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prodmeteorfs.gf.theglobalfund.org\UserDocuments\iyersin\Documents\MECA\Quality assurance _PF revision\GAC 22 Nov\"/>
    </mc:Choice>
  </mc:AlternateContent>
  <bookViews>
    <workbookView xWindow="0" yWindow="0" windowWidth="28800" windowHeight="12420" tabRatio="709" activeTab="3"/>
  </bookViews>
  <sheets>
    <sheet name="Overview - Section A" sheetId="1" r:id="rId1"/>
    <sheet name="Impact Indicators - Section B" sheetId="12" r:id="rId2"/>
    <sheet name="Outcome Indicators - Section C" sheetId="10" r:id="rId3"/>
    <sheet name="Coverage Indicators - Section D" sheetId="5" r:id="rId4"/>
    <sheet name=" Disaggregation - Section E" sheetId="9" r:id="rId5"/>
    <sheet name="WPTM - Section F" sheetId="6" r:id="rId6"/>
    <sheet name="Print View" sheetId="21" r:id="rId7"/>
    <sheet name="Reference Records" sheetId="16" state="veryHidden" r:id="rId8"/>
    <sheet name="Reference records(soft deleted)" sheetId="23" state="veryHidden" r:id="rId9"/>
    <sheet name="Disaggregation Records" sheetId="20" state="veryHidden" r:id="rId10"/>
    <sheet name="Disaggregation Data" sheetId="22" state="veryHidden" r:id="rId11"/>
    <sheet name="Account Role" sheetId="19" state="veryHidden" r:id="rId12"/>
    <sheet name="apttusmetadata" sheetId="13" state="veryHidden" r:id="rId13"/>
  </sheets>
  <externalReferences>
    <externalReference r:id="rId14"/>
    <externalReference r:id="rId15"/>
    <externalReference r:id="rId16"/>
  </externalReferences>
  <definedNames>
    <definedName name="_00007c01_2979_435a_943c_b31d5f171b5b">'Outcome Indicators - Section C'!$O$30</definedName>
    <definedName name="_014af77a_8bcb_4d0c_beeb_a3d72f1332b5">'Disaggregation Records'!$G$95</definedName>
    <definedName name="_01683343_9047_49ae_815d_e16da5308b47">'WPTM - Section F'!#REF!</definedName>
    <definedName name="_01cccfef_5573_4d36_b9d3_e32bd9199c70">'Overview - Section A'!$AO$17:$AO$19</definedName>
    <definedName name="_0215c642_4079_4a66_b33f_02948e5b161c">'Overview - Section A'!$A$50</definedName>
    <definedName name="_022236a9_dcb1_42b2_a51e_7a01b131f28c">'WPTM - Section F'!$D$8</definedName>
    <definedName name="_0278b5de_0da4_4498_a134_99a2744a9fab">'Overview - Section A'!$X$119</definedName>
    <definedName name="_033fcd6d_adce_4700_8852_ca583a6bef6b">'Disaggregation Records'!$G$59</definedName>
    <definedName name="_04a05b73_32c0_4d2d_a31f_5fbde1b204a3">'Reference records(soft deleted)'!$D$67</definedName>
    <definedName name="_05de697d_8f2c_4184_9d2e_6faa62695a32" comment="Display Map">'Reference records(soft deleted)'!$B$45:$G$61</definedName>
    <definedName name="_06a30c86_360f_426e_8e45_34c8bc342561" comment="Display Map">'Overview - Section A'!$A$24:$I$26</definedName>
    <definedName name="_06f0afa9_1fe3_42c4_a70c_ee03512b1215">'Reference records(soft deleted)'!$B$67</definedName>
    <definedName name="_0883281e_e21d_43ef_9187_230346f845f9">'Overview - Section A'!$C$19</definedName>
    <definedName name="_08b56218_0472_4421_bf59_414c15e0b282">' Disaggregation - Section E'!$J$167</definedName>
    <definedName name="_0aee399a_9776_4eaa_972f_b8dcf296ae2a">'WPTM - Section F'!$Z$8</definedName>
    <definedName name="_0be7695c_11a6_45b5_b154_af6d36015894">'Reference Records'!$B$178</definedName>
    <definedName name="_0beac2ba_bbbb_431d_8bce_14dbf66bdf78">'Overview - Section A'!$E$50</definedName>
    <definedName name="_0c4ccd3c_f7d7_4e9d_9482_1c0c40aa9b88">'Coverage Indicators - Section D'!$AL$10</definedName>
    <definedName name="_0cdb72c3_6724_4a77_bc28_1011a00b051b">'Disaggregation Data'!$K$315</definedName>
    <definedName name="_0dc96169_1e4e_4b6f_8f38_6c1e88134dc4">'Overview - Section A'!$L$30</definedName>
    <definedName name="_0e9225f3_0b7c_44f6_bfe5_7c4d6a1c0d0d">'Coverage Indicators - Section D'!$U$10</definedName>
    <definedName name="_0ee40542_4b9a_4ee9_a0ec_3cc5a3df3d05">'Outcome Indicators - Section C'!$F$10</definedName>
    <definedName name="_10653d8b_f9c7_483c_8121_cb87b830a0e0">'Impact Indicators - Section B'!$D$9</definedName>
    <definedName name="_1177e4f5_9ae4_4957_87c6_850b17644f73">'WPTM - Section F'!$D$93</definedName>
    <definedName name="_133a33a4_ef56_4597_81f3_93ace16e6e1a">' Disaggregation - Section E'!$O$8</definedName>
    <definedName name="_1345e61d_a8fe_4213_85d7_1db0d6d6f5c1">'Coverage Indicators - Section D'!$M$37</definedName>
    <definedName name="_1394d6ab_8539_4e64_bb74_c2678e11372d">'Impact Indicators - Section B'!$O$29</definedName>
    <definedName name="_13f5bbc3_a06d_4a3e_b75e_ac6929e1cb91">'Reference Records'!$A$156:$A$157</definedName>
    <definedName name="_14a567c8_d8f6_4162_9aa0_c1538b8740a0" comment="Display Map">'Reference records(soft deleted)'!$B$5:$G$19</definedName>
    <definedName name="_15d23191_61cc_42d1_9dac_fbdc3cccac55">'Outcome Indicators - Section C'!$X$10</definedName>
    <definedName name="_164e6d09_185f_4eb7_8d48_b40f818dce2a" comment="Display Map">'Reference Records'!$A$35:$G$67</definedName>
    <definedName name="_17f5512d_ec99_4a26_87b1_844196d76728">'Coverage Indicators - Section D'!$G$10</definedName>
    <definedName name="_1955075b_5332_4022_9e1d_d8310266160b">'Reference Records'!$B$170</definedName>
    <definedName name="_1a0321ba_6a61_4acf_920e_a10b17ac407f">'Outcome Indicators - Section C'!$AD$10</definedName>
    <definedName name="_1a080622_0d74_49cf_97f9_4810bf8030df">'Overview - Section A'!$F$50</definedName>
    <definedName name="_1aa1a76c_dd86_4169_9713_d4769c038cf4">'Overview - Section A'!$AN$5</definedName>
    <definedName name="_1adee5ff_c5c9_43db_9c1e_bb4129b790bf">'Disaggregation Records'!$F$59</definedName>
    <definedName name="_1afa72c9_dc27_4c9f_b1ac_7f8bc7410cff">'WPTM - Section F'!$T$8</definedName>
    <definedName name="_1b4c5945_e7d1_4cc8_86a5_aff055d1728d">'Outcome Indicators - Section C'!$R$10</definedName>
    <definedName name="_1b8aaee3_08fa_47b6_9b44_c592025d5948">'Reference Records'!$D$87</definedName>
    <definedName name="_1bcbb583_e5a9_4a6b_8584_0d82f680244f">'Outcome Indicators - Section C'!$F$30</definedName>
    <definedName name="_1c760e84_7860_4647_97d8_05a0ab084c30">' Disaggregation - Section E'!$O$167</definedName>
    <definedName name="_1cfaffa5_a1e7_40ad_a8cc_cbc751be15bf">'WPTM - Section F'!$H$93</definedName>
    <definedName name="_1d6a3bac_4285_4496_be35_4b6e94c6c525">'Overview - Section A'!$F$68</definedName>
    <definedName name="_1e4eb8fc_811c_44fb_af4b_e630611aebf1">'Impact Indicators - Section B'!#REF!</definedName>
    <definedName name="_2107d815_de12_4678_b7bf_30f8521ae049">'Overview - Section A'!$E$8</definedName>
    <definedName name="_21546636_20c6_4878_ba5b_6cb3d96028d3">'Coverage Indicators - Section D'!$J$37</definedName>
    <definedName name="_2155cd87_2f72_4971_9bf3_5e903b4bd350">'Disaggregation Data'!$H$3</definedName>
    <definedName name="_21e79bef_aeed_4e3b_a2f8_653b27dca3bb">'WPTM - Section F'!$A$8</definedName>
    <definedName name="_227c1eef_248d_4636_b70f_e17385d0de94">'Disaggregation Data'!$I$3</definedName>
    <definedName name="_232a9c61_ddf7_4d21_ab4f_e708d061242d">'Impact Indicators - Section B'!$H$29</definedName>
    <definedName name="_23551461_25f2_42b8_b7e4_89bd33884a81">'Outcome Indicators - Section C'!$K$30</definedName>
    <definedName name="_23c679e9_b192_40b1_95ad_e2f1dac7a992">'Disaggregation Data'!$M$3</definedName>
    <definedName name="_23debc6e_f89a_4d49_93e8_506d71c4cbb7" comment="Display Map">'Overview - Section A'!$A$118:$AB$169</definedName>
    <definedName name="_2422a46e_b076_4ed3_ac39_13cd913daf0b">'Impact Indicators - Section B'!$Z$9</definedName>
    <definedName name="_242d575a_eb16_4795_affc_a818f9b0adad" comment="Display Map">'Disaggregation Data'!$D$2:$O$153</definedName>
    <definedName name="_24ce621f_5feb_4421_aa7b_30c973952869">'Overview - Section A'!$Q$30</definedName>
    <definedName name="_25903c5a_79da_48aa_a73a_0efa3fa709b3">'Overview - Section A'!$E$7</definedName>
    <definedName name="_25c4f9c3_a465_4509_8e2f_b4c3afc12d62">'Disaggregation Data'!$M$159</definedName>
    <definedName name="_26874af8_f15f_4555_b6ba_d39eb5bc132c">'Coverage Indicators - Section D'!$L$37</definedName>
    <definedName name="_27ac2a1e_d077_4df3_924a_c13fa7c47b76">'Coverage Indicators - Section D'!$AM$10</definedName>
    <definedName name="_2805718c_688c_47d8_bd53_f8c2cc8c9de7">'WPTM - Section F'!$O$8</definedName>
    <definedName name="_290fa550_f4dc_4a92_900a_0f2ef1afcf55">'Outcome Indicators - Section C'!$C$10</definedName>
    <definedName name="_295f3441_adc3_4dc5_8a9e_67266d697395">'Overview - Section A'!$N$30</definedName>
    <definedName name="_29998246_c49d_4a02_a3ff_a8ff4f07132b">'Outcome Indicators - Section C'!$N$30</definedName>
    <definedName name="_29de1210_4fea_46a8_ac63_eb3a3734b209">'Account Role'!$D$21</definedName>
    <definedName name="_2ab1dfcf_a207_4488_9778_05865ff67402">'Reference records(soft deleted)'!$G$46</definedName>
    <definedName name="_2c6b8785_2f7e_4ce5_948e_2066c6838182">'Reference Records'!$C$4</definedName>
    <definedName name="_2d8e48b5_25c6_4b04_8f1a_564a145ea078">'WPTM - Section F'!$R$8</definedName>
    <definedName name="_2ef5dfde_8ec5_4b0f_b79e_1e3da16c9079">'Impact Indicators - Section B'!$X$9</definedName>
    <definedName name="_2f779270_bafb_4509_b7c1_f9f5a5f6b50c">'Outcome Indicators - Section C'!$Y$10</definedName>
    <definedName name="_304a4b38_aadb_465f_bec4_ede79462324a" comment="Display Map">'Account Role'!$A$20:$D$24</definedName>
    <definedName name="_30572134_8290_4750_a680_dd1dbf9fbe17" comment="Display Map">'Disaggregation Data'!$D$158:$O$309</definedName>
    <definedName name="_309cb4e6_0866_4b59_9ad8_dce9deb459a4">'Coverage Indicators - Section D'!$AC$10</definedName>
    <definedName name="_30b03846_ab03_4151_aecb_ffcd8f9380d3">'Reference records(soft deleted)'!$G$110</definedName>
    <definedName name="_30bf1a46_c9f4_4bc4_a488_fcb146f7c5d6">'Coverage Indicators - Section D'!$E$37</definedName>
    <definedName name="_31abdfc0_7b3f_4421_9bb3_3010b64c33c6">'Reference Records'!$B$174</definedName>
    <definedName name="_31e1e97a_f8b3_42a3_9dba_54263b984934">'Overview - Section A'!$Q$37</definedName>
    <definedName name="_32cc9015_aa43_492e_931d_d4dc3bcbbefd">'Impact Indicators - Section B'!$N$29</definedName>
    <definedName name="_33898a8c_e55b_4fb6_a523_fc8d172930cd" comment="Display Map">'Reference Records'!$B$3:$G$15</definedName>
    <definedName name="_339d96ff_1502_408b_8b62_a0d2a6d2aa31">'WPTM - Section F'!$J$93</definedName>
    <definedName name="_33f94c69_7ad0_42e4_ae97_cd43ab2f6fb1">'Disaggregation Data'!$D$315</definedName>
    <definedName name="_3599e6a2_76d5_4a3e_b94f_263ea328a754">'Overview - Section A'!$AN$10</definedName>
    <definedName name="_359b0f72_ed0e_44ca_a640_07ddf6593469">'Coverage Indicators - Section D'!$AH$10</definedName>
    <definedName name="_35d1b49a_9719_423f_baf2_fde871e1bd58">'Overview - Section A'!$O$30</definedName>
    <definedName name="_36760ff8_71ac_4804_83a7_bece45c85ebb">'WPTM - Section F'!$V$8</definedName>
    <definedName name="_3679d719_018c_46c1_a6c9_f5cb6af28e82">'Impact Indicators - Section B'!$A$9</definedName>
    <definedName name="_36c48884_8351_429d_866b_c7cb8ec9bdfb">'Overview - Section A'!$P$30</definedName>
    <definedName name="_3753db18_a6c5_4659_9a7b_6f3e612294c8">'Impact Indicators - Section B'!$Y$9</definedName>
    <definedName name="_38090fcc_c83f_4075_9748_b307f993e767">'Reference records(soft deleted)'!$B$110</definedName>
    <definedName name="_388e9f7b_b253_414f_b074_2b51db867bec">'Overview - Section A'!$K$30</definedName>
    <definedName name="_391e58af_5dd7_4278_b7e2_c903d9c79968">'Outcome Indicators - Section C'!$AC$10</definedName>
    <definedName name="_3a54c0cb_5d61_44ab_9f5f_59c0b83c7017" comment="Save Map">'Account Role'!$B$26:$D$26</definedName>
    <definedName name="_3a87c5f7_0769_4a3a_a3e3_82a4b0341068">'Reference Records'!$C$162</definedName>
    <definedName name="_3b314f8f_fda0_45c7_a732_7b31f3e8bf5b">'Impact Indicators - Section B'!$C$9</definedName>
    <definedName name="_3bcdfaf5_b271_49d0_bd36_4a3396322792">' Disaggregation - Section E'!$F$8</definedName>
    <definedName name="_3c2344d6_25d2_47b1_b174_e16f09cd5031">'Outcome Indicators - Section C'!$W$10</definedName>
    <definedName name="_3c45532e_4503_44c3_aed1_88e3c7145bca">'Reference Records'!$E$71</definedName>
    <definedName name="_3c670222_be49_48d4_a6da_55d70e83d153" comment="Display Map">'Reference Records'!$A$169:$C$169</definedName>
    <definedName name="_3d3c76b6_9fcf_4cb5_b2a3_ba632337362e">'Overview - Section A'!$Y$119</definedName>
    <definedName name="_3e588f48_5b47_4e13_ab21_55c135645d97">'Reference Records'!$C$170</definedName>
    <definedName name="_3f14779a_3657_4ee9_b857_6b95d77074db">'Reference Records'!$A$170</definedName>
    <definedName name="_3f450a54_eabe_42be_b6a5_18c086a5d786">'Overview - Section A'!$AA$119</definedName>
    <definedName name="_3f9fd489_98c3_4a7e_b83d_9d71d6a38749">'Impact Indicators - Section B'!$R$9</definedName>
    <definedName name="_3fd30741_73e2_456a_bde5_e2500a98fec9">' Disaggregation - Section E'!$AC$326</definedName>
    <definedName name="_41035b85_dee5_4987_975b_e8a43c433c05">'Impact Indicators - Section B'!$AA$9</definedName>
    <definedName name="_4266c6da_54ca_4a1a_a567_1b51c0445aba">'Overview - Section A'!$C$9</definedName>
    <definedName name="_4328025e_31a9_4656_9da6_43a7b71a143c">'Outcome Indicators - Section C'!$H$30</definedName>
    <definedName name="_4669ab5f_f3bf_478b_89d3_7d3605c19de3">'WPTM - Section F'!$Y$8</definedName>
    <definedName name="_46b006c0_8d5a_43fb_803c_8de795b9bb31">'Coverage Indicators - Section D'!$H$10</definedName>
    <definedName name="_46e3f83a_7da1_42fd_9414_bee531c9d419">'Coverage Indicators - Section D'!$V$10</definedName>
    <definedName name="_476c9d7a_b681_43ce_bd81_cb5c5f864db7">'Outcome Indicators - Section C'!$C$30</definedName>
    <definedName name="_47deab8b_5576_4154_a23c_955e1b8ae87d" comment="Display Map">'Outcome Indicators - Section C'!$A$9:$AD$25</definedName>
    <definedName name="_48c10acb_0239_43bd_b1e5_78cda5a58d6a">'Impact Indicators - Section B'!$W$9</definedName>
    <definedName name="_4994889e_24bf_4e57_b5fe_4d250c0b598a">'Reference Records'!$B$157</definedName>
    <definedName name="_49c180e4_6756_4b15_9899_7d02a2376717">'WPTM - Section F'!$X$8</definedName>
    <definedName name="_4af41944_42f7_4e99_8627_878d677a4e30">'Disaggregation Data'!$O$159</definedName>
    <definedName name="_4b36df75_ea3b_4116_b8ac_4a66abe762ad" comment="Display Map">'Disaggregation Records'!$A$58:$G$91</definedName>
    <definedName name="_4b7bb144_c4f2_43ec_aa53_4cd0ce38b239">'WPTM - Section F'!$I$93</definedName>
    <definedName name="_4b8d00e4_3b44_4af0_94c2_6912b8089f7c">'Reference Records'!#REF!</definedName>
    <definedName name="_4d0cf32e_0e05_456f_b4d1_14bd4c608721">'Reference records(soft deleted)'!$B$46</definedName>
    <definedName name="_4db5cf38_f801_4806_bf2c_599132967e52">'Overview - Section A'!$N$37</definedName>
    <definedName name="_4e0083d7_1d55_466c_9f41_d6713c9418d1">'Outcome Indicators - Section C'!$M$30</definedName>
    <definedName name="_4e28d14a_809b_451a_94f7_5adb1a78a192">'Reference Records'!$B$87</definedName>
    <definedName name="_4e3ce3cc_8312_431b_a087_d993964fb260">'Overview - Section A'!$H$92</definedName>
    <definedName name="_4e82750a_5fea_44c6_80cf_72f682152f92">'Disaggregation Data'!$O$315</definedName>
    <definedName name="_4ede0df7_bdae_485c_a6aa_cd381b32466f">'Overview - Section A'!$A$119</definedName>
    <definedName name="_4f36af19_06bf_4c59_990d_586822b3d259">'Overview - Section A'!$A$68</definedName>
    <definedName name="_51b611bd_a560_42d0_9976_577e62d2b71d">'Overview - Section A'!$A$19</definedName>
    <definedName name="_52d6fc62_59f3_4757_a084_a8aeafb48d9b">'Overview - Section A'!$G$68</definedName>
    <definedName name="_53066892_24de_428a_ae98_ea86638a4c62">'Reference Records'!$B$19</definedName>
    <definedName name="_53737226_720f_44cb_8b6f_c2a7829a2378">'Reference records(soft deleted)'!$D$25</definedName>
    <definedName name="_5486feae_3dbd_4704_9f21_63bc76d59ea7">'WPTM - Section F'!$AR$8</definedName>
    <definedName name="_56054dfa_b687_4a06_b8be_e876776b18ab" comment="Display Map">'Coverage Indicators - Section D'!$B$36:$N$169</definedName>
    <definedName name="_564b0f85_8e08_4b67_8536_37f9c9c896e7">' Disaggregation - Section E'!$AA$326</definedName>
    <definedName name="_57279062_e326_494d_97d1_9dfc8942bd33" comment="Display Map">'Reference records(soft deleted)'!$B$24:$G$41</definedName>
    <definedName name="_572e42ad_37ba_41a9_bff2_b341932489fa">'Disaggregation Data'!$K$159</definedName>
    <definedName name="_59a28839_db65_45dc_8a19_59cbc682c3a6">'Reference records(soft deleted)'!$D$6</definedName>
    <definedName name="_5b7646f1_deb1_444c_8f7b_face02ce60fb">' Disaggregation - Section E'!$H$8</definedName>
    <definedName name="_5bdd240d_fc66_4b36_8d87_3013bbac9fbc" comment="Display Map">' Disaggregation - Section E'!$A$325:$AD$546</definedName>
    <definedName name="_5d657817_9a27_4b37_bcd4_b55f78d6ac1b">'Disaggregation Data'!$I$315</definedName>
    <definedName name="_5da2fc81_49b6_4671_89eb_7b28c003e9be">'Disaggregation Data'!$O$3</definedName>
    <definedName name="_6017e447_f4b2_4605_8be3_67be82447dcf">'Outcome Indicators - Section C'!$A$30</definedName>
    <definedName name="_60cca16c_2bbf_4012_b9ed_84b4cc4c6513">'Overview - Section A'!$E$25</definedName>
    <definedName name="_616adcc7_34de_4b6d_b9e7_5b8149c795b2">' Disaggregation - Section E'!$G$8</definedName>
    <definedName name="_62fc5abc_c22f_4886_8298_ae4140ce6a16">'Disaggregation Data'!$N$315</definedName>
    <definedName name="_63de57f1_547d_4bd8_8c72_4f7979df3206" comment="Display Map">'Disaggregation Records'!$A$94:$G$182</definedName>
    <definedName name="_651c1cff_29dc_4f61_8994_ff4aa592187f">'Reference Records'!$B$4</definedName>
    <definedName name="_654bca83_10b5_4fb3_962f_80e82dfc63ce">'Reference Records'!$B$156:$B$157</definedName>
    <definedName name="_6610fb82_a604_47fc_8eb9_548299e9c8fb">'Outcome Indicators - Section C'!$AA$10</definedName>
    <definedName name="_66c05feb_5ba4_4d15_8d33_a4f0ff5f795a">'Disaggregation Data'!$H$159</definedName>
    <definedName name="_66d474de_58df_4c88_bfd9_511496d516be">'Coverage Indicators - Section D'!$AK$10</definedName>
    <definedName name="_6817dc8a_703d_4192_a2a8_a72a907275fb">'Reference records(soft deleted)'!$B$6</definedName>
    <definedName name="_6834aec6_db58_4138_a983_eb16ae5d5835">'Outcome Indicators - Section C'!$AN$10</definedName>
    <definedName name="_68bb383a_3ad0_4aa4_a4ff_b1656cee145b">'Coverage Indicators - Section D'!$W$10</definedName>
    <definedName name="_6a3dda26_b269_4afa_8b05_c602a881a167">'Overview - Section A'!$A$37</definedName>
    <definedName name="_6ac60fe2_d872_4a35_a5e2_7132294649ec" comment="Display Map">'Reference records(soft deleted)'!$B$66:$G$103</definedName>
    <definedName name="_6b293db8_2064_47cb_abbc_3f4c6d0caeda">'Overview - Section A'!$E$37</definedName>
    <definedName name="_6b7b095a_5e69_4c56_b186_9b24f30d5a48">'Overview - Section A'!#REF!</definedName>
    <definedName name="_6c432057_801a_4b50_8cf7_6f6149d7c40a">'Overview - Section A'!$T$119</definedName>
    <definedName name="_6e6943dc_a39b_4021_932f_cfd2e12ee608">'Disaggregation Records'!$A$95</definedName>
    <definedName name="_6ef1d655_3a91_47b3_8d8b_295435055776">' Disaggregation - Section E'!$U$326</definedName>
    <definedName name="_6f41a97e_60db_4ff9_9cb8_8489c1984cb4">'Outcome Indicators - Section C'!$D$10</definedName>
    <definedName name="_6f7ec15b_c268_485e_b0b1_4f72a84c4bc6" comment="Display Map">'Overview - Section A'!$A$36:$U$43</definedName>
    <definedName name="_708bc3f4_3b2b_4cbe_89e1_1871c272480d">'Overview - Section A'!$J$92</definedName>
    <definedName name="_71b6afba_85be_4c4b_9b19_636242058b4f">' Disaggregation - Section E'!$E$326</definedName>
    <definedName name="_71f71c2d_dcf4_4a63_80db_1e83ba043a1d">' Disaggregation - Section E'!$I$8</definedName>
    <definedName name="_7229c5f0_1cfd_41e2_b5fe_a739cdd4cb93" comment="Display Map">'Outcome Indicators - Section C'!$A$29:$O$120</definedName>
    <definedName name="_73b8f8b2_6e79_470e_91d5_fe608e8a3a44">'WPTM - Section F'!$G$93</definedName>
    <definedName name="_73ed6a72_5bb2_4e78_b64b_57d38f0409a1">'Disaggregation Data'!$L$3</definedName>
    <definedName name="_75127888_d602_45ff_b831_0b6cb5ca1689">'Disaggregation Data'!$H$315</definedName>
    <definedName name="_75417d5f_8186_4610_b9ba_588590a586ac">'Disaggregation Data'!$N$3</definedName>
    <definedName name="_75e01dac_a196_4485_8c4e_3c8181e382da">'Reference Records'!$C$170:$C$171</definedName>
    <definedName name="_7638a94a_e06b_4d66_97b8_ac609d3da203" comment="Save Map">'Overview - Section A'!$E$66</definedName>
    <definedName name="_7643b6aa_7bef_476f_ad52_f8748c078a19">'Overview - Section A'!$E$68</definedName>
    <definedName name="_76ec722d_231e_43e2_a272_cb3feef456da" comment="Display Map">' Disaggregation - Section E'!$A$166:$O$317</definedName>
    <definedName name="_77290f0f_e3b8_410c_9e2a_f33b99973795">'Disaggregation Records'!$B$95</definedName>
    <definedName name="_779b0207_1267_4760_b2e2_850e0608884a">'Coverage Indicators - Section D'!$B$37</definedName>
    <definedName name="_7920b793_d507_4f7a_99e2_756c9f466e52">'Overview - Section A'!$F$92</definedName>
    <definedName name="_795b5b72_7a48_4bf6_8738_b2f153e5474a">'WPTM - Section F'!$W$8</definedName>
    <definedName name="_7966289a_2370_43a9_84dd_40ef53afb02e">'Impact Indicators - Section B'!$E$29</definedName>
    <definedName name="_7abccd6d_b26a_464a_a34f_823b62ef9461">'Reference Records'!$A$87</definedName>
    <definedName name="_7b9593e5_e6f7_4cc0_a365_ac1f2318e3f6">'Coverage Indicators - Section D'!$F$37</definedName>
    <definedName name="_7cdc6ffc_7316_43a3_8c10_94815252d4bc">'Overview - Section A'!$E$67</definedName>
    <definedName name="_7dd1a1e8_b3e5_4977_b435_92933762fedb">'Account Role'!$A$21</definedName>
    <definedName name="_7ea43aa2_3fad_4650_821c_ea2dc5b2b6d6">'Reference Records'!$A$36</definedName>
    <definedName name="_7fc44159_eb0c_4ec6_937c_83795558bd60">'Disaggregation Data'!$E$3</definedName>
    <definedName name="_816ae47f_8ff2_403e_9d4c_2ffd510e7900">' Disaggregation - Section E'!$I$167</definedName>
    <definedName name="_822ff279_9d1f_42b1_93c4_132f468dffca">'Impact Indicators - Section B'!$AD$9</definedName>
    <definedName name="_8273a11c_a030_45ba_bf8f_2b577e1aa93b">'Overview - Section A'!$A$25</definedName>
    <definedName name="_8275e2f9_07b9_4fec_af79_daf5bf5849e5">'Reference Records'!$C$174</definedName>
    <definedName name="_82b810a8_4ed0_4323_bc38_7e1a937be1f8">'Overview - Section A'!$AB$119</definedName>
    <definedName name="_82c6fe25_167b_4681_a81d_dd3a270eb612">'Impact Indicators - Section B'!$U$9</definedName>
    <definedName name="_83a8b122_8cd9_4c5d_9e26_19949421dbb8">'Reference Records'!$D$19</definedName>
    <definedName name="_842ebf54_5f95_4c1e_a498_e2f9786043b8">'WPTM - Section F'!$E$93</definedName>
    <definedName name="_844af095_2d13_4e2f_ae22_27b26df79779">'Impact Indicators - Section B'!$C$29</definedName>
    <definedName name="_84592985_545c_4142_977f_19911c1d7be1">'Disaggregation Data'!$D$159</definedName>
    <definedName name="_85dddee6_5e50_414d_af9f_ec761d50a3f0" comment="Display Map">'Impact Indicators - Section B'!$A$28:$O$119</definedName>
    <definedName name="_862ffe01_c829_453b_8951_9acfdd7e0f24">'Overview - Section A'!$G$92</definedName>
    <definedName name="_864425d0_252a_4246_909e_cc0826e707f2" comment="Display Map">'Account Role'!$A$2:$D$12</definedName>
    <definedName name="_864a610c_7ddb_4dd2_ada2_66e0cf299993">'Coverage Indicators - Section D'!$AG$10</definedName>
    <definedName name="_872311fc_11bb_401c_8b93_291ded9ec451">'Coverage Indicators - Section D'!#REF!</definedName>
    <definedName name="_87baeec3_d609_48e9_97d3_9acbc31c6bc4">'Overview - Section A'!$U$37</definedName>
    <definedName name="_88ed285f_de91_449e_84a4_7a52aed0ebf3">' Disaggregation - Section E'!$H$167</definedName>
    <definedName name="_8945f316_fd9d_4e19_b3cd_c0c8202a52db">'Reference Records'!$D$71:$D$84</definedName>
    <definedName name="_898e31a7_87d5_4417_b5a3_9c08b08d0c03">'Impact Indicators - Section B'!$L$29</definedName>
    <definedName name="_8a9ff9a8_7b42_4a34_a7bb_8f85ce3a36e0">'Reference Records'!$C$157</definedName>
    <definedName name="_8b8bd34d_1680_4bfe_8d4d_5d4a3a13532b">'Coverage Indicators - Section D'!$K$37</definedName>
    <definedName name="_8c3e2d71_f42b_4fed_ab9e_8cc83025c9c7">' Disaggregation - Section E'!$N$8</definedName>
    <definedName name="_8c83dafc_06c9_46d5_82dd_2edc4cdd71ef">'Reference Records'!$C$152</definedName>
    <definedName name="_8d086166_aaa3_4eec_872e_985dceb20c48">'Reference Records'!$B$162</definedName>
    <definedName name="_8d18a379_8755_4412_801e_3a24e67a6467" comment="Display Map">'Overview - Section A'!$A$29:$Q$29</definedName>
    <definedName name="_8d9f9399_d674_44d3_98fa_9bdc7c2dff17">'Impact Indicators - Section B'!$A$29</definedName>
    <definedName name="_8f4065ff_50b1_4767_83af_862a3935b277">'Overview - Section A'!$P$37</definedName>
    <definedName name="_8fa4d884_a5b1_4041_8cad_fbf4720a13d4">'Reference Records'!$G$36</definedName>
    <definedName name="_9163a4e6_3076_442b_bf37_db0a0a62793a">'Reference Records'!$G$19</definedName>
    <definedName name="_92015950_0d4a_4354_be6a_adcd93a70857">'Outcome Indicators - Section C'!#REF!</definedName>
    <definedName name="_930b7851_3ac3_4bcf_9e4b_22a06ac50203">' Disaggregation - Section E'!$E$167</definedName>
    <definedName name="_95a49378_9a3f_4412_a549_0577663ad28e">'Outcome Indicators - Section C'!$L$30</definedName>
    <definedName name="_979ccfd5_b55a_4492_8e26_a6633c09ca4c">'Reference Records'!$M$3:$M$4</definedName>
    <definedName name="_97db3924_742c_4f61_af12_dab7752ccc44">'Account Role'!$B$3</definedName>
    <definedName name="_98dd2794_3fe3_445a_8e9e_0ebaa7f08eb6">'Impact Indicators - Section B'!$K$29</definedName>
    <definedName name="_99c3b064_facc_46ff_8835_927313074f4d">'Disaggregation Records'!$F$3</definedName>
    <definedName name="_9a975b68_4a25_421c_bf56_ce3e9602ca12">'Account Role'!$D$27</definedName>
    <definedName name="_9c8612d6_cb9f_4fcd_b707_4fdfc8d07b47">'Account Role'!$B$27</definedName>
    <definedName name="_9c99db0f_f85b_4867_9f4b_773a2049f2ad">'Impact Indicators - Section B'!$E$9</definedName>
    <definedName name="_9cc45f22_4486_45fa_ba65_bfb65df72ba8">'Coverage Indicators - Section D'!$AJ$10</definedName>
    <definedName name="_9d5a644f_9e3c_487b_9af4_779a60541f4e">'Reference Records'!$D$36</definedName>
    <definedName name="_9f9fdd59_86c9_4295_b308_3619d68d6aaf">'Reference Records'!$C$87</definedName>
    <definedName name="_9ff47b3a_d28b_411b_a98b_bf4244606f53">'Disaggregation Data'!$F$159</definedName>
    <definedName name="_a03a6191_0fac_4b3d_8708_48fbb91918a6">' Disaggregation - Section E'!$F$326</definedName>
    <definedName name="_a06ae70f_aaf6_4179_9a0c_964df3537fbf" comment="Display Map">'Overview - Section A'!$A$67:$H$80</definedName>
    <definedName name="_a06d7903_f4dc_429c_b13c_c30db338eb1e">'Outcome Indicators - Section C'!$AP$10</definedName>
    <definedName name="_a395564a_2e4f_42b7_9d4d_76ed548224d3">' Disaggregation - Section E'!$A$167</definedName>
    <definedName name="_a3bb9706_a655_4815_ac17_285a5395dd17">'Overview - Section A'!$E$9</definedName>
    <definedName name="_a453bbe4_4a2a_4ee3_9728_f518965085eb" comment="Display Map">'Coverage Indicators - Section D'!$A$9:$AO$32</definedName>
    <definedName name="_a676465c_2e79_4840_afcd_6eb0129d896a">'Outcome Indicators - Section C'!$AN$30</definedName>
    <definedName name="_a6b20fb9_370d_458d_9f1c_8b11b3cb6b04">'Coverage Indicators - Section D'!$AF$10</definedName>
    <definedName name="_a7ecb8b9_6334_4d27_a6e4_bb07adb71898" localSheetId="4">'Overview - Section A'!#REF!</definedName>
    <definedName name="_a7ecb8b9_6334_4d27_a6e4_bb07adb71898" localSheetId="3">'Coverage Indicators - Section D'!#REF!</definedName>
    <definedName name="_a7ecb8b9_6334_4d27_a6e4_bb07adb71898" localSheetId="1">'Impact Indicators - Section B'!#REF!</definedName>
    <definedName name="_a7ecb8b9_6334_4d27_a6e4_bb07adb71898" localSheetId="2">'Outcome Indicators - Section C'!#REF!</definedName>
    <definedName name="_a7ecb8b9_6334_4d27_a6e4_bb07adb71898">'Overview - Section A'!#REF!</definedName>
    <definedName name="_a80237bb_7952_4c04_9a7a_1cdad38cbd16">'Overview - Section A'!$H$50</definedName>
    <definedName name="_a832b80c_0523_4735_817a_20d55c98a2a0" comment="Display Map">' Disaggregation - Section E'!$A$7:$O$158</definedName>
    <definedName name="_a86b22e2_303c_4ca2_a5b4_68500481e301">'Coverage Indicators - Section D'!$P$10</definedName>
    <definedName name="_a89648be_f01a_48dc_be25_9a6736d2a902">'Impact Indicators - Section B'!$D$29</definedName>
    <definedName name="_a8f46077_3c03_49ff_b812_2b8ac08cae66" comment="Display Map">'Reference Records'!$C$70:$H$83</definedName>
    <definedName name="_aa851c4c_b217_403a_b1a9_9bf3e33b8022">'Coverage Indicators - Section D'!$D$10</definedName>
    <definedName name="_abbd2de4_555f_487e_a305_ee28249928f4">'Disaggregation Records'!$A$3</definedName>
    <definedName name="_abcb1332_3cc3_40cb_9eb6_e49185148047">'Account Role'!$B$21</definedName>
    <definedName name="_ac5ba2d1_98f0_4aa2_a6c2_322cafcae1b8">'Reference records(soft deleted)'!$G$25</definedName>
    <definedName name="_aca578a2_431f_4e65_aec3_fe793d0f6c0f">'Coverage Indicators - Section D'!$F$10</definedName>
    <definedName name="_aca742d7_5b19_4aa5_8a32_739546d173c7">'Disaggregation Data'!$L$315</definedName>
    <definedName name="_aca7f1bf_77d4_41d2_b85a_8fc4694aaa5d">'Disaggregation Records'!$E$95</definedName>
    <definedName name="_ad718d62_e2fd_4c3a_a018_8c8f5eec5644">'Reference Records'!$C$4:$C$16</definedName>
    <definedName name="_addeac08_f709_4395_a8e4_139319dab4bc">'Reference Records'!$B$181</definedName>
    <definedName name="_aef23396_73a2_4449_b64b_574e315ee717">'Disaggregation Records'!$A$59</definedName>
    <definedName name="_af4893e4_fb2a_43c4_a459_75a79635184d">'Disaggregation Records'!$E$3</definedName>
    <definedName name="_b01f6605_c50f_49e5_8841_306b902e21b5">'Reference Records'!$E$87</definedName>
    <definedName name="_b11cf680_a844_40de_8411_c7f96b2201c9">' Disaggregation - Section E'!$F$167</definedName>
    <definedName name="_b184a48f_c367_42e0_abea_de10491cdb89">'Overview - Section A'!$R$119</definedName>
    <definedName name="_b25b57c0_b3c6_4bd0_84af_ecd0c047480e">'Reference Records'!$C$36</definedName>
    <definedName name="_b29140ce_2067_4616_98b2_f6e9312dff45" comment="Display Map">'Reference Records'!$A$173:$C$175</definedName>
    <definedName name="_b29fac7f_0112_4608_9b2f_b935e3a5c47a">'Outcome Indicators - Section C'!#REF!</definedName>
    <definedName name="_b2dcf42e_b53d_4d97_b0ac_dd70231fb7f7">'WPTM - Section F'!$K$93</definedName>
    <definedName name="_b3690b63_c962_4f4f_8079_62ad9538cdac">'WPTM - Section F'!$L$93</definedName>
    <definedName name="_b4a871df_6a0f_4103_a22f_8f40cae6fea8" comment="Display Map">'WPTM - Section F'!$A$92:$L$573</definedName>
    <definedName name="_b4d46ca2_f06b_4572_9f1c_bea02c988104">' Disaggregation - Section E'!$H$326</definedName>
    <definedName name="_b5821112_3c0f_46ea_8691_81e5396982ed">'Reference Records'!$B$156</definedName>
    <definedName name="_b5d7ccdc_a32e_472a_bfb8_713bf102e390">' Disaggregation - Section E'!$V$326</definedName>
    <definedName name="_b5e8f7c0_1f6c_4f34_9e09_d35ca3f3eb39" comment="Display Map">'Reference records(soft deleted)'!$B$109:$G$180</definedName>
    <definedName name="_b630336b_3644_4bf6_8d7c_9c418ad44fc5">'Disaggregation Data'!$D$3</definedName>
    <definedName name="_b68b7d29_cf0f_4ac6_ad8c_f148e1c62ae1">'Coverage Indicators - Section D'!$H$37</definedName>
    <definedName name="_b6919358_cf97_4469_b8d0_568a7fbf797c">'Outcome Indicators - Section C'!$J$30</definedName>
    <definedName name="_b7c884df_0596_4c3a_9650_e479a325ad12">'Impact Indicators - Section B'!$F$9</definedName>
    <definedName name="_b88374ec_47cc_43db_8a49_31b8f7dfbe2a">'Reference Records'!$A$174</definedName>
    <definedName name="_b934b5c4_3a3d_4290_b4f5_665f1fa1d8f9">'Disaggregation Data'!$E$159</definedName>
    <definedName name="_b9568051_a72c_4c87_bd12_0a431f6a32e6">'Disaggregation Data'!$I$159</definedName>
    <definedName name="_b9c6b527_c2c5_4200_bb21_b9257f2bb2c1">' Disaggregation - Section E'!$A$8</definedName>
    <definedName name="_ba991538_8d20_47dc_8a22_03bf80508d2c">'Disaggregation Data'!$F$3</definedName>
    <definedName name="_bcc44ce4_7811_4a37_b19a_adb1c9975c5c">'Overview - Section A'!$O$37</definedName>
    <definedName name="_bd8c6a42_6cde_4c17_9f1a_04e7b83fd063">'Reference Records'!$E$19</definedName>
    <definedName name="_bde8eea6_59dc_41d3_9c11_f259a774807f">'Outcome Indicators - Section C'!$G$30</definedName>
    <definedName name="_bdfc469c_2579_427e_b601_2c7e407ccd8f">'Impact Indicators - Section B'!$AC$9</definedName>
    <definedName name="_be50546c_31c0_486d_bfdf_73f44f0cb8fc">'Coverage Indicators - Section D'!$G$37</definedName>
    <definedName name="_be67395e_f578_42fc_bfe7_912f09db8571">'Disaggregation Records'!$G$3</definedName>
    <definedName name="_bef2cdda_6c4d_45cf_b550_ea24e68795bf">'Overview - Section A'!$M$37</definedName>
    <definedName name="_bf857707_f3ed_43ba_b26e_78e553c3b599">'Outcome Indicators - Section C'!$AP$30</definedName>
    <definedName name="_c021eee3_85ca_4b4c_871f_c2ca4000adb3" comment="Display Map">'Reference Records'!$B$18:$G$32</definedName>
    <definedName name="_c09ae89d_1f51_4131_96da_81f77c2a8612">'Coverage Indicators - Section D'!$AO$10</definedName>
    <definedName name="_c1e3d9da_0aa8_4938_92fd_28ad968bd219">'Reference Records'!$C$19</definedName>
    <definedName name="_c203bb8b_fb5b_4846_b4c2_944ce13f32a1">' Disaggregation - Section E'!$G$167</definedName>
    <definedName name="_c2cb0bb7_8726_465b_941d_b2ba7942b23a">'Outcome Indicators - Section C'!$E$30</definedName>
    <definedName name="_c438aaa1_5662_46ac_b40e_79add5b8ca04">'Overview - Section A'!$C$17:$C$19</definedName>
    <definedName name="_c54b79a9_16fb_4971_a35c_a5374fd294a1">'Coverage Indicators - Section D'!$AN$10</definedName>
    <definedName name="_c68c9230_a81a_494e_9d15_a3b3f7da6cca">'Outcome Indicators - Section C'!$U$10</definedName>
    <definedName name="_c7239f8e_e972_4d0a_ac9c_049341720ca8">'Reference Records'!$H$71</definedName>
    <definedName name="_c811d6c6_78b7_497a_b948_2c1cd9a8b3fc">'Overview - Section A'!$Z$119</definedName>
    <definedName name="_c86327a0_756e_47de_9960_fc50ad31348d">'Reference records(soft deleted)'!$G$6</definedName>
    <definedName name="_c904cc72_9432_420c_93d8_3f5f3946db88">'Disaggregation Data'!$E$315</definedName>
    <definedName name="_c92aee90_9ab7_4c5b_90be_8f181e56b287">'Disaggregation Data'!$P$315</definedName>
    <definedName name="_c9d79eb1_3994_43e1_b6a7_64405b440e20">'Coverage Indicators - Section D'!$AB$10</definedName>
    <definedName name="_ca2f1178_d2c3_4967_b806_edc7d837cc71">'Outcome Indicators - Section C'!$E$10</definedName>
    <definedName name="_ca4ab06b_5324_40ab_a432_1139d7cb9e9a">'Reference Records'!$D$71</definedName>
    <definedName name="_cc652be8_c987_44b0_a7b8_b38f24a774fd">'Account Role'!$A$3</definedName>
    <definedName name="_cf337c18_bbd6_41ea_aeb8_6889dc68b851">'Reference records(soft deleted)'!$D$46</definedName>
    <definedName name="_cfcb4c96_c88e_4a35_803a_a889e9dd7d09" comment="Display Map">'Disaggregation Data'!$D$314:$Q$535</definedName>
    <definedName name="_d0af162b_ba98_4147_a6fc_7c6ff1aaf471">'Disaggregation Data'!$N$159</definedName>
    <definedName name="_d0e6db09_4210_45d4_bc55_3258a5a7becd">'Reference Records'!$M$3:$M$16</definedName>
    <definedName name="_d1020d70_3fc5_4f3c_998e_c1e32cc621f2">' Disaggregation - Section E'!$N$167</definedName>
    <definedName name="_d24f669d_00e1_4357_b04c_2c97c933dfec">'Overview - Section A'!$I$25</definedName>
    <definedName name="_d3a30769_9e61_4d67_be66_32b431300821">' Disaggregation - Section E'!$J$8</definedName>
    <definedName name="_d3eb7cad_d1db_4bc0_b960_bce22b805e0e" comment="Display Map">'Impact Indicators - Section B'!$A$8:$AD$24</definedName>
    <definedName name="_d407dcef_f967_4b37_9b98_a68a901a7a44">'Outcome Indicators - Section C'!$T$10</definedName>
    <definedName name="_d41cf6ed_fe21_4aad_a880_5bf28d133b94">' Disaggregation - Section E'!$AB$326</definedName>
    <definedName name="_d55f73ea_40dd_46a0_b46b_1f915532d5da" comment="Display Map">'Overview - Section A'!$A$18:$C$20</definedName>
    <definedName name="_d57e65c4_25a7_4d64_a885_cf577ee62283">'Impact Indicators - Section B'!$M$29</definedName>
    <definedName name="_d62bbd88_c7fe_4846_8ed9_76818d8946c8">'Reference Records'!$G$4</definedName>
    <definedName name="_d72177c9_4374_45f7_b5a5_f0b6222e9566">'Reference Records'!$E$4</definedName>
    <definedName name="_d87efec4_c031_4381_b43e_3ae3f8a86788">'WPTM - Section F'!$U$8</definedName>
    <definedName name="_d8b44ed0_a865_499e_aa2c_09925ed64c24">'WPTM - Section F'!$A$93</definedName>
    <definedName name="_d8f3b323_94ba_4c08_b760_0447353ff6ee">'Reference Records'!$D$4</definedName>
    <definedName name="_d8fd749f_f8d5_4232_b69a_8b62a79328ac">'Overview - Section A'!$L$37</definedName>
    <definedName name="_d9225ee9_4711_40fa_bb89_6747c9d62bad">'Overview - Section A'!$G$50</definedName>
    <definedName name="_d93c4c11_f795_4c65_88eb_c43040eba27e" comment="Display Map">'Overview - Section A'!$A$91:$J$107</definedName>
    <definedName name="_da1fbc0d_b853_4aec_a0fa_4471ef7dbf35">'Outcome Indicators - Section C'!$AB$10</definedName>
    <definedName name="_daae6694_aad0_48b5_b679_94999f870976">'Reference records(soft deleted)'!$G$67</definedName>
    <definedName name="_db4e2d75_1080_4f7d_bbb6_279cfc0396d6">'Reference Records'!$B$158</definedName>
    <definedName name="_db554049_85ce_4129_b1fc_a4968be4421e">'Reference records(soft deleted)'!$B$46:$B$62</definedName>
    <definedName name="_dbe1d51c_e6c5_4bb2_a9ef_e1ea7c79ffe4">'Disaggregation Data'!$L$159</definedName>
    <definedName name="_dc25d21c_45d9_4b57_9fa2_820fd10faadb">' Disaggregation - Section E'!$E$8</definedName>
    <definedName name="_dc2a7f24_ba27_4952_af95_2f5f2a447e95">'Disaggregation Data'!$F$315</definedName>
    <definedName name="_dd5cbb23_508a_4a49_9ee3_de02706f296e">'Reference Records'!$B$36</definedName>
    <definedName name="_de8310b5_e4d3_4b94_b262_26a424148ac2">'WPTM - Section F'!$C$8</definedName>
    <definedName name="_e0977557_e4c5_4ef4_9559_6de2a1c73a50">'Overview - Section A'!$A$30</definedName>
    <definedName name="_e0bc3c4f_03b9_401c_9444_2ae25857d1f6">'Impact Indicators - Section B'!$J$29</definedName>
    <definedName name="_e1369199_9199_4522_8093_a9305b6b0ad3">' Disaggregation - Section E'!$G$326</definedName>
    <definedName name="_e1b18bf0_c01a_41f9_9d0f_7ff41a4c9212">'Reference records(soft deleted)'!$B$25</definedName>
    <definedName name="_e2f4a6c9_b971_491e_a3b4_1227bbe38c83">'Reference records(soft deleted)'!$D$110</definedName>
    <definedName name="_e3593433_048f_4c41_83d3_f74a839a639f">'Disaggregation Records'!$E$59</definedName>
    <definedName name="_e3fd5f4b_01b0_4087_9e0e_fd0199800be6">'Overview - Section A'!$I$92</definedName>
    <definedName name="_e4b1e3b9_6a2a_43ea_8ece_3c48082dabab">'Reference Records'!$C$71</definedName>
    <definedName name="_e5e0e9c5_229b_41b4_a9b1_b5fd68f1f31c">'Disaggregation Records'!$B$3</definedName>
    <definedName name="_e6620337_bf44_48f3_a7fd_0125cc2c6be7">' Disaggregation - Section E'!$A$326</definedName>
    <definedName name="_e6d95e65_44bf_4846_b78f_816689d6036f">'Disaggregation Records'!$B$59</definedName>
    <definedName name="_e87ea5ec_8175_4472_bb44_1f8c96df1ee4" comment="Display Map">'WPTM - Section F'!$A$7:$Z$88</definedName>
    <definedName name="_e958af96_3743_4cf7_bdb7_42273b92aeda">'WPTM - Section F'!$P$8</definedName>
    <definedName name="_ea0a6aff_050a_4e7c_bb67_efe887a6ff8c">'Reference Records'!$B$71:$B$83</definedName>
    <definedName name="_ea72c56b_d1e9_4c5d_ba1d_cc707a1c7a52">'Reference Records'!$C$158</definedName>
    <definedName name="_eab21347_0473_4b4a_b4eb_6c1a24a63d27">'WPTM - Section F'!$S$8</definedName>
    <definedName name="_eabb6097_6646_49fe_9d42_cce1d696601b">'Overview - Section A'!$A$92</definedName>
    <definedName name="_eac8e410_a131_431a_b1c9_590f4d486ca3">'Impact Indicators - Section B'!$G$29</definedName>
    <definedName name="_eb940844_13db_4509_a1c4_ff0a8c68abd7">'Disaggregation Records'!$F$95</definedName>
    <definedName name="_ec317833_0071_4b2e_932c_62684bcb2384">'Disaggregation Data'!$M$315</definedName>
    <definedName name="_ec76c0ec_f1db_41e2_a79d_43833dafa6c1">'Coverage Indicators - Section D'!$AE$10</definedName>
    <definedName name="_ed09b4d5_db81_4d6b_abe7_cdd26051ea3a">'Impact Indicators - Section B'!$F$29</definedName>
    <definedName name="_ed0f40d6_45a1_4737_908f_0fb3a2e7f6d7">'Reference Records'!$B$161</definedName>
    <definedName name="_edacc156_af86_4bf8_90dd_b9a22fc62817">'Account Role'!$D$3</definedName>
    <definedName name="_eecf7cf0_e9be_48ee_b1b4_c9465f1f4e45">'Outcome Indicators - Section C'!$A$10</definedName>
    <definedName name="_f01d1473_f9e7_453c_95a5_ada7b865eabb">'Overview - Section A'!$H$68</definedName>
    <definedName name="_f1c519aa_961b_42b6_a4f4_d9f451ddf622" comment="Display Map">'Overview - Section A'!$A$49:$H$62</definedName>
    <definedName name="_f1de9552_9dee_457d_a62e_99567a2c1e69">'Outcome Indicators - Section C'!$Z$10</definedName>
    <definedName name="_f2045cc5_f4d7_4b1d_8aeb_d44e7918995b">'Disaggregation Data'!$K$3</definedName>
    <definedName name="_f25f0134_a952_4eb1_bd5d_4a854d76f318">'Outcome Indicators - Section C'!$AL$10</definedName>
    <definedName name="_f2e17f54_33e5_4fb3_8547_527de2a7d0ac">'Overview - Section A'!$C$19:$C$21</definedName>
    <definedName name="_f3654abd_3fbc_41ef_a2e7_0d54ea478341" comment="Display Map">'Disaggregation Records'!$A$2:$G$55</definedName>
    <definedName name="_f3aa8cb8_9b47_4b8e_b8b6_eb980ce8ad79">'Outcome Indicators - Section C'!$D$30</definedName>
    <definedName name="_f58d18c7_1d35_433b_a6a3_d9e3f83484c8">'Impact Indicators - Section B'!$T$9</definedName>
    <definedName name="_f597b0f5_0c73_475b_ae28_45f5ed40876e">'Coverage Indicators - Section D'!$E$10</definedName>
    <definedName name="_f8d7ef06_1dee_470c_8158_06415f88b21a">'Coverage Indicators - Section D'!$N$37</definedName>
    <definedName name="_f8da171f_1ef1_4701_824e_35a927e47c50">'Overview - Section A'!$Q$119</definedName>
    <definedName name="_f9a537b9_3e07_436d_978d_cc0a4695b6eb">' Disaggregation - Section E'!$AD$326</definedName>
    <definedName name="_fba43122_7879_4bc6_ab59_ece879d4dafd">'Coverage Indicators - Section D'!$A$10</definedName>
    <definedName name="_fccfb4fa_0a30_41be_9334_74bc5779fbd3">'Reference Records'!$C$156:$C$157</definedName>
    <definedName name="_fd286dae_26cb_4aad_a5f8_c4e877a2e920" comment="Display Map">'Reference Records'!$A$86:$E$147</definedName>
    <definedName name="_fdaed59b_d483_4f18_8960_9dec90ac9bf3">'Coverage Indicators - Section D'!$AI$10</definedName>
    <definedName name="_fe1fc4f2_e57c_4328_acb9_6e901a0a2e1c">'Reference Records'!$G$71</definedName>
    <definedName name="_fe54ad0d_3f3e_403b_8c5a_3ee1b37390d2">'Disaggregation Data'!$Q$315</definedName>
    <definedName name="_ff85bbe8_e093_4bde_9ecb_ca8f310bef73">'Reference Records'!$B$71:$B$84</definedName>
    <definedName name="_ff85dfd2_7a0e_4ec1_ada1_39980e5d1634">'Impact Indicators - Section B'!$AB$9</definedName>
    <definedName name="_xlnm._FilterDatabase" localSheetId="4" hidden="1">' Disaggregation - Section E'!$A$325:$Q$325</definedName>
    <definedName name="_xlnm._FilterDatabase" localSheetId="11" hidden="1">'Account Role'!$B:$B</definedName>
    <definedName name="_xlnm._FilterDatabase" localSheetId="6" hidden="1">'Print View'!$A$119:$AJ$180</definedName>
    <definedName name="AccountRole">OFFSET('Account Role'!$C$3,1,0,MATCH("*",'Account Role'!$C$3:$C$13,-1)-1,1)</definedName>
    <definedName name="AIM_Coverage_Disaggregation__c.AIM_Year__c">apttusmetadata!$AG$2:$AG$25</definedName>
    <definedName name="AIM_Coverage_Indicator__c.AIM_Deactivate_Indicator__c">apttusmetadata!$AE$2</definedName>
    <definedName name="AIM_Coverage_Indicator__c.AIM_Geographic_Coverage__c">apttusmetadata!$AB$2:$AB$3</definedName>
    <definedName name="AIM_Coverage_Indicator__c.AIM_Rating_Cumulation_Type__c">apttusmetadata!$AC$2:$AC$5</definedName>
    <definedName name="AIM_Coverage_Indicator__c.AIM_Year__c">apttusmetadata!$AD$2:$AD$25</definedName>
    <definedName name="AIM_Coverage_Indicator_Targets_Results__c.AIM_Mark_if_target_is_TBD__c">apttusmetadata!$AF$2</definedName>
    <definedName name="AIM_Grant_Revision__c.aim_revision_type__c">apttusmetadata!$AR$2:$AR$5</definedName>
    <definedName name="AIM_Impact_Disaggregation__c.AIM_Baseline_Year__c">apttusmetadata!$AL$2:$AL$25</definedName>
    <definedName name="AIM_Impact_Indicator__c.AIM_Baseline_Year__c">apttusmetadata!$AH$2:$AH$25</definedName>
    <definedName name="AIM_Impact_Indicator__c.AIM_Deactivate_indicator__c">apttusmetadata!$AI$2</definedName>
    <definedName name="AIM_Impact_Indicator_Targets_Results__c.AIM_Mark_if_target_is_TBD__c">apttusmetadata!$AK$2</definedName>
    <definedName name="AIM_Impact_Indicator_Targets_Results__c.AIM_Year_of_Target__c">apttusmetadata!$AJ$2:$AJ$25</definedName>
    <definedName name="AIM_Key_Activity_Milestone__c.AIM_De_activate_Key_Activity__c">apttusmetadata!$AA$2</definedName>
    <definedName name="AIM_Outcome_Disaggregation__c.AIM_Baseline_Year__c">apttusmetadata!$AO$2:$AO$25</definedName>
    <definedName name="AIM_Outcome_Indicator__c.AIM_Baseline_Year__c">apttusmetadata!$AM$2:$AM$25</definedName>
    <definedName name="AIM_Outcome_Indicator__c.AIM_Deactivate_indicator__c">apttusmetadata!$AN$2</definedName>
    <definedName name="AIM_Outcome_Indicator_Targets_Result__c.AIM_Mark_if_target_is_TBD__c">apttusmetadata!$AQ$2</definedName>
    <definedName name="AIM_Outcome_Indicator_Targets_Result__c.AIM_Year_of_Target__c">apttusmetadata!$AP$2:$AP$25</definedName>
    <definedName name="Country">IF('Overview - Section A'!$AN$5="Funding Request",IF('Reference Records'!$B$157&lt;&gt;"",'Reference Records'!$B$157,OFFSET('Reference Records'!$A$170,1,0,MATCH(" ",'Reference Records'!$A$170:$A$171,-1)-1,1)),OFFSET('Reference Records'!$A$174,1,0,MATCH(" ",'Reference Records'!$A$174:$A$176,-1)-1,1))</definedName>
    <definedName name="Coverage_Module">OFFSET('Overview - Section A'!$E$92,1,0,MATCH(" ",'Overview - Section A'!$E$92:$E$115,-1)-1,1)</definedName>
    <definedName name="CoverageColumn">'Reference Records'!$A$36:$A$68</definedName>
    <definedName name="CoverageIndicator">OFFSET('Reference Records'!$E$36,1,0,MATCH("*",'Reference Records'!$E$36:$E$68,-1)-1,1)</definedName>
    <definedName name="CoverageStart">Coverage[Module]</definedName>
    <definedName name="_xlnm.Extract" localSheetId="11">'Account Role'!$C:$C</definedName>
    <definedName name="FundingRequestPR">IF('Overview - Section A'!$AN$5="Funding Request",IF('Reference Records'!$C$157&lt;&gt;"",OFFSET('Account Role'!$C$3,1,0,MATCH(" ",'Account Role'!$C$3:$C$13,-1)-1,1),OFFSET('Account Role'!$C$21,1,0,MATCH(" ",'Account Role'!$C$21:$C$27,-1)-1,1)),'Overview - Section A'!$AN$6)</definedName>
    <definedName name="ImpactIndicator">OFFSET('Reference Records'!$F$4,1,0,MATCH(" ",'Reference Records'!$F$4:$F$16,-1)-1,1)</definedName>
    <definedName name="Intervention_WPTM">OFFSET('Overview - Section A'!$W$119,1,0,MATCH("*",'Overview - Section A'!$W$119:$W$171,-1)-1,1)</definedName>
    <definedName name="KeyActivityColumn">'Overview - Section A'!$E$119:$E$171</definedName>
    <definedName name="KeyActivityStart">WPTM_Intervention[Modules]</definedName>
    <definedName name="List" localSheetId="3">'Coverage Indicators - Section D'!$C$10:$D$34</definedName>
    <definedName name="List">'Account Role'!$B$2:$B$18</definedName>
    <definedName name="ModuleColumn">Intervention[Module]</definedName>
    <definedName name="Modules">OFFSET('Overview - Section A'!$E$92,1,0,MATCH(" ",'Overview - Section A'!$E$92:$E$108,-1)-1,1)</definedName>
    <definedName name="ModuleStart">'Reference Records'!$A$87</definedName>
    <definedName name="OutcomeIndicator">OFFSET('Reference Records'!$F$19,1,0,MATCH(" ",'Reference Records'!$F$19:$F$33,-1)-1,1)</definedName>
    <definedName name="PICKLISTKEYVALUEPAIR">apttusmetadata!$Y$1:$Z$2</definedName>
    <definedName name="_xlnm.Print_Area" localSheetId="4">' Disaggregation - Section E'!$A$1:$V$551</definedName>
    <definedName name="_xlnm.Print_Area" localSheetId="3">'Coverage Indicators - Section D'!$A$1:$V$172</definedName>
    <definedName name="_xlnm.Print_Area" localSheetId="1">'Impact Indicators - Section B'!$A$1:$Q$126</definedName>
    <definedName name="_xlnm.Print_Area" localSheetId="2">'Outcome Indicators - Section C'!$A$1:$Q$30</definedName>
    <definedName name="_xlnm.Print_Area" localSheetId="0">'Overview - Section A'!$A$1:$AC$178</definedName>
    <definedName name="ResponsiblePR">IF('Overview - Section A'!$AN$5="Funding Request",OFFSET('Overview - Section A'!$M$30,1,0,MATCH(" ",'Overview - Section A'!$M$30:$M$31,-1)-1,1),OFFSET('Overview - Section A'!$E$25,1,0,MATCH(" ",'Overview - Section A'!$E$25:$E$27,-1)-1,1))</definedName>
    <definedName name="Subset">OFFSET('Coverage Indicators - Section D'!$AA$10,1,0,MATCH(" ",'Coverage Indicators - Section D'!$AA$10:$AA$34,-1)-1,1)</definedName>
    <definedName name="XAuthorInvalidPicklistData">apttusmetadata!$B$1</definedName>
  </definedNames>
  <calcPr calcId="152511"/>
</workbook>
</file>

<file path=xl/calcChain.xml><?xml version="1.0" encoding="utf-8"?>
<calcChain xmlns="http://schemas.openxmlformats.org/spreadsheetml/2006/main">
  <c r="T12" i="5" l="1"/>
  <c r="F41" i="5" l="1"/>
  <c r="E41" i="5" s="1"/>
  <c r="G41" i="5" s="1"/>
  <c r="E43" i="5"/>
  <c r="G43" i="5" s="1"/>
  <c r="E48" i="5" l="1"/>
  <c r="G48" i="5" s="1"/>
  <c r="E46" i="5"/>
  <c r="G46" i="5" s="1"/>
  <c r="E44" i="5"/>
  <c r="G44" i="5" s="1"/>
  <c r="F55" i="12" l="1"/>
  <c r="F54" i="12"/>
  <c r="F53" i="12"/>
  <c r="F52" i="12"/>
  <c r="F51" i="12"/>
  <c r="F50" i="12"/>
  <c r="F49" i="12"/>
  <c r="F48" i="12"/>
  <c r="F47" i="12"/>
  <c r="F46" i="12"/>
  <c r="F45" i="12"/>
  <c r="F44" i="12"/>
  <c r="F43" i="12"/>
  <c r="F42" i="12"/>
  <c r="F35" i="12"/>
  <c r="F34" i="12"/>
  <c r="F33" i="12"/>
  <c r="F32" i="12"/>
  <c r="F31" i="12"/>
  <c r="F30" i="12"/>
  <c r="F39" i="5" l="1"/>
  <c r="E39" i="5" s="1"/>
  <c r="G38" i="5"/>
  <c r="E118" i="5"/>
  <c r="G118" i="5" s="1"/>
  <c r="E117" i="5"/>
  <c r="G117" i="5" s="1"/>
  <c r="E116" i="5"/>
  <c r="F55" i="10"/>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83" i="16"/>
  <c r="F82" i="16"/>
  <c r="F81" i="16"/>
  <c r="F80" i="16"/>
  <c r="F79" i="16"/>
  <c r="F78" i="16"/>
  <c r="F77" i="16"/>
  <c r="F76" i="16"/>
  <c r="F75" i="16"/>
  <c r="F74" i="16"/>
  <c r="F73" i="16"/>
  <c r="F72" i="16"/>
  <c r="C179" i="20"/>
  <c r="C180" i="20" s="1"/>
  <c r="C181" i="20" s="1"/>
  <c r="C177" i="20"/>
  <c r="C175" i="20"/>
  <c r="C171" i="20"/>
  <c r="C172" i="20" s="1"/>
  <c r="C173" i="20" s="1"/>
  <c r="C166" i="20"/>
  <c r="C167" i="20" s="1"/>
  <c r="C159" i="20"/>
  <c r="D159" i="20" s="1"/>
  <c r="C151" i="20"/>
  <c r="C152" i="20" s="1"/>
  <c r="C153" i="20" s="1"/>
  <c r="C149" i="20"/>
  <c r="C150" i="20" s="1"/>
  <c r="D150" i="20" s="1"/>
  <c r="C135" i="20"/>
  <c r="C133" i="20"/>
  <c r="C134" i="20" s="1"/>
  <c r="D134" i="20" s="1"/>
  <c r="C131" i="20"/>
  <c r="C132" i="20" s="1"/>
  <c r="D132" i="20" s="1"/>
  <c r="C129" i="20"/>
  <c r="C130" i="20" s="1"/>
  <c r="D130" i="20" s="1"/>
  <c r="C127" i="20"/>
  <c r="C125" i="20"/>
  <c r="C123" i="20"/>
  <c r="C124" i="20" s="1"/>
  <c r="D124" i="20" s="1"/>
  <c r="C119" i="20"/>
  <c r="C120" i="20" s="1"/>
  <c r="C115" i="20"/>
  <c r="C111" i="20"/>
  <c r="C112" i="20" s="1"/>
  <c r="D112" i="20" s="1"/>
  <c r="C106" i="20"/>
  <c r="C107" i="20" s="1"/>
  <c r="C108" i="20" s="1"/>
  <c r="C100" i="20"/>
  <c r="C101" i="20" s="1"/>
  <c r="D101" i="20" s="1"/>
  <c r="C96" i="20"/>
  <c r="C97" i="20" s="1"/>
  <c r="C90" i="20"/>
  <c r="C88" i="20"/>
  <c r="C89" i="20" s="1"/>
  <c r="D89" i="20" s="1"/>
  <c r="C84" i="20"/>
  <c r="C85" i="20" s="1"/>
  <c r="C86" i="20" s="1"/>
  <c r="C82" i="20"/>
  <c r="D82" i="20" s="1"/>
  <c r="C80" i="20"/>
  <c r="C81" i="20" s="1"/>
  <c r="D81" i="20" s="1"/>
  <c r="C78" i="20"/>
  <c r="C79" i="20" s="1"/>
  <c r="D79" i="20" s="1"/>
  <c r="C77" i="20"/>
  <c r="D77" i="20" s="1"/>
  <c r="C73" i="20"/>
  <c r="C69" i="20"/>
  <c r="C70" i="20" s="1"/>
  <c r="C71" i="20" s="1"/>
  <c r="C72" i="20" s="1"/>
  <c r="D72" i="20" s="1"/>
  <c r="C67" i="20"/>
  <c r="C60" i="20"/>
  <c r="C48" i="20"/>
  <c r="C44" i="20"/>
  <c r="C45" i="20" s="1"/>
  <c r="C46" i="20" s="1"/>
  <c r="C36" i="20"/>
  <c r="C37" i="20" s="1"/>
  <c r="D37" i="20" s="1"/>
  <c r="C34" i="20"/>
  <c r="C32" i="20"/>
  <c r="C33" i="20" s="1"/>
  <c r="D33" i="20" s="1"/>
  <c r="C25" i="20"/>
  <c r="C26" i="20" s="1"/>
  <c r="C27" i="20" s="1"/>
  <c r="C17" i="20"/>
  <c r="C15" i="20"/>
  <c r="C16" i="20" s="1"/>
  <c r="D16" i="20" s="1"/>
  <c r="C12" i="20"/>
  <c r="C10" i="20"/>
  <c r="D10" i="20" s="1"/>
  <c r="C8" i="20"/>
  <c r="D8" i="20" s="1"/>
  <c r="C6" i="20"/>
  <c r="C4" i="20"/>
  <c r="C5" i="20" s="1"/>
  <c r="D5" i="20" s="1"/>
  <c r="L43" i="1"/>
  <c r="L39" i="1"/>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J573" i="6"/>
  <c r="J572" i="6"/>
  <c r="J571" i="6"/>
  <c r="J570" i="6"/>
  <c r="J569" i="6"/>
  <c r="J568" i="6"/>
  <c r="J567" i="6"/>
  <c r="J566" i="6"/>
  <c r="J565" i="6"/>
  <c r="J564" i="6"/>
  <c r="J563" i="6"/>
  <c r="J562" i="6"/>
  <c r="J561" i="6"/>
  <c r="J560" i="6"/>
  <c r="J559" i="6"/>
  <c r="J558" i="6"/>
  <c r="J557" i="6"/>
  <c r="J556" i="6"/>
  <c r="J555" i="6"/>
  <c r="J554" i="6"/>
  <c r="J553" i="6"/>
  <c r="J552" i="6"/>
  <c r="J551" i="6"/>
  <c r="J550" i="6"/>
  <c r="J549" i="6"/>
  <c r="J548" i="6"/>
  <c r="J547" i="6"/>
  <c r="J546" i="6"/>
  <c r="J545" i="6"/>
  <c r="J544" i="6"/>
  <c r="J543" i="6"/>
  <c r="J542" i="6"/>
  <c r="J541" i="6"/>
  <c r="J540" i="6"/>
  <c r="J539" i="6"/>
  <c r="J538" i="6"/>
  <c r="J537" i="6"/>
  <c r="J536" i="6"/>
  <c r="J535" i="6"/>
  <c r="J534" i="6"/>
  <c r="J533" i="6"/>
  <c r="J532" i="6"/>
  <c r="J531" i="6"/>
  <c r="J530" i="6"/>
  <c r="J529" i="6"/>
  <c r="J528" i="6"/>
  <c r="J527" i="6"/>
  <c r="J526" i="6"/>
  <c r="J525" i="6"/>
  <c r="J524" i="6"/>
  <c r="J523" i="6"/>
  <c r="J522" i="6"/>
  <c r="J521" i="6"/>
  <c r="J520" i="6"/>
  <c r="J519" i="6"/>
  <c r="J518" i="6"/>
  <c r="J517" i="6"/>
  <c r="J516" i="6"/>
  <c r="J515" i="6"/>
  <c r="J514" i="6"/>
  <c r="J513" i="6"/>
  <c r="J512" i="6"/>
  <c r="J511" i="6"/>
  <c r="J510" i="6"/>
  <c r="J509" i="6"/>
  <c r="J508" i="6"/>
  <c r="J507" i="6"/>
  <c r="J506" i="6"/>
  <c r="J505" i="6"/>
  <c r="J504" i="6"/>
  <c r="J503" i="6"/>
  <c r="J502" i="6"/>
  <c r="J501" i="6"/>
  <c r="J500" i="6"/>
  <c r="J499" i="6"/>
  <c r="J498" i="6"/>
  <c r="J497" i="6"/>
  <c r="J496" i="6"/>
  <c r="J495" i="6"/>
  <c r="J494" i="6"/>
  <c r="J493" i="6"/>
  <c r="J492" i="6"/>
  <c r="J491" i="6"/>
  <c r="J490" i="6"/>
  <c r="J489" i="6"/>
  <c r="J488" i="6"/>
  <c r="J487" i="6"/>
  <c r="J486" i="6"/>
  <c r="J485" i="6"/>
  <c r="J484" i="6"/>
  <c r="J483" i="6"/>
  <c r="J482" i="6"/>
  <c r="J481" i="6"/>
  <c r="J480" i="6"/>
  <c r="J479" i="6"/>
  <c r="J478" i="6"/>
  <c r="J477" i="6"/>
  <c r="J476" i="6"/>
  <c r="J475" i="6"/>
  <c r="J474" i="6"/>
  <c r="J473" i="6"/>
  <c r="J472" i="6"/>
  <c r="J471" i="6"/>
  <c r="J470" i="6"/>
  <c r="J469" i="6"/>
  <c r="J468" i="6"/>
  <c r="J467" i="6"/>
  <c r="J466" i="6"/>
  <c r="J465" i="6"/>
  <c r="J464" i="6"/>
  <c r="J463" i="6"/>
  <c r="J462" i="6"/>
  <c r="J461" i="6"/>
  <c r="J460" i="6"/>
  <c r="J459" i="6"/>
  <c r="J458" i="6"/>
  <c r="J457" i="6"/>
  <c r="J456" i="6"/>
  <c r="J455" i="6"/>
  <c r="J454" i="6"/>
  <c r="J453" i="6"/>
  <c r="J452" i="6"/>
  <c r="J451" i="6"/>
  <c r="J450" i="6"/>
  <c r="J449" i="6"/>
  <c r="J448" i="6"/>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F573" i="6"/>
  <c r="F572" i="6"/>
  <c r="F571" i="6"/>
  <c r="F570" i="6"/>
  <c r="F569" i="6"/>
  <c r="F568" i="6"/>
  <c r="F567" i="6"/>
  <c r="F566" i="6"/>
  <c r="F565" i="6"/>
  <c r="F564" i="6"/>
  <c r="F563" i="6"/>
  <c r="F562" i="6"/>
  <c r="F561" i="6"/>
  <c r="F560" i="6"/>
  <c r="F559" i="6"/>
  <c r="F558" i="6"/>
  <c r="F557" i="6"/>
  <c r="F556" i="6"/>
  <c r="F555" i="6"/>
  <c r="F554" i="6"/>
  <c r="F553" i="6"/>
  <c r="F552" i="6"/>
  <c r="F551" i="6"/>
  <c r="F550" i="6"/>
  <c r="F549" i="6"/>
  <c r="F548" i="6"/>
  <c r="F547" i="6"/>
  <c r="F546" i="6"/>
  <c r="F545" i="6"/>
  <c r="F544" i="6"/>
  <c r="F543" i="6"/>
  <c r="F542" i="6"/>
  <c r="F541" i="6"/>
  <c r="F540" i="6"/>
  <c r="F539" i="6"/>
  <c r="F538" i="6"/>
  <c r="F537" i="6"/>
  <c r="F536" i="6"/>
  <c r="F535" i="6"/>
  <c r="F534" i="6"/>
  <c r="F533" i="6"/>
  <c r="F532" i="6"/>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00" i="6"/>
  <c r="F499" i="6"/>
  <c r="F498" i="6"/>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414" i="6"/>
  <c r="F413" i="6"/>
  <c r="F412" i="6"/>
  <c r="F411" i="6"/>
  <c r="F410" i="6"/>
  <c r="F409" i="6"/>
  <c r="F408" i="6"/>
  <c r="F407" i="6"/>
  <c r="F406" i="6"/>
  <c r="F405" i="6"/>
  <c r="F404" i="6"/>
  <c r="F403" i="6"/>
  <c r="F402" i="6"/>
  <c r="F401" i="6"/>
  <c r="F400" i="6"/>
  <c r="F399" i="6"/>
  <c r="F398" i="6"/>
  <c r="F397" i="6"/>
  <c r="F396" i="6"/>
  <c r="F395" i="6"/>
  <c r="F394" i="6"/>
  <c r="F393" i="6"/>
  <c r="F392" i="6"/>
  <c r="F391" i="6"/>
  <c r="F390" i="6"/>
  <c r="F389" i="6"/>
  <c r="F388" i="6"/>
  <c r="F387" i="6"/>
  <c r="F386" i="6"/>
  <c r="F385" i="6"/>
  <c r="F384" i="6"/>
  <c r="F383" i="6"/>
  <c r="F382" i="6"/>
  <c r="F381" i="6"/>
  <c r="F380" i="6"/>
  <c r="F379" i="6"/>
  <c r="F378" i="6"/>
  <c r="F377" i="6"/>
  <c r="F376" i="6"/>
  <c r="F375" i="6"/>
  <c r="F374"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N88" i="6"/>
  <c r="N87" i="6"/>
  <c r="N86" i="6"/>
  <c r="V86" i="6" s="1"/>
  <c r="N85" i="6"/>
  <c r="S85" i="6" s="1"/>
  <c r="N84" i="6"/>
  <c r="S84" i="6" s="1"/>
  <c r="N83" i="6"/>
  <c r="V83" i="6" s="1"/>
  <c r="N82" i="6"/>
  <c r="V82" i="6" s="1"/>
  <c r="N81" i="6"/>
  <c r="V81" i="6" s="1"/>
  <c r="N80" i="6"/>
  <c r="N79" i="6"/>
  <c r="V79" i="6" s="1"/>
  <c r="N78" i="6"/>
  <c r="V78" i="6" s="1"/>
  <c r="N77" i="6"/>
  <c r="S77" i="6" s="1"/>
  <c r="N76" i="6"/>
  <c r="S76" i="6" s="1"/>
  <c r="N75" i="6"/>
  <c r="V75" i="6" s="1"/>
  <c r="N74" i="6"/>
  <c r="N73" i="6"/>
  <c r="V73" i="6" s="1"/>
  <c r="N72" i="6"/>
  <c r="V72" i="6" s="1"/>
  <c r="N71" i="6"/>
  <c r="S71" i="6" s="1"/>
  <c r="N70" i="6"/>
  <c r="S70" i="6" s="1"/>
  <c r="N69" i="6"/>
  <c r="N68" i="6"/>
  <c r="V68" i="6" s="1"/>
  <c r="N67" i="6"/>
  <c r="S67" i="6" s="1"/>
  <c r="N66" i="6"/>
  <c r="V66" i="6" s="1"/>
  <c r="N65" i="6"/>
  <c r="V65" i="6" s="1"/>
  <c r="N64" i="6"/>
  <c r="N63" i="6"/>
  <c r="V63" i="6" s="1"/>
  <c r="N62" i="6"/>
  <c r="V62" i="6" s="1"/>
  <c r="N61" i="6"/>
  <c r="V61" i="6" s="1"/>
  <c r="N60" i="6"/>
  <c r="S60" i="6" s="1"/>
  <c r="N59" i="6"/>
  <c r="V59" i="6" s="1"/>
  <c r="N58" i="6"/>
  <c r="V58" i="6" s="1"/>
  <c r="N57" i="6"/>
  <c r="V57" i="6" s="1"/>
  <c r="N56" i="6"/>
  <c r="V56" i="6" s="1"/>
  <c r="N55" i="6"/>
  <c r="V55" i="6" s="1"/>
  <c r="N54" i="6"/>
  <c r="S54" i="6" s="1"/>
  <c r="N53" i="6"/>
  <c r="V53" i="6" s="1"/>
  <c r="N52" i="6"/>
  <c r="N51" i="6"/>
  <c r="V51" i="6" s="1"/>
  <c r="N50" i="6"/>
  <c r="N49" i="6"/>
  <c r="N48" i="6"/>
  <c r="V48" i="6" s="1"/>
  <c r="N47" i="6"/>
  <c r="N46" i="6"/>
  <c r="N45" i="6"/>
  <c r="V45" i="6" s="1"/>
  <c r="N44" i="6"/>
  <c r="N43" i="6"/>
  <c r="N42" i="6"/>
  <c r="N41" i="6"/>
  <c r="V41" i="6" s="1"/>
  <c r="N40" i="6"/>
  <c r="V40" i="6" s="1"/>
  <c r="N39" i="6"/>
  <c r="V39" i="6" s="1"/>
  <c r="N38" i="6"/>
  <c r="N37" i="6"/>
  <c r="N36" i="6"/>
  <c r="N35" i="6"/>
  <c r="N34" i="6"/>
  <c r="N33" i="6"/>
  <c r="N32" i="6"/>
  <c r="N31" i="6"/>
  <c r="N30" i="6"/>
  <c r="N29" i="6"/>
  <c r="N28" i="6"/>
  <c r="N27" i="6"/>
  <c r="V27" i="6" s="1"/>
  <c r="N26" i="6"/>
  <c r="N25" i="6"/>
  <c r="N24" i="6"/>
  <c r="N23" i="6"/>
  <c r="N22" i="6"/>
  <c r="N21" i="6"/>
  <c r="V21" i="6" s="1"/>
  <c r="N20" i="6"/>
  <c r="N19" i="6"/>
  <c r="S19" i="6" s="1"/>
  <c r="N18" i="6"/>
  <c r="V18" i="6" s="1"/>
  <c r="N17" i="6"/>
  <c r="V17" i="6" s="1"/>
  <c r="N16" i="6"/>
  <c r="N15" i="6"/>
  <c r="N14" i="6"/>
  <c r="S14" i="6" s="1"/>
  <c r="N13" i="6"/>
  <c r="V13" i="6" s="1"/>
  <c r="N12" i="6"/>
  <c r="N11" i="6"/>
  <c r="V11" i="6" s="1"/>
  <c r="N10" i="6"/>
  <c r="S10" i="6" s="1"/>
  <c r="N9" i="6"/>
  <c r="V9" i="6" s="1"/>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L45" i="5"/>
  <c r="L44" i="5"/>
  <c r="L43" i="5"/>
  <c r="L42" i="5"/>
  <c r="L41" i="5"/>
  <c r="L40" i="5"/>
  <c r="L39" i="5"/>
  <c r="L38"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47" i="5"/>
  <c r="G39" i="5"/>
  <c r="C169" i="5"/>
  <c r="C168" i="5"/>
  <c r="C167" i="5"/>
  <c r="C166" i="5"/>
  <c r="C165" i="5"/>
  <c r="C163" i="5"/>
  <c r="C162" i="5"/>
  <c r="C161" i="5"/>
  <c r="C160" i="5"/>
  <c r="C159" i="5"/>
  <c r="C157" i="5"/>
  <c r="C156" i="5"/>
  <c r="C155" i="5"/>
  <c r="C154" i="5"/>
  <c r="C153" i="5"/>
  <c r="C151" i="5"/>
  <c r="C150" i="5"/>
  <c r="C149" i="5"/>
  <c r="C148" i="5"/>
  <c r="C147" i="5"/>
  <c r="C145" i="5"/>
  <c r="C144" i="5"/>
  <c r="C143" i="5"/>
  <c r="C142" i="5"/>
  <c r="C141" i="5"/>
  <c r="C139" i="5"/>
  <c r="C138" i="5"/>
  <c r="C137" i="5"/>
  <c r="C136" i="5"/>
  <c r="C135" i="5"/>
  <c r="C133" i="5"/>
  <c r="C132" i="5"/>
  <c r="C131" i="5"/>
  <c r="C130" i="5"/>
  <c r="C129" i="5"/>
  <c r="C127" i="5"/>
  <c r="C126" i="5"/>
  <c r="C125" i="5"/>
  <c r="C124" i="5"/>
  <c r="C123" i="5"/>
  <c r="C121" i="5"/>
  <c r="C120" i="5"/>
  <c r="C119" i="5"/>
  <c r="C118" i="5"/>
  <c r="C117" i="5"/>
  <c r="C115" i="5"/>
  <c r="C114" i="5"/>
  <c r="C113" i="5"/>
  <c r="C112" i="5"/>
  <c r="C111" i="5"/>
  <c r="C109" i="5"/>
  <c r="C108" i="5"/>
  <c r="C107" i="5"/>
  <c r="C106" i="5"/>
  <c r="C105" i="5"/>
  <c r="C103" i="5"/>
  <c r="C102" i="5"/>
  <c r="C101" i="5"/>
  <c r="C100" i="5"/>
  <c r="C99" i="5"/>
  <c r="C97" i="5"/>
  <c r="C96" i="5"/>
  <c r="C95" i="5"/>
  <c r="C94" i="5"/>
  <c r="C93" i="5"/>
  <c r="C91" i="5"/>
  <c r="C90" i="5"/>
  <c r="C89" i="5"/>
  <c r="C88" i="5"/>
  <c r="C87" i="5"/>
  <c r="C85" i="5"/>
  <c r="C84" i="5"/>
  <c r="C83" i="5"/>
  <c r="C82" i="5"/>
  <c r="C81" i="5"/>
  <c r="C79" i="5"/>
  <c r="C78" i="5"/>
  <c r="C77" i="5"/>
  <c r="C76" i="5"/>
  <c r="C75" i="5"/>
  <c r="C73" i="5"/>
  <c r="C72" i="5"/>
  <c r="C71" i="5"/>
  <c r="C70" i="5"/>
  <c r="C69" i="5"/>
  <c r="C67" i="5"/>
  <c r="C66" i="5"/>
  <c r="C65" i="5"/>
  <c r="C64" i="5"/>
  <c r="C63" i="5"/>
  <c r="C61" i="5"/>
  <c r="C60" i="5"/>
  <c r="C59" i="5"/>
  <c r="C58" i="5"/>
  <c r="C57" i="5"/>
  <c r="C55" i="5"/>
  <c r="C54" i="5"/>
  <c r="C53" i="5"/>
  <c r="C52" i="5"/>
  <c r="C51" i="5"/>
  <c r="C49" i="5"/>
  <c r="C48" i="5"/>
  <c r="C47" i="5"/>
  <c r="C46" i="5"/>
  <c r="C45" i="5"/>
  <c r="C43" i="5"/>
  <c r="C42" i="5"/>
  <c r="C41" i="5"/>
  <c r="C40" i="5"/>
  <c r="C39" i="5"/>
  <c r="AB32" i="5"/>
  <c r="AB31" i="5"/>
  <c r="AB30" i="5"/>
  <c r="AB29" i="5"/>
  <c r="AB28" i="5"/>
  <c r="AB27" i="5"/>
  <c r="AB26" i="5"/>
  <c r="AB25" i="5"/>
  <c r="AB24" i="5"/>
  <c r="AB23" i="5"/>
  <c r="AB22" i="5"/>
  <c r="AB21" i="5"/>
  <c r="AB20" i="5"/>
  <c r="AB19" i="5"/>
  <c r="AB18" i="5"/>
  <c r="AB17" i="5"/>
  <c r="AB16" i="5"/>
  <c r="AB15" i="5"/>
  <c r="AB14" i="5"/>
  <c r="AB13" i="5"/>
  <c r="AB12" i="5"/>
  <c r="AB11" i="5"/>
  <c r="AH32" i="5"/>
  <c r="AH31" i="5"/>
  <c r="AH30" i="5"/>
  <c r="AH29" i="5"/>
  <c r="AH28" i="5"/>
  <c r="AH27" i="5"/>
  <c r="AH26" i="5"/>
  <c r="AH25" i="5"/>
  <c r="AH24" i="5"/>
  <c r="AH23" i="5"/>
  <c r="AH22" i="5"/>
  <c r="AH21" i="5"/>
  <c r="AH20" i="5"/>
  <c r="AH19" i="5"/>
  <c r="AH18" i="5"/>
  <c r="AH17" i="5"/>
  <c r="AH16" i="5"/>
  <c r="AH15" i="5"/>
  <c r="AH14" i="5"/>
  <c r="AH13" i="5"/>
  <c r="AH12" i="5"/>
  <c r="AH11" i="5"/>
  <c r="S32" i="5"/>
  <c r="S31" i="5"/>
  <c r="S30" i="5"/>
  <c r="S29" i="5"/>
  <c r="S28" i="5"/>
  <c r="S27" i="5"/>
  <c r="S26" i="5"/>
  <c r="S25" i="5"/>
  <c r="S24" i="5"/>
  <c r="S23" i="5"/>
  <c r="S22" i="5"/>
  <c r="S21" i="5"/>
  <c r="S20" i="5"/>
  <c r="S19" i="5"/>
  <c r="S18" i="5"/>
  <c r="S17" i="5"/>
  <c r="S16" i="5"/>
  <c r="S15" i="5"/>
  <c r="S13" i="5"/>
  <c r="S12" i="5"/>
  <c r="S11" i="5"/>
  <c r="N32" i="5"/>
  <c r="N31" i="5"/>
  <c r="N30" i="5"/>
  <c r="N29" i="5"/>
  <c r="N28" i="5"/>
  <c r="N27" i="5"/>
  <c r="N26" i="5"/>
  <c r="N25" i="5"/>
  <c r="N24" i="5"/>
  <c r="N23" i="5"/>
  <c r="N22" i="5"/>
  <c r="N21" i="5"/>
  <c r="N20" i="5"/>
  <c r="N19" i="5"/>
  <c r="N18" i="5"/>
  <c r="N17" i="5"/>
  <c r="N16" i="5"/>
  <c r="N15" i="5"/>
  <c r="N14" i="5"/>
  <c r="N13" i="5"/>
  <c r="N12" i="5"/>
  <c r="N11" i="5"/>
  <c r="G32" i="5"/>
  <c r="G31" i="5"/>
  <c r="G30" i="5"/>
  <c r="G29" i="5"/>
  <c r="G28" i="5"/>
  <c r="G27" i="5"/>
  <c r="G26" i="5"/>
  <c r="G25" i="5"/>
  <c r="G24" i="5"/>
  <c r="G12" i="5"/>
  <c r="G11" i="5"/>
  <c r="C32" i="5"/>
  <c r="C31" i="5"/>
  <c r="B31" i="5" s="1"/>
  <c r="C30" i="5"/>
  <c r="AC30" i="5" s="1"/>
  <c r="C29" i="5"/>
  <c r="B29" i="5" s="1"/>
  <c r="X29" i="5" s="1"/>
  <c r="C28" i="5"/>
  <c r="AG28" i="5" s="1" a="1"/>
  <c r="AG28" i="5" s="1"/>
  <c r="C27" i="5"/>
  <c r="B27" i="5" s="1"/>
  <c r="X27" i="5" s="1"/>
  <c r="C26" i="5"/>
  <c r="AG26" i="5" s="1" a="1"/>
  <c r="AG26" i="5" s="1"/>
  <c r="C25" i="5"/>
  <c r="AC25" i="5" s="1"/>
  <c r="AG24" i="5" a="1"/>
  <c r="AG24" i="5" s="1"/>
  <c r="C22" i="5"/>
  <c r="AG22" i="5" s="1" a="1"/>
  <c r="AG22" i="5" s="1"/>
  <c r="C21" i="5"/>
  <c r="X21" i="5"/>
  <c r="AG20" i="5" a="1"/>
  <c r="AG20" i="5" s="1"/>
  <c r="AC19" i="5"/>
  <c r="AC18" i="5"/>
  <c r="X17" i="5"/>
  <c r="AC16" i="5"/>
  <c r="X15" i="5"/>
  <c r="AC14" i="5"/>
  <c r="X13" i="5"/>
  <c r="AC12" i="5"/>
  <c r="X11" i="5"/>
  <c r="T25" i="10"/>
  <c r="T24" i="10"/>
  <c r="T23" i="10"/>
  <c r="T22" i="10"/>
  <c r="T21" i="10"/>
  <c r="T20" i="10"/>
  <c r="T19" i="10"/>
  <c r="T18" i="10"/>
  <c r="T17" i="10"/>
  <c r="T16" i="10"/>
  <c r="T15" i="10"/>
  <c r="T14" i="10"/>
  <c r="T13" i="10"/>
  <c r="T12" i="10"/>
  <c r="T11" i="10"/>
  <c r="Q25" i="10"/>
  <c r="Y25" i="10" s="1"/>
  <c r="Q24" i="10"/>
  <c r="Y24" i="10" s="1"/>
  <c r="Q23" i="10"/>
  <c r="Y23" i="10" s="1"/>
  <c r="Q22" i="10"/>
  <c r="Y22" i="10" s="1"/>
  <c r="Q21" i="10"/>
  <c r="Y21" i="10" s="1"/>
  <c r="Q20" i="10"/>
  <c r="Y20" i="10" s="1"/>
  <c r="Y19" i="10"/>
  <c r="Y18" i="10"/>
  <c r="Y17" i="10"/>
  <c r="Y16" i="10"/>
  <c r="Y15" i="10"/>
  <c r="Y14" i="10"/>
  <c r="Y13" i="10"/>
  <c r="Y12" i="10"/>
  <c r="Y11" i="10"/>
  <c r="I25" i="10"/>
  <c r="I24" i="10"/>
  <c r="I23" i="10"/>
  <c r="I22" i="10"/>
  <c r="I21" i="10"/>
  <c r="I20" i="10"/>
  <c r="I19" i="10"/>
  <c r="I18" i="10"/>
  <c r="I17" i="10"/>
  <c r="I16" i="10"/>
  <c r="I15" i="10"/>
  <c r="I14" i="10"/>
  <c r="I13" i="10"/>
  <c r="I12" i="10"/>
  <c r="I11" i="10"/>
  <c r="H25" i="10"/>
  <c r="H24" i="10"/>
  <c r="H147" i="21" s="1"/>
  <c r="H23" i="10"/>
  <c r="H107" i="21" s="1"/>
  <c r="H22" i="10"/>
  <c r="H105" i="21" s="1"/>
  <c r="H21" i="10"/>
  <c r="H20" i="10"/>
  <c r="H101" i="21" s="1"/>
  <c r="H19" i="10"/>
  <c r="H137" i="21" s="1"/>
  <c r="H18" i="10"/>
  <c r="H135" i="21" s="1"/>
  <c r="H17" i="10"/>
  <c r="H16" i="10"/>
  <c r="H131" i="21" s="1"/>
  <c r="H15" i="10"/>
  <c r="H129" i="21" s="1"/>
  <c r="H14" i="10"/>
  <c r="H89" i="21" s="1"/>
  <c r="H13" i="10"/>
  <c r="H12" i="10"/>
  <c r="H123" i="21" s="1"/>
  <c r="H11" i="10"/>
  <c r="H83" i="21" s="1"/>
  <c r="B25" i="10"/>
  <c r="V25" i="10" s="1"/>
  <c r="B115" i="10" s="1"/>
  <c r="B24" i="10"/>
  <c r="B109" i="21" s="1"/>
  <c r="B23" i="10"/>
  <c r="X23" i="10" s="1" a="1"/>
  <c r="X23" i="10" s="1"/>
  <c r="B22" i="10"/>
  <c r="U22" i="10" s="1"/>
  <c r="B21" i="10"/>
  <c r="U21" i="10" s="1"/>
  <c r="B20" i="10"/>
  <c r="B19" i="10"/>
  <c r="X19" i="10" s="1" a="1"/>
  <c r="X19" i="10" s="1"/>
  <c r="B18" i="10"/>
  <c r="G18" i="10" s="1" a="1"/>
  <c r="G18" i="10" s="1"/>
  <c r="G17" i="10" a="1"/>
  <c r="G17" i="10" s="1"/>
  <c r="G95" i="21" s="1"/>
  <c r="U16" i="10"/>
  <c r="X15" i="10" a="1"/>
  <c r="X15" i="10" s="1"/>
  <c r="G14" i="10" a="1"/>
  <c r="G14" i="10" s="1"/>
  <c r="S14" i="10" s="1"/>
  <c r="B200" i="9" s="1"/>
  <c r="G13" i="10" a="1"/>
  <c r="G13" i="10" s="1"/>
  <c r="S13" i="10" s="1"/>
  <c r="B197" i="9" s="1"/>
  <c r="X11" i="10" a="1"/>
  <c r="X11" i="10" s="1"/>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4" i="12"/>
  <c r="L53" i="12"/>
  <c r="L52" i="12"/>
  <c r="L51" i="12"/>
  <c r="L47" i="12"/>
  <c r="L46" i="12"/>
  <c r="L45" i="12"/>
  <c r="L41" i="12"/>
  <c r="L40" i="12"/>
  <c r="L39" i="12"/>
  <c r="L35" i="12"/>
  <c r="L34" i="12"/>
  <c r="L33" i="12"/>
  <c r="L32" i="12"/>
  <c r="L30" i="12"/>
  <c r="F119" i="12"/>
  <c r="F118" i="12"/>
  <c r="F117" i="12"/>
  <c r="F116" i="12"/>
  <c r="F115" i="12"/>
  <c r="F114" i="12"/>
  <c r="F113" i="12"/>
  <c r="F112" i="12"/>
  <c r="F111" i="12"/>
  <c r="F110" i="12"/>
  <c r="F109" i="12"/>
  <c r="F108" i="12"/>
  <c r="F107" i="12"/>
  <c r="F106" i="12"/>
  <c r="F105" i="12"/>
  <c r="F104" i="12"/>
  <c r="F103" i="12"/>
  <c r="F102" i="12"/>
  <c r="F101" i="12"/>
  <c r="F100" i="12"/>
  <c r="F99" i="12"/>
  <c r="F98" i="12"/>
  <c r="F97" i="12"/>
  <c r="F96" i="12"/>
  <c r="F95" i="12"/>
  <c r="F94" i="12"/>
  <c r="F93" i="12"/>
  <c r="F92" i="12"/>
  <c r="F91" i="12"/>
  <c r="F90" i="12"/>
  <c r="F89" i="12"/>
  <c r="F88" i="12"/>
  <c r="F87" i="12"/>
  <c r="F86" i="12"/>
  <c r="F85" i="12"/>
  <c r="F84" i="12"/>
  <c r="F83" i="12"/>
  <c r="F82" i="12"/>
  <c r="F81" i="12"/>
  <c r="F80" i="12"/>
  <c r="F79" i="12"/>
  <c r="F78" i="12"/>
  <c r="F77" i="12"/>
  <c r="F76" i="12"/>
  <c r="F75" i="12"/>
  <c r="F74" i="12"/>
  <c r="F73" i="12"/>
  <c r="F72" i="12"/>
  <c r="F71" i="12"/>
  <c r="F70" i="12"/>
  <c r="F69" i="12"/>
  <c r="F68" i="12"/>
  <c r="F67" i="12"/>
  <c r="F66" i="12"/>
  <c r="F65" i="12"/>
  <c r="F64" i="12"/>
  <c r="F63" i="12"/>
  <c r="F62" i="12"/>
  <c r="F61" i="12"/>
  <c r="F60" i="12"/>
  <c r="F59" i="12"/>
  <c r="F58" i="12"/>
  <c r="F57" i="12"/>
  <c r="F56" i="12"/>
  <c r="F41" i="12"/>
  <c r="F40" i="12"/>
  <c r="F39" i="12"/>
  <c r="C114" i="12"/>
  <c r="C115" i="12" s="1"/>
  <c r="C116" i="12" s="1"/>
  <c r="C117" i="12" s="1"/>
  <c r="C118" i="12" s="1"/>
  <c r="C119" i="12" s="1"/>
  <c r="C108" i="12"/>
  <c r="C109" i="12" s="1"/>
  <c r="C110" i="12" s="1"/>
  <c r="C111" i="12" s="1"/>
  <c r="C112" i="12" s="1"/>
  <c r="C113" i="12" s="1"/>
  <c r="C102" i="12"/>
  <c r="C103" i="12" s="1"/>
  <c r="C104" i="12" s="1"/>
  <c r="C105" i="12" s="1"/>
  <c r="C106" i="12" s="1"/>
  <c r="C107" i="12" s="1"/>
  <c r="C96" i="12"/>
  <c r="C97" i="12" s="1"/>
  <c r="C98" i="12" s="1"/>
  <c r="C99" i="12" s="1"/>
  <c r="C100" i="12" s="1"/>
  <c r="C101" i="12" s="1"/>
  <c r="C90" i="12"/>
  <c r="C91" i="12" s="1"/>
  <c r="C92" i="12" s="1"/>
  <c r="C93" i="12" s="1"/>
  <c r="C94" i="12" s="1"/>
  <c r="C95" i="12" s="1"/>
  <c r="C84" i="12"/>
  <c r="C85" i="12" s="1"/>
  <c r="C86" i="12" s="1"/>
  <c r="C87" i="12" s="1"/>
  <c r="C88" i="12" s="1"/>
  <c r="C89" i="12" s="1"/>
  <c r="C78" i="12"/>
  <c r="C79" i="12" s="1"/>
  <c r="C80" i="12" s="1"/>
  <c r="C81" i="12" s="1"/>
  <c r="C82" i="12" s="1"/>
  <c r="C83" i="12" s="1"/>
  <c r="C72" i="12"/>
  <c r="C73" i="12" s="1"/>
  <c r="C74" i="12" s="1"/>
  <c r="C75" i="12" s="1"/>
  <c r="C76" i="12" s="1"/>
  <c r="C77" i="12" s="1"/>
  <c r="C66" i="12"/>
  <c r="C67" i="12" s="1"/>
  <c r="C68" i="12" s="1"/>
  <c r="C69" i="12" s="1"/>
  <c r="C70" i="12" s="1"/>
  <c r="C71" i="12" s="1"/>
  <c r="C60" i="12"/>
  <c r="C61" i="12" s="1"/>
  <c r="C62" i="12" s="1"/>
  <c r="C63" i="12" s="1"/>
  <c r="C64" i="12" s="1"/>
  <c r="C65" i="12" s="1"/>
  <c r="C54" i="12"/>
  <c r="C55" i="12" s="1"/>
  <c r="C56" i="12" s="1"/>
  <c r="C57" i="12" s="1"/>
  <c r="C58" i="12" s="1"/>
  <c r="C59" i="12" s="1"/>
  <c r="C48" i="12"/>
  <c r="C42" i="12"/>
  <c r="C43" i="12" s="1"/>
  <c r="C44" i="12" s="1"/>
  <c r="C45" i="12" s="1"/>
  <c r="C46" i="12" s="1"/>
  <c r="C47" i="12" s="1"/>
  <c r="C36" i="12"/>
  <c r="C37" i="12" s="1"/>
  <c r="C30" i="12"/>
  <c r="C31" i="12" s="1"/>
  <c r="C32" i="12" s="1"/>
  <c r="C33" i="12" s="1"/>
  <c r="C34" i="12" s="1"/>
  <c r="C35" i="12" s="1"/>
  <c r="B119" i="12"/>
  <c r="B118" i="12"/>
  <c r="B117" i="12"/>
  <c r="B116" i="12"/>
  <c r="B115" i="12"/>
  <c r="B113" i="12"/>
  <c r="B112" i="12"/>
  <c r="B111" i="12"/>
  <c r="B110" i="12"/>
  <c r="B109" i="12"/>
  <c r="B107" i="12"/>
  <c r="B106" i="12"/>
  <c r="B105" i="12"/>
  <c r="B104" i="12"/>
  <c r="B103" i="12"/>
  <c r="B101" i="12"/>
  <c r="B100" i="12"/>
  <c r="B99" i="12"/>
  <c r="B98" i="12"/>
  <c r="B97" i="12"/>
  <c r="B95" i="12"/>
  <c r="B94" i="12"/>
  <c r="B93" i="12"/>
  <c r="B92" i="12"/>
  <c r="B91" i="12"/>
  <c r="B89" i="12"/>
  <c r="B88" i="12"/>
  <c r="B87" i="12"/>
  <c r="B86" i="12"/>
  <c r="B85" i="12"/>
  <c r="B83" i="12"/>
  <c r="B82" i="12"/>
  <c r="B81" i="12"/>
  <c r="B80" i="12"/>
  <c r="B79" i="12"/>
  <c r="B77" i="12"/>
  <c r="B76" i="12"/>
  <c r="B75" i="12"/>
  <c r="B74" i="12"/>
  <c r="B73" i="12"/>
  <c r="B71" i="12"/>
  <c r="B70" i="12"/>
  <c r="B69" i="12"/>
  <c r="B68" i="12"/>
  <c r="B67" i="12"/>
  <c r="B65" i="12"/>
  <c r="B64" i="12"/>
  <c r="B63" i="12"/>
  <c r="B62" i="12"/>
  <c r="B61" i="12"/>
  <c r="B59" i="12"/>
  <c r="B58" i="12"/>
  <c r="B57" i="12"/>
  <c r="B56" i="12"/>
  <c r="B55" i="12"/>
  <c r="B53" i="12"/>
  <c r="B52" i="12"/>
  <c r="B51" i="12"/>
  <c r="B50" i="12"/>
  <c r="B49" i="12"/>
  <c r="B47" i="12"/>
  <c r="B46" i="12"/>
  <c r="B45" i="12"/>
  <c r="B44" i="12"/>
  <c r="B43" i="12"/>
  <c r="B41" i="12"/>
  <c r="B40" i="12"/>
  <c r="B39" i="12"/>
  <c r="B38" i="12"/>
  <c r="B37" i="12"/>
  <c r="B35" i="12"/>
  <c r="B34" i="12"/>
  <c r="B33" i="12"/>
  <c r="B32" i="12"/>
  <c r="B31" i="12"/>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Z123" i="1"/>
  <c r="Z122" i="1"/>
  <c r="Z121" i="1"/>
  <c r="Z120" i="1"/>
  <c r="K169" i="1"/>
  <c r="E169" i="1" s="1"/>
  <c r="U169" i="1" s="1"/>
  <c r="K168" i="1"/>
  <c r="K167" i="1"/>
  <c r="Y167" i="1" s="1"/>
  <c r="K166" i="1"/>
  <c r="K165" i="1"/>
  <c r="E165" i="1" s="1"/>
  <c r="U165" i="1" s="1"/>
  <c r="K164" i="1"/>
  <c r="AA164" i="1" s="1"/>
  <c r="K163" i="1"/>
  <c r="W163" i="1" s="1"/>
  <c r="K162" i="1"/>
  <c r="E162" i="1" s="1"/>
  <c r="U162" i="1" s="1"/>
  <c r="K161" i="1"/>
  <c r="AA161" i="1" s="1"/>
  <c r="K160" i="1"/>
  <c r="AA160" i="1" s="1"/>
  <c r="K159" i="1"/>
  <c r="K158" i="1"/>
  <c r="K157" i="1"/>
  <c r="E157" i="1" s="1"/>
  <c r="U157" i="1" s="1"/>
  <c r="K156" i="1"/>
  <c r="K155" i="1"/>
  <c r="AA155" i="1" s="1"/>
  <c r="K154" i="1"/>
  <c r="K153" i="1"/>
  <c r="AA153" i="1" s="1"/>
  <c r="K152" i="1"/>
  <c r="AA152" i="1" s="1"/>
  <c r="K151" i="1"/>
  <c r="AA151" i="1" s="1"/>
  <c r="K150" i="1"/>
  <c r="K149" i="1"/>
  <c r="E149" i="1" s="1"/>
  <c r="U149" i="1" s="1"/>
  <c r="K148" i="1"/>
  <c r="AA148" i="1" s="1"/>
  <c r="K147" i="1"/>
  <c r="W147" i="1" s="1"/>
  <c r="K146" i="1"/>
  <c r="K145" i="1"/>
  <c r="E145" i="1" s="1"/>
  <c r="U145" i="1" s="1"/>
  <c r="K144" i="1"/>
  <c r="K143" i="1"/>
  <c r="W143" i="1" s="1"/>
  <c r="K142" i="1"/>
  <c r="E142" i="1" s="1"/>
  <c r="U142" i="1" s="1"/>
  <c r="K141" i="1"/>
  <c r="W141" i="1" s="1"/>
  <c r="K140" i="1"/>
  <c r="AA140" i="1" s="1"/>
  <c r="K139" i="1"/>
  <c r="AA139" i="1" s="1"/>
  <c r="K138" i="1"/>
  <c r="K137" i="1"/>
  <c r="Y137" i="1" s="1"/>
  <c r="K136" i="1"/>
  <c r="E136" i="1" s="1"/>
  <c r="U136" i="1" s="1"/>
  <c r="K135" i="1"/>
  <c r="W135" i="1" s="1"/>
  <c r="K134" i="1"/>
  <c r="AA134" i="1" s="1"/>
  <c r="K133" i="1"/>
  <c r="AA133" i="1" s="1"/>
  <c r="K132" i="1"/>
  <c r="W132" i="1" s="1"/>
  <c r="K131" i="1"/>
  <c r="AA131" i="1" s="1"/>
  <c r="K130" i="1"/>
  <c r="W130" i="1" s="1"/>
  <c r="K129" i="1"/>
  <c r="E129" i="1" s="1"/>
  <c r="U129" i="1" s="1"/>
  <c r="K128" i="1"/>
  <c r="Y128" i="1" s="1"/>
  <c r="K127" i="1"/>
  <c r="Y127" i="1" s="1"/>
  <c r="K126" i="1"/>
  <c r="Y126" i="1" s="1"/>
  <c r="K125" i="1"/>
  <c r="E125" i="1" s="1"/>
  <c r="K124" i="1"/>
  <c r="K123" i="1"/>
  <c r="K122" i="1"/>
  <c r="K121" i="1"/>
  <c r="Y121" i="1" s="1"/>
  <c r="K120" i="1"/>
  <c r="AA120" i="1" s="1"/>
  <c r="E107" i="1"/>
  <c r="E106" i="1"/>
  <c r="I106" i="1" s="1"/>
  <c r="E105" i="1"/>
  <c r="G105" i="1" s="1"/>
  <c r="E104" i="1"/>
  <c r="G104" i="1" s="1"/>
  <c r="E103" i="1"/>
  <c r="G103" i="1" s="1"/>
  <c r="E102" i="1"/>
  <c r="E101" i="1"/>
  <c r="I101" i="1" s="1"/>
  <c r="E100" i="1"/>
  <c r="E99" i="1"/>
  <c r="I99" i="1" s="1"/>
  <c r="E98" i="1"/>
  <c r="I98" i="1" s="1"/>
  <c r="E97" i="1"/>
  <c r="E96" i="1"/>
  <c r="I96" i="1" s="1"/>
  <c r="E95" i="1"/>
  <c r="I95" i="1" s="1"/>
  <c r="E94" i="1"/>
  <c r="E93" i="1"/>
  <c r="I93" i="1" s="1"/>
  <c r="G80" i="1"/>
  <c r="G79" i="1"/>
  <c r="G78" i="1"/>
  <c r="G77" i="1"/>
  <c r="G76" i="1"/>
  <c r="G75" i="1"/>
  <c r="G74" i="1"/>
  <c r="G73" i="1"/>
  <c r="G72" i="1"/>
  <c r="G71" i="1"/>
  <c r="G70" i="1"/>
  <c r="G69" i="1"/>
  <c r="G62" i="1"/>
  <c r="G61" i="1"/>
  <c r="G60" i="1"/>
  <c r="G59" i="1"/>
  <c r="G58" i="1"/>
  <c r="G57" i="1"/>
  <c r="G56" i="1"/>
  <c r="G55" i="1"/>
  <c r="G54" i="1"/>
  <c r="G53" i="1"/>
  <c r="G52" i="1"/>
  <c r="G51" i="1"/>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0" i="10"/>
  <c r="M59" i="10"/>
  <c r="M58" i="10"/>
  <c r="M54" i="10"/>
  <c r="M53" i="10"/>
  <c r="M52" i="10"/>
  <c r="M51" i="10"/>
  <c r="M50" i="10"/>
  <c r="M49" i="10"/>
  <c r="M48" i="10"/>
  <c r="M47" i="10"/>
  <c r="M46" i="10"/>
  <c r="M45" i="10"/>
  <c r="M44" i="10"/>
  <c r="M43" i="10"/>
  <c r="M42" i="10"/>
  <c r="M41" i="10"/>
  <c r="M40" i="10"/>
  <c r="M39" i="10"/>
  <c r="M38" i="10"/>
  <c r="M37" i="10"/>
  <c r="M36" i="10"/>
  <c r="M35" i="10"/>
  <c r="M34" i="10"/>
  <c r="B37" i="1"/>
  <c r="B38" i="1" s="1"/>
  <c r="B39" i="1" s="1"/>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4" i="10"/>
  <c r="F53" i="10"/>
  <c r="F52" i="10"/>
  <c r="F51" i="10"/>
  <c r="F50" i="10"/>
  <c r="F49" i="10"/>
  <c r="F48" i="10"/>
  <c r="F47" i="10"/>
  <c r="F46" i="10"/>
  <c r="F45" i="10"/>
  <c r="F44" i="10"/>
  <c r="F43" i="10"/>
  <c r="F42" i="10"/>
  <c r="F41" i="10"/>
  <c r="F40" i="10"/>
  <c r="F39" i="10"/>
  <c r="F38" i="10"/>
  <c r="F37" i="10"/>
  <c r="F36" i="10"/>
  <c r="F35" i="10"/>
  <c r="F34" i="10"/>
  <c r="F33" i="10"/>
  <c r="F32" i="10"/>
  <c r="F31" i="10"/>
  <c r="C115" i="10"/>
  <c r="C116" i="10" s="1"/>
  <c r="C117" i="10" s="1"/>
  <c r="C118" i="10" s="1"/>
  <c r="C119" i="10" s="1"/>
  <c r="C120" i="10" s="1"/>
  <c r="C109" i="10"/>
  <c r="C110" i="10" s="1"/>
  <c r="C111" i="10" s="1"/>
  <c r="C112" i="10" s="1"/>
  <c r="C113" i="10" s="1"/>
  <c r="C114" i="10" s="1"/>
  <c r="C103" i="10"/>
  <c r="C104" i="10" s="1"/>
  <c r="C105" i="10" s="1"/>
  <c r="C106" i="10" s="1"/>
  <c r="C107" i="10" s="1"/>
  <c r="C108" i="10" s="1"/>
  <c r="C97" i="10"/>
  <c r="C98" i="10" s="1"/>
  <c r="C99" i="10" s="1"/>
  <c r="C100" i="10" s="1"/>
  <c r="C101" i="10" s="1"/>
  <c r="C102" i="10" s="1"/>
  <c r="C91" i="10"/>
  <c r="C92" i="10" s="1"/>
  <c r="C93" i="10" s="1"/>
  <c r="C94" i="10" s="1"/>
  <c r="C95" i="10" s="1"/>
  <c r="C96" i="10" s="1"/>
  <c r="C85" i="10"/>
  <c r="C86" i="10" s="1"/>
  <c r="C87" i="10" s="1"/>
  <c r="C88" i="10" s="1"/>
  <c r="C89" i="10" s="1"/>
  <c r="C90" i="10" s="1"/>
  <c r="C79" i="10"/>
  <c r="C80" i="10" s="1"/>
  <c r="C81" i="10" s="1"/>
  <c r="C82" i="10" s="1"/>
  <c r="C83" i="10" s="1"/>
  <c r="C84" i="10" s="1"/>
  <c r="C73" i="10"/>
  <c r="C74" i="10" s="1"/>
  <c r="C75" i="10" s="1"/>
  <c r="C76" i="10" s="1"/>
  <c r="C77" i="10" s="1"/>
  <c r="C78" i="10" s="1"/>
  <c r="C67" i="10"/>
  <c r="C68" i="10" s="1"/>
  <c r="C69" i="10" s="1"/>
  <c r="C70" i="10" s="1"/>
  <c r="C71" i="10" s="1"/>
  <c r="C72" i="10" s="1"/>
  <c r="C61" i="10"/>
  <c r="C62" i="10" s="1"/>
  <c r="C63" i="10" s="1"/>
  <c r="C64" i="10" s="1"/>
  <c r="C65" i="10" s="1"/>
  <c r="C66" i="10" s="1"/>
  <c r="C55" i="10"/>
  <c r="C56" i="10" s="1"/>
  <c r="C57" i="10" s="1"/>
  <c r="C58" i="10" s="1"/>
  <c r="C59" i="10" s="1"/>
  <c r="C60" i="10" s="1"/>
  <c r="C49" i="10"/>
  <c r="C50" i="10" s="1"/>
  <c r="C51" i="10" s="1"/>
  <c r="C52" i="10" s="1"/>
  <c r="C53" i="10" s="1"/>
  <c r="C54" i="10" s="1"/>
  <c r="C43" i="10"/>
  <c r="C44" i="10" s="1"/>
  <c r="C45" i="10" s="1"/>
  <c r="C46" i="10" s="1"/>
  <c r="C47" i="10" s="1"/>
  <c r="C48" i="10" s="1"/>
  <c r="C37" i="10"/>
  <c r="C38" i="10" s="1"/>
  <c r="C39" i="10" s="1"/>
  <c r="C40" i="10" s="1"/>
  <c r="C41" i="10" s="1"/>
  <c r="C42" i="10" s="1"/>
  <c r="C31" i="10"/>
  <c r="B120" i="10"/>
  <c r="B119" i="10"/>
  <c r="B118" i="10"/>
  <c r="B117" i="10"/>
  <c r="B116" i="10"/>
  <c r="B114" i="10"/>
  <c r="B113" i="10"/>
  <c r="B112" i="10"/>
  <c r="B111" i="10"/>
  <c r="B110" i="10"/>
  <c r="B108" i="10"/>
  <c r="B107" i="10"/>
  <c r="B106" i="10"/>
  <c r="B105" i="10"/>
  <c r="B104" i="10"/>
  <c r="B102" i="10"/>
  <c r="B101" i="10"/>
  <c r="B100" i="10"/>
  <c r="B99" i="10"/>
  <c r="B98" i="10"/>
  <c r="B96" i="10"/>
  <c r="B95" i="10"/>
  <c r="B94" i="10"/>
  <c r="B93" i="10"/>
  <c r="B92" i="10"/>
  <c r="B90" i="10"/>
  <c r="B89" i="10"/>
  <c r="B88" i="10"/>
  <c r="B87" i="10"/>
  <c r="B86" i="10"/>
  <c r="B84" i="10"/>
  <c r="B83" i="10"/>
  <c r="B82" i="10"/>
  <c r="B81" i="10"/>
  <c r="B80" i="10"/>
  <c r="B78" i="10"/>
  <c r="B77" i="10"/>
  <c r="B76" i="10"/>
  <c r="B75" i="10"/>
  <c r="B74" i="10"/>
  <c r="B72" i="10"/>
  <c r="B71" i="10"/>
  <c r="B70" i="10"/>
  <c r="B69" i="10"/>
  <c r="B68" i="10"/>
  <c r="B66" i="10"/>
  <c r="B65" i="10"/>
  <c r="B64" i="10"/>
  <c r="B63" i="10"/>
  <c r="B62" i="10"/>
  <c r="B60" i="10"/>
  <c r="B59" i="10"/>
  <c r="B58" i="10"/>
  <c r="B57" i="10"/>
  <c r="B56" i="10"/>
  <c r="B54" i="10"/>
  <c r="B53" i="10"/>
  <c r="B52" i="10"/>
  <c r="B51" i="10"/>
  <c r="B50" i="10"/>
  <c r="B48" i="10"/>
  <c r="B47" i="10"/>
  <c r="B46" i="10"/>
  <c r="B45" i="10"/>
  <c r="B44" i="10"/>
  <c r="B42" i="10"/>
  <c r="B41" i="10"/>
  <c r="B40" i="10"/>
  <c r="B39" i="10"/>
  <c r="B38" i="10"/>
  <c r="B36" i="10"/>
  <c r="B35" i="10"/>
  <c r="B34" i="10"/>
  <c r="B33" i="10"/>
  <c r="B32" i="10"/>
  <c r="U24" i="12"/>
  <c r="U23" i="12"/>
  <c r="U22" i="12"/>
  <c r="U21" i="12"/>
  <c r="U20" i="12"/>
  <c r="U19" i="12"/>
  <c r="U18" i="12"/>
  <c r="U17" i="12"/>
  <c r="U16" i="12"/>
  <c r="U15" i="12"/>
  <c r="U14" i="12"/>
  <c r="U13" i="12"/>
  <c r="U12" i="12"/>
  <c r="U11" i="12"/>
  <c r="U10" i="12"/>
  <c r="Q24" i="12"/>
  <c r="Q23" i="12"/>
  <c r="Y23" i="12" s="1"/>
  <c r="Q22" i="12"/>
  <c r="Y22" i="12" s="1"/>
  <c r="Q21" i="12"/>
  <c r="Q20" i="12"/>
  <c r="Y20" i="12" s="1"/>
  <c r="Q19" i="12"/>
  <c r="Y19" i="12" s="1"/>
  <c r="Q18" i="12"/>
  <c r="I63" i="21" s="1"/>
  <c r="Y18" i="12"/>
  <c r="Q17" i="12"/>
  <c r="Y17" i="12" s="1"/>
  <c r="Y16" i="12"/>
  <c r="Y15" i="12"/>
  <c r="Y14" i="12"/>
  <c r="Y13" i="12"/>
  <c r="Y12" i="12"/>
  <c r="Y11" i="12"/>
  <c r="Y10" i="12"/>
  <c r="I24" i="12"/>
  <c r="I23" i="12"/>
  <c r="I22" i="12"/>
  <c r="I21" i="12"/>
  <c r="I20" i="12"/>
  <c r="I19" i="12"/>
  <c r="I18" i="12"/>
  <c r="I17" i="12"/>
  <c r="I16" i="12"/>
  <c r="I15" i="12"/>
  <c r="I14" i="12"/>
  <c r="I13" i="12"/>
  <c r="I12" i="12"/>
  <c r="I11" i="12"/>
  <c r="I10" i="12"/>
  <c r="H24" i="12"/>
  <c r="H75" i="21" s="1"/>
  <c r="H23" i="12"/>
  <c r="H73" i="21" s="1"/>
  <c r="H22" i="12"/>
  <c r="H21" i="12"/>
  <c r="H69" i="21" s="1"/>
  <c r="H20" i="12"/>
  <c r="H67" i="21" s="1"/>
  <c r="H19" i="12"/>
  <c r="H65" i="21" s="1"/>
  <c r="H18" i="12"/>
  <c r="H17" i="12"/>
  <c r="H61" i="21" s="1"/>
  <c r="H16" i="12"/>
  <c r="H59" i="21" s="1"/>
  <c r="H15" i="12"/>
  <c r="H57" i="21" s="1"/>
  <c r="H14" i="12"/>
  <c r="H55" i="21" s="1"/>
  <c r="H13" i="12"/>
  <c r="H12" i="12"/>
  <c r="H51" i="21" s="1"/>
  <c r="H11" i="12"/>
  <c r="H49" i="21" s="1"/>
  <c r="H10" i="12"/>
  <c r="H47" i="21" s="1"/>
  <c r="B24" i="12"/>
  <c r="T24" i="12" s="1"/>
  <c r="V24" i="12"/>
  <c r="K118" i="12" s="1"/>
  <c r="B23" i="12"/>
  <c r="B22" i="12"/>
  <c r="T22" i="12" s="1"/>
  <c r="B21" i="12"/>
  <c r="B69" i="21" s="1"/>
  <c r="V21" i="12"/>
  <c r="K101" i="12" s="1"/>
  <c r="B20" i="12"/>
  <c r="B19" i="12"/>
  <c r="B65" i="21" s="1"/>
  <c r="B18" i="12"/>
  <c r="B17" i="12"/>
  <c r="B61" i="21" s="1"/>
  <c r="T15" i="12"/>
  <c r="X14" i="12" a="1"/>
  <c r="X14" i="12" s="1"/>
  <c r="V12" i="12"/>
  <c r="X11" i="12" a="1"/>
  <c r="X11" i="12" s="1"/>
  <c r="X10" i="12" a="1"/>
  <c r="X10" i="12" s="1"/>
  <c r="B20" i="5"/>
  <c r="X20" i="5" s="1"/>
  <c r="X16" i="10" a="1"/>
  <c r="X16" i="10" s="1"/>
  <c r="S39" i="6"/>
  <c r="D106" i="20"/>
  <c r="D123" i="20"/>
  <c r="D131" i="20"/>
  <c r="D151" i="20"/>
  <c r="G16" i="10" a="1"/>
  <c r="G16" i="10" s="1"/>
  <c r="V16" i="10"/>
  <c r="L61" i="10" s="1"/>
  <c r="D88" i="20"/>
  <c r="S27" i="6"/>
  <c r="S75" i="6"/>
  <c r="S83" i="6"/>
  <c r="D107" i="20"/>
  <c r="C176" i="20"/>
  <c r="D176" i="20" s="1"/>
  <c r="D175" i="20"/>
  <c r="C18" i="20"/>
  <c r="D17" i="20"/>
  <c r="B14" i="5"/>
  <c r="X14" i="5" s="1"/>
  <c r="S41" i="6"/>
  <c r="S45" i="6"/>
  <c r="S53" i="6"/>
  <c r="S57" i="6"/>
  <c r="S61" i="6"/>
  <c r="S65" i="6"/>
  <c r="V69" i="6"/>
  <c r="S69" i="6"/>
  <c r="S73" i="6"/>
  <c r="V77" i="6"/>
  <c r="S81" i="6"/>
  <c r="V85" i="6"/>
  <c r="S9" i="6"/>
  <c r="S21" i="6"/>
  <c r="B18" i="5"/>
  <c r="X18" i="5" s="1"/>
  <c r="D69" i="20"/>
  <c r="C9" i="20"/>
  <c r="D9" i="20" s="1"/>
  <c r="D36" i="20"/>
  <c r="D78" i="20"/>
  <c r="D152" i="20"/>
  <c r="D172" i="20"/>
  <c r="W126" i="1"/>
  <c r="Y136" i="1"/>
  <c r="Y142" i="1"/>
  <c r="Q20" i="5" a="1"/>
  <c r="Q20" i="5" s="1"/>
  <c r="Y20" i="5" s="1"/>
  <c r="B418" i="9" s="1"/>
  <c r="AA418" i="9" s="1"/>
  <c r="AC20" i="5"/>
  <c r="AG14" i="5" a="1"/>
  <c r="AG14" i="5" s="1"/>
  <c r="AG25" i="5" a="1"/>
  <c r="AG25" i="5" s="1"/>
  <c r="Q13" i="5" a="1"/>
  <c r="Q13" i="5" s="1"/>
  <c r="Y13" i="5" s="1"/>
  <c r="AA14" i="5"/>
  <c r="M59" i="5" s="1"/>
  <c r="AA24" i="5"/>
  <c r="M117" i="5" s="1"/>
  <c r="AC13" i="5"/>
  <c r="AC22" i="5"/>
  <c r="AG17" i="5" a="1"/>
  <c r="AG17" i="5" s="1"/>
  <c r="X24" i="5"/>
  <c r="Q14" i="5" a="1"/>
  <c r="Q14" i="5" s="1"/>
  <c r="Y14" i="5" s="1"/>
  <c r="B358" i="9" s="1"/>
  <c r="X358" i="9" s="1"/>
  <c r="AA18" i="5"/>
  <c r="M84" i="5" s="1"/>
  <c r="AA25" i="5"/>
  <c r="M124" i="5" s="1"/>
  <c r="AC24" i="5"/>
  <c r="AG18" i="5" a="1"/>
  <c r="AG18" i="5" s="1"/>
  <c r="Q18" i="5" a="1"/>
  <c r="Q18" i="5" s="1"/>
  <c r="Y18" i="5" s="1"/>
  <c r="B400" i="9" s="1"/>
  <c r="Z400" i="9" s="1"/>
  <c r="Q24" i="5" a="1"/>
  <c r="Q24" i="5" s="1"/>
  <c r="Y24" i="5" s="1"/>
  <c r="B461" i="9" s="1"/>
  <c r="AA20" i="5"/>
  <c r="M95" i="5" s="1"/>
  <c r="U15" i="10"/>
  <c r="G19" i="10" a="1"/>
  <c r="G19" i="10" s="1"/>
  <c r="G99" i="21" s="1"/>
  <c r="V15" i="10"/>
  <c r="L57" i="10" s="1"/>
  <c r="G15" i="10" a="1"/>
  <c r="G15" i="10" s="1"/>
  <c r="G91" i="21" s="1"/>
  <c r="U11" i="10"/>
  <c r="T16" i="12"/>
  <c r="G106" i="1"/>
  <c r="U13" i="10"/>
  <c r="V13" i="10"/>
  <c r="L46" i="10" s="1"/>
  <c r="U17" i="10"/>
  <c r="V17" i="10"/>
  <c r="B67" i="10" s="1"/>
  <c r="X13" i="10" a="1"/>
  <c r="X13" i="10" s="1"/>
  <c r="Q23" i="5" a="1"/>
  <c r="Q23" i="5" s="1"/>
  <c r="Y23" i="5" s="1"/>
  <c r="B456" i="9" s="1"/>
  <c r="B23" i="5"/>
  <c r="X23" i="5" s="1"/>
  <c r="V14" i="10"/>
  <c r="L53" i="10" s="1"/>
  <c r="X14" i="10" a="1"/>
  <c r="X14" i="10" s="1"/>
  <c r="V22" i="10"/>
  <c r="L97" i="10" s="1"/>
  <c r="G15" i="12" a="1"/>
  <c r="G15" i="12" s="1"/>
  <c r="T12" i="12"/>
  <c r="X15" i="12" a="1"/>
  <c r="X15" i="12" s="1"/>
  <c r="W142" i="1"/>
  <c r="X17" i="10" a="1"/>
  <c r="X17" i="10" s="1"/>
  <c r="AA13" i="5"/>
  <c r="M53" i="5" s="1"/>
  <c r="Q16" i="5" a="1"/>
  <c r="Q16" i="5" s="1"/>
  <c r="Y16" i="5" s="1"/>
  <c r="AA16" i="5"/>
  <c r="M70" i="5" s="1"/>
  <c r="B16" i="5"/>
  <c r="X16" i="5" s="1"/>
  <c r="Q12" i="5" a="1"/>
  <c r="Q12" i="5" s="1"/>
  <c r="Y12" i="5" s="1"/>
  <c r="Q17" i="5" a="1"/>
  <c r="Q17" i="5" s="1"/>
  <c r="Y17" i="5" s="1"/>
  <c r="B395" i="9" s="1"/>
  <c r="AA395" i="9" s="1"/>
  <c r="AA12" i="5"/>
  <c r="C44" i="5" s="1"/>
  <c r="AA17" i="5"/>
  <c r="AC17" i="5"/>
  <c r="AG13" i="5" a="1"/>
  <c r="AG13" i="5" s="1"/>
  <c r="AA149" i="1"/>
  <c r="Y130" i="1"/>
  <c r="E130" i="1"/>
  <c r="U130" i="1" s="1"/>
  <c r="AA130" i="1"/>
  <c r="W134" i="1"/>
  <c r="E134" i="1"/>
  <c r="U134" i="1" s="1"/>
  <c r="Y134" i="1"/>
  <c r="E138" i="1"/>
  <c r="U138" i="1" s="1"/>
  <c r="AA138" i="1"/>
  <c r="W138" i="1"/>
  <c r="AA146" i="1"/>
  <c r="Y150" i="1"/>
  <c r="W166" i="1"/>
  <c r="AA142" i="1"/>
  <c r="Y138" i="1"/>
  <c r="Y158" i="1"/>
  <c r="Y140" i="1"/>
  <c r="AG11" i="5" a="1"/>
  <c r="AG11" i="5" s="1"/>
  <c r="AG15" i="5" a="1"/>
  <c r="AG15" i="5" s="1"/>
  <c r="AG19" i="5" a="1"/>
  <c r="AG19" i="5" s="1"/>
  <c r="AG23" i="5" a="1"/>
  <c r="AG23" i="5" s="1"/>
  <c r="AG12" i="5" a="1"/>
  <c r="AG12" i="5" s="1"/>
  <c r="AG16" i="5" a="1"/>
  <c r="AG16" i="5" s="1"/>
  <c r="Q15" i="5" a="1"/>
  <c r="Q15" i="5" s="1"/>
  <c r="Y15" i="5" s="1"/>
  <c r="B375" i="9" s="1"/>
  <c r="Z375" i="9" s="1"/>
  <c r="Q19" i="5" a="1"/>
  <c r="Q19" i="5" s="1"/>
  <c r="Y19" i="5" s="1"/>
  <c r="B408" i="9" s="1"/>
  <c r="AA408" i="9" s="1"/>
  <c r="AA11" i="5"/>
  <c r="M42" i="5" s="1"/>
  <c r="AA15" i="5"/>
  <c r="M63" i="5" s="1"/>
  <c r="AA19" i="5"/>
  <c r="M89" i="5" s="1"/>
  <c r="AA23" i="5"/>
  <c r="M110" i="5" s="1"/>
  <c r="AC11" i="5"/>
  <c r="AC15" i="5"/>
  <c r="AC23" i="5"/>
  <c r="Q11" i="5" a="1"/>
  <c r="Q11" i="5" s="1"/>
  <c r="Y11" i="5" s="1"/>
  <c r="B330" i="9" s="1"/>
  <c r="X330" i="9" s="1"/>
  <c r="V14" i="12"/>
  <c r="K57" i="12" s="1"/>
  <c r="G12" i="12" a="1"/>
  <c r="G12" i="12" s="1"/>
  <c r="G51" i="21" s="1"/>
  <c r="T21" i="12"/>
  <c r="V11" i="12"/>
  <c r="K41" i="12" s="1"/>
  <c r="V15" i="12"/>
  <c r="X12" i="12" a="1"/>
  <c r="X12" i="12" s="1"/>
  <c r="X20" i="12" a="1"/>
  <c r="X20" i="12" s="1"/>
  <c r="V10" i="12"/>
  <c r="K30" i="12" s="1"/>
  <c r="G13" i="12" a="1"/>
  <c r="G13" i="12" s="1"/>
  <c r="G21" i="12" a="1"/>
  <c r="G21" i="12" s="1"/>
  <c r="T10" i="12"/>
  <c r="T14" i="12"/>
  <c r="X21" i="12" a="1"/>
  <c r="X21" i="12" s="1"/>
  <c r="G10" i="12" a="1"/>
  <c r="G10" i="12" s="1"/>
  <c r="S10" i="12" s="1"/>
  <c r="B17" i="9" s="1"/>
  <c r="N17" i="9" s="1"/>
  <c r="G14" i="12" a="1"/>
  <c r="G14" i="12" s="1"/>
  <c r="S14" i="12" s="1"/>
  <c r="B58" i="9" s="1"/>
  <c r="L58" i="9" s="1"/>
  <c r="B181" i="16"/>
  <c r="C56" i="5"/>
  <c r="M56" i="5"/>
  <c r="L60" i="10"/>
  <c r="L52" i="10"/>
  <c r="M90" i="5"/>
  <c r="L70" i="10"/>
  <c r="X19" i="5"/>
  <c r="K37" i="1"/>
  <c r="L37" i="1" s="1"/>
  <c r="I179" i="21"/>
  <c r="H179" i="21"/>
  <c r="G179" i="21"/>
  <c r="F179" i="21"/>
  <c r="E179" i="21"/>
  <c r="D179" i="21"/>
  <c r="C179" i="21"/>
  <c r="B179" i="21"/>
  <c r="I175" i="21"/>
  <c r="H175" i="21"/>
  <c r="G175" i="21"/>
  <c r="F175" i="21"/>
  <c r="E175" i="21"/>
  <c r="D175" i="21"/>
  <c r="C175" i="21"/>
  <c r="B175" i="21"/>
  <c r="I173" i="21"/>
  <c r="H173" i="21"/>
  <c r="G173" i="21"/>
  <c r="F173" i="21"/>
  <c r="E173" i="21"/>
  <c r="D173" i="21"/>
  <c r="C173" i="21"/>
  <c r="B173" i="21"/>
  <c r="I171" i="21"/>
  <c r="H171" i="21"/>
  <c r="G171" i="21"/>
  <c r="F171" i="21"/>
  <c r="E171" i="21"/>
  <c r="D171" i="21"/>
  <c r="C171" i="21"/>
  <c r="B171" i="21"/>
  <c r="I169" i="21"/>
  <c r="H169" i="21"/>
  <c r="G169" i="21"/>
  <c r="F169" i="21"/>
  <c r="E169" i="21"/>
  <c r="D169" i="21"/>
  <c r="C169" i="21"/>
  <c r="B169" i="21"/>
  <c r="I167" i="21"/>
  <c r="H167" i="21"/>
  <c r="G167" i="21"/>
  <c r="F167" i="21"/>
  <c r="E167" i="21"/>
  <c r="D167" i="21"/>
  <c r="C167" i="21"/>
  <c r="B167" i="21"/>
  <c r="I165" i="21"/>
  <c r="H165" i="21"/>
  <c r="G165" i="21"/>
  <c r="F165" i="21"/>
  <c r="E165" i="21"/>
  <c r="D165" i="21"/>
  <c r="C165" i="21"/>
  <c r="B165" i="21"/>
  <c r="I163" i="21"/>
  <c r="H163" i="21"/>
  <c r="G163" i="21"/>
  <c r="F163" i="21"/>
  <c r="E163" i="21"/>
  <c r="D163" i="21"/>
  <c r="C163" i="21"/>
  <c r="B163" i="21"/>
  <c r="I161" i="21"/>
  <c r="H161" i="21"/>
  <c r="G161" i="21"/>
  <c r="F161" i="21"/>
  <c r="E161" i="21"/>
  <c r="D161" i="21"/>
  <c r="C161" i="21"/>
  <c r="B161" i="21"/>
  <c r="I159" i="21"/>
  <c r="H159" i="21"/>
  <c r="G159" i="21"/>
  <c r="F159" i="21"/>
  <c r="E159" i="21"/>
  <c r="D159" i="21"/>
  <c r="C159" i="21"/>
  <c r="B159" i="21"/>
  <c r="I157" i="21"/>
  <c r="H157" i="21"/>
  <c r="G157" i="21"/>
  <c r="F157" i="21"/>
  <c r="E157" i="21"/>
  <c r="D157" i="21"/>
  <c r="C157" i="21"/>
  <c r="B157" i="21"/>
  <c r="I155" i="21"/>
  <c r="H155" i="21"/>
  <c r="G155" i="21"/>
  <c r="F155" i="21"/>
  <c r="E155" i="21"/>
  <c r="D155" i="21"/>
  <c r="C155" i="21"/>
  <c r="B155" i="21"/>
  <c r="I153" i="21"/>
  <c r="H153" i="21"/>
  <c r="G153" i="21"/>
  <c r="F153" i="21"/>
  <c r="E153" i="21"/>
  <c r="D153" i="21"/>
  <c r="C153" i="21"/>
  <c r="B153" i="21"/>
  <c r="I151" i="21"/>
  <c r="H151" i="21"/>
  <c r="G151" i="21"/>
  <c r="F151" i="21"/>
  <c r="E151" i="21"/>
  <c r="D151" i="21"/>
  <c r="C151" i="21"/>
  <c r="B151" i="21"/>
  <c r="I149" i="21"/>
  <c r="F149" i="21"/>
  <c r="E149" i="21"/>
  <c r="D149" i="21"/>
  <c r="C149" i="21"/>
  <c r="I147" i="21"/>
  <c r="F147" i="21"/>
  <c r="E147" i="21"/>
  <c r="D147" i="21"/>
  <c r="C147" i="21"/>
  <c r="I145" i="21"/>
  <c r="F145" i="21"/>
  <c r="E145" i="21"/>
  <c r="D145" i="21"/>
  <c r="C145" i="21"/>
  <c r="I143" i="21"/>
  <c r="F143" i="21"/>
  <c r="E143" i="21"/>
  <c r="D143" i="21"/>
  <c r="C143" i="21"/>
  <c r="I141" i="21"/>
  <c r="F141" i="21"/>
  <c r="E141" i="21"/>
  <c r="D141" i="21"/>
  <c r="C141" i="21"/>
  <c r="I139" i="21"/>
  <c r="H139" i="21"/>
  <c r="F139" i="21"/>
  <c r="E139" i="21"/>
  <c r="D139" i="21"/>
  <c r="C139" i="21"/>
  <c r="I137" i="21"/>
  <c r="F137" i="21"/>
  <c r="E137" i="21"/>
  <c r="D137" i="21"/>
  <c r="C137" i="21"/>
  <c r="I135" i="21"/>
  <c r="F135" i="21"/>
  <c r="E135" i="21"/>
  <c r="D135" i="21"/>
  <c r="C135" i="21"/>
  <c r="B135" i="21"/>
  <c r="I133" i="21"/>
  <c r="F133" i="21"/>
  <c r="E133" i="21"/>
  <c r="D133" i="21"/>
  <c r="C133" i="21"/>
  <c r="B133" i="21"/>
  <c r="I131" i="21"/>
  <c r="F131" i="21"/>
  <c r="E131" i="21"/>
  <c r="D131" i="21"/>
  <c r="C131" i="21"/>
  <c r="B131" i="21"/>
  <c r="I129" i="21"/>
  <c r="F129" i="21"/>
  <c r="E129" i="21"/>
  <c r="D129" i="21"/>
  <c r="C129" i="21"/>
  <c r="B129" i="21"/>
  <c r="I127" i="21"/>
  <c r="F127" i="21"/>
  <c r="E127" i="21"/>
  <c r="D127" i="21"/>
  <c r="C127" i="21"/>
  <c r="B127" i="21"/>
  <c r="I125" i="21"/>
  <c r="F125" i="21"/>
  <c r="E125" i="21"/>
  <c r="D125" i="21"/>
  <c r="C125" i="21"/>
  <c r="B125" i="21"/>
  <c r="I123" i="21"/>
  <c r="F123" i="21"/>
  <c r="E123" i="21"/>
  <c r="D123" i="21"/>
  <c r="C123" i="21"/>
  <c r="B123" i="21"/>
  <c r="I121" i="21"/>
  <c r="F121" i="21"/>
  <c r="E121" i="21"/>
  <c r="D121" i="21"/>
  <c r="C121" i="21"/>
  <c r="B121" i="21"/>
  <c r="Z119" i="21"/>
  <c r="V119" i="21"/>
  <c r="R119" i="21"/>
  <c r="N119" i="21"/>
  <c r="J119" i="21"/>
  <c r="B85" i="21"/>
  <c r="C85" i="21"/>
  <c r="D85" i="21"/>
  <c r="E85" i="21"/>
  <c r="F85" i="21"/>
  <c r="I85" i="21"/>
  <c r="B87" i="21"/>
  <c r="C87" i="21"/>
  <c r="D87" i="21"/>
  <c r="E87" i="21"/>
  <c r="F87" i="21"/>
  <c r="I87" i="21"/>
  <c r="B89" i="21"/>
  <c r="C89" i="21"/>
  <c r="D89" i="21"/>
  <c r="E89" i="21"/>
  <c r="F89" i="21"/>
  <c r="I89" i="21"/>
  <c r="B91" i="21"/>
  <c r="C91" i="21"/>
  <c r="D91" i="21"/>
  <c r="E91" i="21"/>
  <c r="F91" i="21"/>
  <c r="I91" i="21"/>
  <c r="B93" i="21"/>
  <c r="C93" i="21"/>
  <c r="D93" i="21"/>
  <c r="E93" i="21"/>
  <c r="F93" i="21"/>
  <c r="I93" i="21"/>
  <c r="B95" i="21"/>
  <c r="C95" i="21"/>
  <c r="D95" i="21"/>
  <c r="E95" i="21"/>
  <c r="F95" i="21"/>
  <c r="I95" i="21"/>
  <c r="C97" i="21"/>
  <c r="D97" i="21"/>
  <c r="E97" i="21"/>
  <c r="F97" i="21"/>
  <c r="I97" i="21"/>
  <c r="C99" i="21"/>
  <c r="D99" i="21"/>
  <c r="E99" i="21"/>
  <c r="F99" i="21"/>
  <c r="H99" i="21"/>
  <c r="I99" i="21"/>
  <c r="C101" i="21"/>
  <c r="D101" i="21"/>
  <c r="E101" i="21"/>
  <c r="F101" i="21"/>
  <c r="I101" i="21"/>
  <c r="C103" i="21"/>
  <c r="D103" i="21"/>
  <c r="E103" i="21"/>
  <c r="F103" i="21"/>
  <c r="I103" i="21"/>
  <c r="B105" i="21"/>
  <c r="C105" i="21"/>
  <c r="D105" i="21"/>
  <c r="E105" i="21"/>
  <c r="F105" i="21"/>
  <c r="I105" i="21"/>
  <c r="C107" i="21"/>
  <c r="D107" i="21"/>
  <c r="E107" i="21"/>
  <c r="F107" i="21"/>
  <c r="I107" i="21"/>
  <c r="C109" i="21"/>
  <c r="D109" i="21"/>
  <c r="E109" i="21"/>
  <c r="F109" i="21"/>
  <c r="H109" i="21"/>
  <c r="I109" i="21"/>
  <c r="C111" i="21"/>
  <c r="D111" i="21"/>
  <c r="E111" i="21"/>
  <c r="F111" i="21"/>
  <c r="I111" i="21"/>
  <c r="I83" i="21"/>
  <c r="C83" i="21"/>
  <c r="D83" i="21"/>
  <c r="E83" i="21"/>
  <c r="F83" i="21"/>
  <c r="B83" i="21"/>
  <c r="Z81" i="21"/>
  <c r="V81" i="21"/>
  <c r="R81" i="21"/>
  <c r="N81" i="21"/>
  <c r="J81" i="21"/>
  <c r="I49" i="21"/>
  <c r="I51" i="21"/>
  <c r="I53" i="21"/>
  <c r="I55" i="21"/>
  <c r="I57" i="21"/>
  <c r="I59" i="21"/>
  <c r="I61" i="21"/>
  <c r="I71" i="21"/>
  <c r="I47" i="21"/>
  <c r="B49" i="21"/>
  <c r="C49" i="21"/>
  <c r="D49" i="21"/>
  <c r="E49" i="21"/>
  <c r="F49" i="21"/>
  <c r="B51" i="21"/>
  <c r="C51" i="21"/>
  <c r="D51" i="21"/>
  <c r="E51" i="21"/>
  <c r="F51" i="21"/>
  <c r="B53" i="21"/>
  <c r="C53" i="21"/>
  <c r="D53" i="21"/>
  <c r="E53" i="21"/>
  <c r="F53" i="21"/>
  <c r="H53" i="21"/>
  <c r="B55" i="21"/>
  <c r="C55" i="21"/>
  <c r="D55" i="21"/>
  <c r="E55" i="21"/>
  <c r="F55" i="21"/>
  <c r="B57" i="21"/>
  <c r="C57" i="21"/>
  <c r="D57" i="21"/>
  <c r="E57" i="21"/>
  <c r="F57" i="21"/>
  <c r="B59" i="21"/>
  <c r="C59" i="21"/>
  <c r="D59" i="21"/>
  <c r="E59" i="21"/>
  <c r="F59" i="21"/>
  <c r="C61" i="21"/>
  <c r="D61" i="21"/>
  <c r="E61" i="21"/>
  <c r="F61" i="21"/>
  <c r="C63" i="21"/>
  <c r="D63" i="21"/>
  <c r="E63" i="21"/>
  <c r="F63" i="21"/>
  <c r="H63" i="21"/>
  <c r="C65" i="21"/>
  <c r="D65" i="21"/>
  <c r="E65" i="21"/>
  <c r="F65" i="21"/>
  <c r="B67" i="21"/>
  <c r="C67" i="21"/>
  <c r="D67" i="21"/>
  <c r="E67" i="21"/>
  <c r="F67" i="21"/>
  <c r="C69" i="21"/>
  <c r="D69" i="21"/>
  <c r="E69" i="21"/>
  <c r="F69" i="21"/>
  <c r="C71" i="21"/>
  <c r="D71" i="21"/>
  <c r="E71" i="21"/>
  <c r="F71" i="21"/>
  <c r="H71" i="21"/>
  <c r="C73" i="21"/>
  <c r="D73" i="21"/>
  <c r="E73" i="21"/>
  <c r="F73" i="21"/>
  <c r="C75" i="21"/>
  <c r="D75" i="21"/>
  <c r="E75" i="21"/>
  <c r="F75" i="21"/>
  <c r="C47" i="21"/>
  <c r="D47" i="21"/>
  <c r="E47" i="21"/>
  <c r="F47" i="21"/>
  <c r="B47" i="21"/>
  <c r="E92" i="1"/>
  <c r="I92" i="1" s="1"/>
  <c r="K119" i="1"/>
  <c r="C8" i="6"/>
  <c r="B8" i="6"/>
  <c r="C10" i="5"/>
  <c r="Q10" i="5" s="1" a="1"/>
  <c r="Q10" i="5" s="1"/>
  <c r="Y10" i="5" s="1"/>
  <c r="B326" i="9" s="1"/>
  <c r="AA326" i="9" s="1"/>
  <c r="B10" i="10"/>
  <c r="B9" i="12"/>
  <c r="X9" i="12" s="1" a="1"/>
  <c r="X9" i="12" s="1"/>
  <c r="K10" i="1"/>
  <c r="M5" i="21"/>
  <c r="I4" i="21"/>
  <c r="M4" i="21"/>
  <c r="B10" i="21"/>
  <c r="A43" i="21"/>
  <c r="Z45" i="21"/>
  <c r="V45" i="21"/>
  <c r="R45" i="21"/>
  <c r="N45" i="21"/>
  <c r="J45" i="21"/>
  <c r="C29" i="12"/>
  <c r="B15" i="21"/>
  <c r="E6" i="1"/>
  <c r="D5" i="21" s="1"/>
  <c r="E5" i="1"/>
  <c r="D4" i="21" s="1"/>
  <c r="J93" i="6"/>
  <c r="AN9" i="1"/>
  <c r="F71" i="16"/>
  <c r="B71" i="16" a="1"/>
  <c r="B71" i="16" s="1"/>
  <c r="AR194" i="1"/>
  <c r="E8" i="6"/>
  <c r="F8" i="6"/>
  <c r="S10" i="5"/>
  <c r="N10" i="5"/>
  <c r="H10" i="10"/>
  <c r="I10" i="10"/>
  <c r="H9" i="12"/>
  <c r="I9" i="12"/>
  <c r="E30" i="1"/>
  <c r="R8" i="6"/>
  <c r="AB10" i="5"/>
  <c r="T10" i="10"/>
  <c r="U9" i="12"/>
  <c r="N8" i="6"/>
  <c r="S8" i="6" s="1"/>
  <c r="T10" i="5"/>
  <c r="AH10" i="5" s="1"/>
  <c r="Q10" i="10"/>
  <c r="Y10" i="10" s="1"/>
  <c r="Q9" i="12"/>
  <c r="Y9" i="12" s="1"/>
  <c r="G37" i="5"/>
  <c r="F30" i="10"/>
  <c r="F29" i="12"/>
  <c r="G10" i="5"/>
  <c r="C30" i="10"/>
  <c r="J315" i="22"/>
  <c r="J159" i="22"/>
  <c r="J3" i="22"/>
  <c r="M63" i="10"/>
  <c r="M8" i="21"/>
  <c r="F19" i="16" a="1"/>
  <c r="F19" i="16" s="1"/>
  <c r="F20" i="16" s="1" a="1"/>
  <c r="F20" i="16" s="1"/>
  <c r="M61" i="10"/>
  <c r="M62" i="10"/>
  <c r="F4" i="16" a="1"/>
  <c r="F4" i="16" s="1"/>
  <c r="F5" i="16" s="1" a="1"/>
  <c r="F5" i="16" s="1"/>
  <c r="F185" i="21"/>
  <c r="E185" i="21"/>
  <c r="B185" i="21"/>
  <c r="C185" i="21"/>
  <c r="D185" i="21"/>
  <c r="A185" i="21"/>
  <c r="A183" i="21"/>
  <c r="A117" i="21"/>
  <c r="A79" i="21"/>
  <c r="O28" i="21"/>
  <c r="O29" i="21"/>
  <c r="O30" i="21"/>
  <c r="O31" i="21"/>
  <c r="O32" i="21"/>
  <c r="O33" i="21"/>
  <c r="O34" i="21"/>
  <c r="O35" i="21"/>
  <c r="O36" i="21"/>
  <c r="O37" i="21"/>
  <c r="O38" i="21"/>
  <c r="O27" i="21"/>
  <c r="B28" i="21"/>
  <c r="B29" i="21"/>
  <c r="B30" i="21"/>
  <c r="B31" i="21"/>
  <c r="B32" i="21"/>
  <c r="B33" i="21"/>
  <c r="B34" i="21"/>
  <c r="B35" i="21"/>
  <c r="B36" i="21"/>
  <c r="B37" i="21"/>
  <c r="B38" i="21"/>
  <c r="B27" i="21"/>
  <c r="M6" i="21"/>
  <c r="M7" i="21"/>
  <c r="M9" i="21"/>
  <c r="M10" i="21"/>
  <c r="M11" i="21"/>
  <c r="M12" i="21"/>
  <c r="M13" i="21"/>
  <c r="I6" i="21"/>
  <c r="I7" i="21"/>
  <c r="I8" i="21"/>
  <c r="I9" i="21"/>
  <c r="I10" i="21"/>
  <c r="I11" i="21"/>
  <c r="I12" i="21"/>
  <c r="I13" i="21"/>
  <c r="I5" i="21"/>
  <c r="O26" i="21"/>
  <c r="B26" i="21"/>
  <c r="D8" i="21"/>
  <c r="D9" i="21"/>
  <c r="B8" i="21"/>
  <c r="B9" i="21"/>
  <c r="D6" i="21"/>
  <c r="D7" i="21"/>
  <c r="B7" i="21"/>
  <c r="B6" i="21"/>
  <c r="B5" i="21"/>
  <c r="B4" i="21"/>
  <c r="A1" i="21"/>
  <c r="B93" i="6"/>
  <c r="K93" i="6"/>
  <c r="F93" i="6"/>
  <c r="AC118" i="21"/>
  <c r="Q118" i="21"/>
  <c r="Y118" i="21"/>
  <c r="U118" i="21"/>
  <c r="AG118" i="21"/>
  <c r="C21" i="19" a="1"/>
  <c r="C21" i="19" s="1"/>
  <c r="C22" i="19" s="1" a="1"/>
  <c r="C22" i="19" s="1"/>
  <c r="C3" i="19" a="1"/>
  <c r="C3" i="19" s="1"/>
  <c r="C4" i="19" s="1" a="1"/>
  <c r="C4" i="19" s="1"/>
  <c r="I93" i="6"/>
  <c r="L37" i="5"/>
  <c r="Z119" i="1"/>
  <c r="G68" i="1"/>
  <c r="G50" i="1"/>
  <c r="A838" i="19" a="1"/>
  <c r="A838" i="19" s="1"/>
  <c r="C95" i="20"/>
  <c r="D95" i="20" s="1"/>
  <c r="C59" i="20"/>
  <c r="D59" i="20" s="1"/>
  <c r="C3" i="20"/>
  <c r="D3" i="20" s="1"/>
  <c r="C38" i="20"/>
  <c r="B336" i="9"/>
  <c r="Z336" i="9" s="1"/>
  <c r="B392" i="9"/>
  <c r="AA392" i="9" s="1"/>
  <c r="B51" i="9"/>
  <c r="L51" i="9" s="1"/>
  <c r="B53" i="9"/>
  <c r="L53" i="9" s="1"/>
  <c r="B49" i="9"/>
  <c r="M49" i="9" s="1"/>
  <c r="B54" i="9"/>
  <c r="M54" i="9" s="1"/>
  <c r="B52" i="9"/>
  <c r="C38" i="12"/>
  <c r="T19" i="12"/>
  <c r="V16" i="12"/>
  <c r="K69" i="12" s="1"/>
  <c r="G16" i="12" a="1"/>
  <c r="G16" i="12" s="1"/>
  <c r="G59" i="21" s="1"/>
  <c r="X16" i="12" a="1"/>
  <c r="X16" i="12" s="1"/>
  <c r="V13" i="12"/>
  <c r="K49" i="12" s="1"/>
  <c r="T13" i="12"/>
  <c r="X13" i="12" a="1"/>
  <c r="X13" i="12" s="1"/>
  <c r="U14" i="10"/>
  <c r="V11" i="10"/>
  <c r="G20" i="10" a="1"/>
  <c r="G20" i="10" s="1"/>
  <c r="W140" i="1"/>
  <c r="I105" i="1"/>
  <c r="G11" i="10" a="1"/>
  <c r="G11" i="10" s="1"/>
  <c r="G121" i="21" s="1"/>
  <c r="E140" i="1"/>
  <c r="U140" i="1" s="1"/>
  <c r="Y160" i="1"/>
  <c r="AA128" i="1"/>
  <c r="U20" i="10"/>
  <c r="A37" i="1"/>
  <c r="E37" i="1" s="1"/>
  <c r="D37" i="5" s="1"/>
  <c r="B204" i="9"/>
  <c r="N204" i="9" s="1"/>
  <c r="B199" i="9"/>
  <c r="L199" i="9" s="1"/>
  <c r="B198" i="9"/>
  <c r="M198" i="9" s="1"/>
  <c r="B206" i="9"/>
  <c r="N206" i="9" s="1"/>
  <c r="B207" i="9"/>
  <c r="N207" i="9" s="1"/>
  <c r="B205" i="9"/>
  <c r="M205" i="9" s="1"/>
  <c r="B202" i="9"/>
  <c r="N202" i="9" s="1"/>
  <c r="B201" i="9"/>
  <c r="L201" i="9" s="1"/>
  <c r="M121" i="5"/>
  <c r="B407" i="9"/>
  <c r="Z407" i="9" s="1"/>
  <c r="Y122" i="1"/>
  <c r="W122" i="1"/>
  <c r="B55" i="9"/>
  <c r="M55" i="9" s="1"/>
  <c r="B50" i="9"/>
  <c r="M50" i="9" s="1"/>
  <c r="B56" i="9"/>
  <c r="B450" i="9"/>
  <c r="AA450" i="9" s="1"/>
  <c r="T11" i="12"/>
  <c r="G11" i="12" a="1"/>
  <c r="G11" i="12" s="1"/>
  <c r="G23" i="12" a="1"/>
  <c r="G23" i="12" s="1"/>
  <c r="G73" i="21" s="1"/>
  <c r="AA144" i="1"/>
  <c r="Y144" i="1"/>
  <c r="X12" i="10" a="1"/>
  <c r="X12" i="10" s="1"/>
  <c r="V12" i="10"/>
  <c r="L41" i="10" s="1"/>
  <c r="U12" i="10"/>
  <c r="G12" i="10" a="1"/>
  <c r="G12" i="10" s="1"/>
  <c r="V19" i="6"/>
  <c r="X12" i="5"/>
  <c r="L40" i="10"/>
  <c r="M56" i="10"/>
  <c r="M55" i="10"/>
  <c r="M202" i="9"/>
  <c r="M57" i="10"/>
  <c r="S16" i="12" l="1"/>
  <c r="B73" i="9" s="1"/>
  <c r="M73" i="9" s="1"/>
  <c r="W161" i="1"/>
  <c r="W165" i="1"/>
  <c r="B410" i="9"/>
  <c r="AA410" i="9" s="1"/>
  <c r="C102" i="20"/>
  <c r="D102" i="20" s="1"/>
  <c r="B415" i="9"/>
  <c r="AA415" i="9" s="1"/>
  <c r="B416" i="9"/>
  <c r="AA416" i="9" s="1"/>
  <c r="B26" i="5"/>
  <c r="X26" i="5" s="1"/>
  <c r="M83" i="5"/>
  <c r="B328" i="9"/>
  <c r="AA328" i="9" s="1"/>
  <c r="Y145" i="1"/>
  <c r="Y157" i="1"/>
  <c r="D100" i="20"/>
  <c r="V76" i="6"/>
  <c r="D171" i="20"/>
  <c r="V54" i="6"/>
  <c r="Y125" i="1"/>
  <c r="B333" i="9"/>
  <c r="X333" i="9" s="1"/>
  <c r="U333" i="9" s="1" a="1"/>
  <c r="U333" i="9" s="1"/>
  <c r="H97" i="21"/>
  <c r="H93" i="21"/>
  <c r="M54" i="5"/>
  <c r="L54" i="10"/>
  <c r="AA129" i="1"/>
  <c r="W149" i="1"/>
  <c r="I103" i="1"/>
  <c r="S68" i="6"/>
  <c r="S86" i="6"/>
  <c r="M72" i="5"/>
  <c r="AA165" i="1"/>
  <c r="V84" i="6"/>
  <c r="D149" i="20"/>
  <c r="J122" i="21" a="1"/>
  <c r="J122" i="21" s="1"/>
  <c r="AE12" i="5" a="1"/>
  <c r="AE12" i="5" s="1"/>
  <c r="B71" i="21"/>
  <c r="H85" i="21"/>
  <c r="B145" i="21"/>
  <c r="L59" i="10"/>
  <c r="M57" i="5"/>
  <c r="V19" i="12"/>
  <c r="K89" i="12" s="1"/>
  <c r="W169" i="1"/>
  <c r="W145" i="1"/>
  <c r="W121" i="1"/>
  <c r="W157" i="1"/>
  <c r="Y149" i="1"/>
  <c r="Y163" i="1"/>
  <c r="V19" i="10"/>
  <c r="V23" i="10"/>
  <c r="L104" i="10" s="1"/>
  <c r="S58" i="6"/>
  <c r="S72" i="6"/>
  <c r="B28" i="5"/>
  <c r="X28" i="5" s="1"/>
  <c r="D129" i="20"/>
  <c r="S62" i="6"/>
  <c r="Y147" i="1"/>
  <c r="B423" i="9"/>
  <c r="X423" i="9" s="1"/>
  <c r="H423" i="9" s="1" a="1"/>
  <c r="H423" i="9" s="1"/>
  <c r="D26" i="20"/>
  <c r="G19" i="12" a="1"/>
  <c r="G19" i="12" s="1"/>
  <c r="B374" i="9"/>
  <c r="X374" i="9" s="1"/>
  <c r="H374" i="9" s="1" a="1"/>
  <c r="H374" i="9" s="1"/>
  <c r="B107" i="21"/>
  <c r="B99" i="21"/>
  <c r="B137" i="21"/>
  <c r="U19" i="10"/>
  <c r="G23" i="10" a="1"/>
  <c r="G23" i="10" s="1"/>
  <c r="S23" i="10" s="1"/>
  <c r="Q28" i="5" a="1"/>
  <c r="Q28" i="5" s="1"/>
  <c r="Y28" i="5" s="1"/>
  <c r="B499" i="9" s="1"/>
  <c r="Z499" i="9" s="1"/>
  <c r="AC28" i="5"/>
  <c r="Y135" i="1"/>
  <c r="X19" i="12" a="1"/>
  <c r="X19" i="12" s="1"/>
  <c r="B57" i="9"/>
  <c r="L57" i="9" s="1"/>
  <c r="B387" i="9"/>
  <c r="AA387" i="9" s="1"/>
  <c r="I65" i="21"/>
  <c r="H143" i="21"/>
  <c r="AA145" i="1"/>
  <c r="Y165" i="1"/>
  <c r="AA157" i="1"/>
  <c r="AA167" i="1"/>
  <c r="E151" i="1"/>
  <c r="U151" i="1" s="1"/>
  <c r="G95" i="1"/>
  <c r="U23" i="10"/>
  <c r="AA28" i="5"/>
  <c r="M141" i="5" s="1"/>
  <c r="D119" i="20"/>
  <c r="D85" i="20"/>
  <c r="D70" i="20"/>
  <c r="S48" i="6"/>
  <c r="D15" i="20"/>
  <c r="C11" i="20"/>
  <c r="D11" i="20" s="1"/>
  <c r="D84" i="20"/>
  <c r="L206" i="9"/>
  <c r="L202" i="9"/>
  <c r="G83" i="21"/>
  <c r="H202" i="9" a="1"/>
  <c r="H202" i="9" s="1"/>
  <c r="M201" i="9"/>
  <c r="E201" i="9" s="1" a="1"/>
  <c r="E201" i="9" s="1"/>
  <c r="S11" i="10"/>
  <c r="B173" i="9" s="1"/>
  <c r="N173" i="9" s="1"/>
  <c r="N200" i="9"/>
  <c r="L200" i="9"/>
  <c r="M200" i="9"/>
  <c r="E200" i="9" s="1" a="1"/>
  <c r="E200" i="9" s="1"/>
  <c r="L207" i="9"/>
  <c r="L42" i="10"/>
  <c r="G133" i="21"/>
  <c r="M69" i="5"/>
  <c r="D25" i="20"/>
  <c r="S18" i="6"/>
  <c r="S11" i="6"/>
  <c r="L205" i="9"/>
  <c r="B203" i="9"/>
  <c r="H49" i="9" a="1"/>
  <c r="H49" i="9" s="1"/>
  <c r="R50" i="21" a="1"/>
  <c r="R50" i="21" s="1"/>
  <c r="G89" i="21"/>
  <c r="G127" i="21"/>
  <c r="G24" i="12" a="1"/>
  <c r="G24" i="12" s="1"/>
  <c r="S24" i="12" s="1"/>
  <c r="AC31" i="5"/>
  <c r="AG31" i="5" a="1"/>
  <c r="AG31" i="5" s="1"/>
  <c r="E121" i="1"/>
  <c r="U121" i="1" s="1"/>
  <c r="AA121" i="1"/>
  <c r="Y132" i="1"/>
  <c r="D166" i="20"/>
  <c r="D44" i="20"/>
  <c r="S59" i="6"/>
  <c r="S79" i="6"/>
  <c r="D80" i="20"/>
  <c r="V10" i="6"/>
  <c r="B75" i="21"/>
  <c r="H127" i="21"/>
  <c r="B143" i="21"/>
  <c r="M47" i="5"/>
  <c r="C68" i="5"/>
  <c r="AG27" i="5" a="1"/>
  <c r="AG27" i="5" s="1"/>
  <c r="G98" i="1"/>
  <c r="U18" i="10"/>
  <c r="W148" i="1"/>
  <c r="W120" i="1"/>
  <c r="E164" i="1"/>
  <c r="U164" i="1" s="1"/>
  <c r="S66" i="6"/>
  <c r="D96" i="20"/>
  <c r="C160" i="20"/>
  <c r="D160" i="20" s="1"/>
  <c r="S51" i="6"/>
  <c r="S63" i="6"/>
  <c r="V14" i="6"/>
  <c r="S55" i="6"/>
  <c r="I104" i="1"/>
  <c r="C50" i="5"/>
  <c r="M55" i="5"/>
  <c r="M52" i="5"/>
  <c r="N197" i="9"/>
  <c r="L197" i="9"/>
  <c r="B77" i="9"/>
  <c r="M77" i="9" s="1"/>
  <c r="F77" i="9" s="1" a="1"/>
  <c r="F77" i="9" s="1"/>
  <c r="B76" i="9"/>
  <c r="N76" i="9" s="1"/>
  <c r="L30" i="1"/>
  <c r="N30" i="1"/>
  <c r="K58" i="12"/>
  <c r="K54" i="12"/>
  <c r="M78" i="5"/>
  <c r="M79" i="5"/>
  <c r="L118" i="10"/>
  <c r="L119" i="10"/>
  <c r="L120" i="10"/>
  <c r="L115" i="10"/>
  <c r="V16" i="6"/>
  <c r="S16" i="6"/>
  <c r="V36" i="6"/>
  <c r="S36" i="6"/>
  <c r="V44" i="6"/>
  <c r="S44" i="6"/>
  <c r="V52" i="6"/>
  <c r="S52" i="6"/>
  <c r="V64" i="6"/>
  <c r="S64" i="6"/>
  <c r="V74" i="6"/>
  <c r="S74" i="6"/>
  <c r="C91" i="20"/>
  <c r="D91" i="20" s="1"/>
  <c r="D90" i="20"/>
  <c r="C126" i="20"/>
  <c r="D126" i="20" s="1"/>
  <c r="D125" i="20"/>
  <c r="X395" i="9"/>
  <c r="U395" i="9" s="1" a="1"/>
  <c r="U395" i="9" s="1"/>
  <c r="S23" i="12"/>
  <c r="B147" i="9" s="1"/>
  <c r="K59" i="12"/>
  <c r="D111" i="20"/>
  <c r="S78" i="6"/>
  <c r="V23" i="12"/>
  <c r="K113" i="12" s="1"/>
  <c r="T23" i="12"/>
  <c r="I107" i="1"/>
  <c r="G107" i="1"/>
  <c r="AA123" i="1"/>
  <c r="E123" i="1"/>
  <c r="U123" i="1" s="1"/>
  <c r="W123" i="1"/>
  <c r="E139" i="1"/>
  <c r="U139" i="1" s="1"/>
  <c r="W139" i="1"/>
  <c r="Y139" i="1"/>
  <c r="W146" i="1"/>
  <c r="Y146" i="1"/>
  <c r="AA150" i="1"/>
  <c r="W150" i="1"/>
  <c r="E150" i="1"/>
  <c r="U150" i="1" s="1"/>
  <c r="AA154" i="1"/>
  <c r="W154" i="1"/>
  <c r="E158" i="1"/>
  <c r="U158" i="1" s="1"/>
  <c r="AA158" i="1"/>
  <c r="W158" i="1"/>
  <c r="AA166" i="1"/>
  <c r="E166" i="1"/>
  <c r="U166" i="1" s="1"/>
  <c r="Y166" i="1"/>
  <c r="G87" i="21"/>
  <c r="G125" i="21"/>
  <c r="V87" i="6"/>
  <c r="S87" i="6"/>
  <c r="D12" i="20"/>
  <c r="C13" i="20"/>
  <c r="C49" i="20"/>
  <c r="C50" i="20" s="1"/>
  <c r="D48" i="20"/>
  <c r="C128" i="20"/>
  <c r="D128" i="20" s="1"/>
  <c r="D127" i="20"/>
  <c r="C136" i="20"/>
  <c r="D135" i="20"/>
  <c r="M207" i="9"/>
  <c r="H207" i="9" s="1" a="1"/>
  <c r="H207" i="9" s="1"/>
  <c r="G202" i="9" a="1"/>
  <c r="G202" i="9" s="1"/>
  <c r="M199" i="9"/>
  <c r="G199" i="9" s="1" a="1"/>
  <c r="G199" i="9" s="1"/>
  <c r="D180" i="20"/>
  <c r="E131" i="1"/>
  <c r="X131" i="1" s="1"/>
  <c r="T9" i="12"/>
  <c r="L50" i="10"/>
  <c r="L49" i="10"/>
  <c r="B49" i="10"/>
  <c r="L51" i="10"/>
  <c r="E127" i="1"/>
  <c r="U127" i="1" s="1"/>
  <c r="L69" i="10"/>
  <c r="L71" i="10"/>
  <c r="L68" i="10"/>
  <c r="L67" i="10"/>
  <c r="B55" i="10"/>
  <c r="L55" i="10"/>
  <c r="L56" i="10"/>
  <c r="L58" i="10"/>
  <c r="D179" i="20"/>
  <c r="X24" i="10" a="1"/>
  <c r="X24" i="10" s="1"/>
  <c r="V60" i="6"/>
  <c r="S40" i="6"/>
  <c r="G97" i="1"/>
  <c r="I97" i="1"/>
  <c r="AA143" i="1"/>
  <c r="E143" i="1"/>
  <c r="U143" i="1" s="1"/>
  <c r="Y151" i="1"/>
  <c r="W151" i="1"/>
  <c r="W159" i="1"/>
  <c r="E159" i="1"/>
  <c r="U159" i="1" s="1"/>
  <c r="Y159" i="1"/>
  <c r="AA159" i="1"/>
  <c r="Q21" i="5" a="1"/>
  <c r="Q21" i="5" s="1"/>
  <c r="Y21" i="5" s="1"/>
  <c r="B429" i="9" s="1"/>
  <c r="AC21" i="5"/>
  <c r="AG21" i="5" a="1"/>
  <c r="AG21" i="5" s="1"/>
  <c r="AA26" i="5"/>
  <c r="M132" i="5" s="1"/>
  <c r="Q26" i="5" a="1"/>
  <c r="Q26" i="5" s="1"/>
  <c r="Y26" i="5" s="1"/>
  <c r="B485" i="9" s="1"/>
  <c r="X485" i="9" s="1"/>
  <c r="L41" i="1"/>
  <c r="D6" i="20"/>
  <c r="C7" i="20"/>
  <c r="D7" i="20" s="1"/>
  <c r="C35" i="20"/>
  <c r="D35" i="20" s="1"/>
  <c r="D34" i="20"/>
  <c r="C61" i="20"/>
  <c r="D60" i="20"/>
  <c r="B147" i="21"/>
  <c r="L116" i="10"/>
  <c r="K56" i="12"/>
  <c r="Y123" i="1"/>
  <c r="AA162" i="1"/>
  <c r="E146" i="1"/>
  <c r="U146" i="1" s="1"/>
  <c r="D32" i="20"/>
  <c r="S82" i="6"/>
  <c r="S17" i="6"/>
  <c r="Y124" i="1"/>
  <c r="AA124" i="1"/>
  <c r="AA132" i="1"/>
  <c r="E132" i="1"/>
  <c r="AA147" i="1"/>
  <c r="E147" i="1"/>
  <c r="U147" i="1" s="1"/>
  <c r="E155" i="1"/>
  <c r="U155" i="1" s="1"/>
  <c r="Y155" i="1"/>
  <c r="AA163" i="1"/>
  <c r="E163" i="1"/>
  <c r="U163" i="1" s="1"/>
  <c r="G21" i="10" a="1"/>
  <c r="G21" i="10" s="1"/>
  <c r="G141" i="21" s="1"/>
  <c r="V21" i="10"/>
  <c r="L93" i="10" s="1"/>
  <c r="X21" i="10" a="1"/>
  <c r="X21" i="10" s="1"/>
  <c r="B103" i="21"/>
  <c r="G25" i="10" a="1"/>
  <c r="G25" i="10" s="1"/>
  <c r="G149" i="21" s="1"/>
  <c r="X25" i="10" a="1"/>
  <c r="X25" i="10" s="1"/>
  <c r="B149" i="21"/>
  <c r="B111" i="21"/>
  <c r="U25" i="10"/>
  <c r="V88" i="6"/>
  <c r="S88" i="6"/>
  <c r="M206" i="9"/>
  <c r="H206" i="9" s="1" a="1"/>
  <c r="H206" i="9" s="1"/>
  <c r="B69" i="9"/>
  <c r="M69" i="9" s="1"/>
  <c r="H69" i="9" s="1" a="1"/>
  <c r="H69" i="9" s="1"/>
  <c r="X23" i="12" a="1"/>
  <c r="X23" i="12" s="1"/>
  <c r="M125" i="5"/>
  <c r="H50" i="9" a="1"/>
  <c r="H50" i="9" s="1"/>
  <c r="M30" i="1"/>
  <c r="Y131" i="1"/>
  <c r="W131" i="1"/>
  <c r="K52" i="12"/>
  <c r="B48" i="12"/>
  <c r="S17" i="10"/>
  <c r="B230" i="9" s="1"/>
  <c r="M230" i="9" s="1"/>
  <c r="F230" i="9" s="1" a="1"/>
  <c r="F230" i="9" s="1"/>
  <c r="B73" i="21"/>
  <c r="B141" i="21"/>
  <c r="L72" i="10"/>
  <c r="L117" i="10"/>
  <c r="K60" i="12"/>
  <c r="B60" i="12"/>
  <c r="W155" i="1"/>
  <c r="Y154" i="1"/>
  <c r="E154" i="1"/>
  <c r="U154" i="1" s="1"/>
  <c r="AC29" i="5"/>
  <c r="Y143" i="1"/>
  <c r="E120" i="1"/>
  <c r="U120" i="1" s="1"/>
  <c r="Y120" i="1"/>
  <c r="G101" i="1"/>
  <c r="E124" i="1"/>
  <c r="U124" i="1" s="1"/>
  <c r="D4" i="20"/>
  <c r="U24" i="10"/>
  <c r="S13" i="6"/>
  <c r="D133" i="20"/>
  <c r="D18" i="20"/>
  <c r="C19" i="20"/>
  <c r="C20" i="20" s="1"/>
  <c r="C21" i="20" s="1"/>
  <c r="C22" i="20" s="1"/>
  <c r="S56" i="6"/>
  <c r="C83" i="20"/>
  <c r="D83" i="20" s="1"/>
  <c r="S23" i="6"/>
  <c r="V23" i="6"/>
  <c r="S31" i="6"/>
  <c r="V31" i="6"/>
  <c r="V35" i="6"/>
  <c r="S35" i="6"/>
  <c r="V43" i="6"/>
  <c r="S43" i="6"/>
  <c r="V47" i="6"/>
  <c r="S47" i="6"/>
  <c r="V67" i="6"/>
  <c r="V70" i="6"/>
  <c r="G205" i="9" a="1"/>
  <c r="G205" i="9" s="1"/>
  <c r="F198" i="9" a="1"/>
  <c r="F198" i="9" s="1"/>
  <c r="AA22" i="5"/>
  <c r="M107" i="5" s="1"/>
  <c r="M82" i="5"/>
  <c r="M85" i="5"/>
  <c r="B368" i="9"/>
  <c r="AA368" i="9" s="1"/>
  <c r="M81" i="5"/>
  <c r="B371" i="9"/>
  <c r="Z371" i="9" s="1"/>
  <c r="M145" i="5"/>
  <c r="AG30" i="5" a="1"/>
  <c r="AG30" i="5" s="1"/>
  <c r="Q22" i="5" a="1"/>
  <c r="Q22" i="5" s="1"/>
  <c r="Y22" i="5" s="1"/>
  <c r="B440" i="9" s="1"/>
  <c r="X440" i="9" s="1"/>
  <c r="E440" i="9" s="1" a="1"/>
  <c r="E440" i="9" s="1"/>
  <c r="B30" i="5"/>
  <c r="X30" i="5" s="1"/>
  <c r="B22" i="5"/>
  <c r="X22" i="5" s="1"/>
  <c r="M80" i="5"/>
  <c r="C80" i="5"/>
  <c r="B376" i="9"/>
  <c r="AA376" i="9" s="1"/>
  <c r="M140" i="5"/>
  <c r="AC27" i="5"/>
  <c r="AA27" i="5"/>
  <c r="M138" i="5" s="1"/>
  <c r="Q27" i="5" a="1"/>
  <c r="Q27" i="5" s="1"/>
  <c r="Y27" i="5" s="1"/>
  <c r="B490" i="9" s="1"/>
  <c r="AA490" i="9" s="1"/>
  <c r="Z395" i="9"/>
  <c r="C122" i="5"/>
  <c r="B367" i="9"/>
  <c r="AA367" i="9" s="1"/>
  <c r="B372" i="9"/>
  <c r="AA372" i="9" s="1"/>
  <c r="M71" i="5"/>
  <c r="M60" i="5"/>
  <c r="M58" i="5"/>
  <c r="Q31" i="5" a="1"/>
  <c r="Q31" i="5" s="1"/>
  <c r="Y31" i="5" s="1"/>
  <c r="B533" i="9" s="1"/>
  <c r="AA21" i="5"/>
  <c r="M101" i="5" s="1"/>
  <c r="AA29" i="5"/>
  <c r="M148" i="5" s="1"/>
  <c r="AC26" i="5"/>
  <c r="B370" i="9"/>
  <c r="AA370" i="9" s="1"/>
  <c r="M61" i="5"/>
  <c r="AA31" i="5"/>
  <c r="M163" i="5" s="1"/>
  <c r="AG29" i="5" a="1"/>
  <c r="AG29" i="5" s="1"/>
  <c r="Q29" i="5" a="1"/>
  <c r="Q29" i="5" s="1"/>
  <c r="Y29" i="5" s="1"/>
  <c r="B516" i="9" s="1"/>
  <c r="B481" i="9"/>
  <c r="X481" i="9" s="1"/>
  <c r="B196" i="9"/>
  <c r="L196" i="9" s="1"/>
  <c r="B189" i="9"/>
  <c r="N189" i="9" s="1"/>
  <c r="B190" i="9"/>
  <c r="N190" i="9" s="1"/>
  <c r="B192" i="9"/>
  <c r="AE19" i="5" a="1"/>
  <c r="AE19" i="5" s="1"/>
  <c r="AE24" i="5" a="1"/>
  <c r="AE24" i="5" s="1"/>
  <c r="G92" i="1"/>
  <c r="X145" i="1"/>
  <c r="B466" i="9"/>
  <c r="Z466" i="9" s="1"/>
  <c r="B462" i="9"/>
  <c r="AA462" i="9" s="1"/>
  <c r="B457" i="9"/>
  <c r="AA457" i="9" s="1"/>
  <c r="B464" i="9"/>
  <c r="X464" i="9" s="1"/>
  <c r="E464" i="9" s="1" a="1"/>
  <c r="E464" i="9" s="1"/>
  <c r="B458" i="9"/>
  <c r="Z458" i="9" s="1"/>
  <c r="Y21" i="12"/>
  <c r="I69" i="21"/>
  <c r="V12" i="6"/>
  <c r="S12" i="6"/>
  <c r="S15" i="6"/>
  <c r="V15" i="6"/>
  <c r="U358" i="9" a="1"/>
  <c r="U358" i="9" s="1"/>
  <c r="B188" i="9"/>
  <c r="M188" i="9" s="1"/>
  <c r="B459" i="9"/>
  <c r="AA459" i="9" s="1"/>
  <c r="G107" i="21"/>
  <c r="G145" i="21"/>
  <c r="K35" i="12"/>
  <c r="K32" i="12"/>
  <c r="K87" i="12"/>
  <c r="T17" i="12"/>
  <c r="B334" i="9"/>
  <c r="AA334" i="9" s="1"/>
  <c r="B329" i="9"/>
  <c r="X329" i="9" s="1"/>
  <c r="B332" i="9"/>
  <c r="X332" i="9" s="1"/>
  <c r="F332" i="9" s="1" a="1"/>
  <c r="F332" i="9" s="1"/>
  <c r="M113" i="5"/>
  <c r="M114" i="5"/>
  <c r="M112" i="5"/>
  <c r="C110" i="5"/>
  <c r="B388" i="9"/>
  <c r="AA388" i="9" s="1"/>
  <c r="B390" i="9"/>
  <c r="Z390" i="9" s="1"/>
  <c r="B389" i="9"/>
  <c r="AA389" i="9" s="1"/>
  <c r="B393" i="9"/>
  <c r="Z393" i="9" s="1"/>
  <c r="G93" i="1"/>
  <c r="M118" i="5"/>
  <c r="C116" i="5"/>
  <c r="M116" i="5"/>
  <c r="M120" i="5"/>
  <c r="M142" i="5"/>
  <c r="M143" i="5"/>
  <c r="M144" i="5"/>
  <c r="C140" i="5"/>
  <c r="AA125" i="1"/>
  <c r="W125" i="1"/>
  <c r="E133" i="1"/>
  <c r="U133" i="1" s="1"/>
  <c r="Y133" i="1"/>
  <c r="AA141" i="1"/>
  <c r="E141" i="1"/>
  <c r="U141" i="1" s="1"/>
  <c r="W144" i="1"/>
  <c r="E144" i="1"/>
  <c r="X144" i="1" s="1"/>
  <c r="AA156" i="1"/>
  <c r="Y156" i="1"/>
  <c r="AA168" i="1"/>
  <c r="W168" i="1"/>
  <c r="Y168" i="1"/>
  <c r="Q30" i="5" a="1"/>
  <c r="Q30" i="5" s="1"/>
  <c r="Y30" i="5" s="1"/>
  <c r="B520" i="9" s="1"/>
  <c r="AA30" i="5"/>
  <c r="T37" i="1"/>
  <c r="M204" i="9"/>
  <c r="H204" i="9" s="1" a="1"/>
  <c r="H204" i="9" s="1"/>
  <c r="L204" i="9"/>
  <c r="H199" i="9" a="1"/>
  <c r="H199" i="9" s="1"/>
  <c r="B78" i="9"/>
  <c r="N78" i="9" s="1"/>
  <c r="B71" i="9"/>
  <c r="L71" i="9" s="1"/>
  <c r="B194" i="9"/>
  <c r="N194" i="9" s="1"/>
  <c r="S12" i="10"/>
  <c r="B184" i="9" s="1"/>
  <c r="G85" i="21"/>
  <c r="L38" i="10"/>
  <c r="L39" i="10"/>
  <c r="B463" i="9"/>
  <c r="AA463" i="9" s="1"/>
  <c r="B465" i="9"/>
  <c r="X465" i="9" s="1"/>
  <c r="E465" i="9" s="1" a="1"/>
  <c r="E465" i="9" s="1"/>
  <c r="S47" i="21" a="1"/>
  <c r="S47" i="21" s="1"/>
  <c r="D38" i="20"/>
  <c r="C39" i="20"/>
  <c r="C40" i="20" s="1"/>
  <c r="G9" i="12" a="1"/>
  <c r="G9" i="12" s="1"/>
  <c r="S9" i="12" s="1"/>
  <c r="B8" i="9" s="1"/>
  <c r="N8" i="9" s="1"/>
  <c r="V9" i="12"/>
  <c r="B96" i="12"/>
  <c r="M126" i="5"/>
  <c r="M127" i="5"/>
  <c r="M122" i="5"/>
  <c r="M123" i="5"/>
  <c r="B420" i="9"/>
  <c r="X420" i="9" s="1"/>
  <c r="B417" i="9"/>
  <c r="X417" i="9" s="1"/>
  <c r="H417" i="9" s="1" a="1"/>
  <c r="H417" i="9" s="1"/>
  <c r="C32" i="10"/>
  <c r="C33" i="10" s="1"/>
  <c r="C34" i="10" s="1"/>
  <c r="C35" i="10" s="1"/>
  <c r="J83" i="21" a="1"/>
  <c r="J83" i="21" s="1"/>
  <c r="AA122" i="1"/>
  <c r="E122" i="1"/>
  <c r="M197" i="9"/>
  <c r="H197" i="9" s="1" a="1"/>
  <c r="H197" i="9" s="1"/>
  <c r="X140" i="1"/>
  <c r="B191" i="9"/>
  <c r="L191" i="9" s="1"/>
  <c r="B460" i="9"/>
  <c r="AA460" i="9" s="1"/>
  <c r="X151" i="1"/>
  <c r="N47" i="21" a="1"/>
  <c r="N47" i="21" s="1"/>
  <c r="O47" i="21"/>
  <c r="N48" i="21" a="1"/>
  <c r="N48" i="21" s="1"/>
  <c r="Q47" i="21" a="1"/>
  <c r="Q47" i="21" s="1"/>
  <c r="M111" i="5"/>
  <c r="C113" i="20"/>
  <c r="D113" i="20" s="1"/>
  <c r="AA358" i="9"/>
  <c r="Z358" i="9"/>
  <c r="G17" i="12" a="1"/>
  <c r="G17" i="12" s="1"/>
  <c r="S17" i="12" s="1"/>
  <c r="B86" i="9" s="1"/>
  <c r="N86" i="9" s="1"/>
  <c r="M66" i="5"/>
  <c r="M67" i="5"/>
  <c r="M62" i="5"/>
  <c r="B411" i="9"/>
  <c r="AA411" i="9" s="1"/>
  <c r="B413" i="9"/>
  <c r="AA413" i="9" s="1"/>
  <c r="B414" i="9"/>
  <c r="Z414" i="9" s="1"/>
  <c r="B412" i="9"/>
  <c r="AA412" i="9" s="1"/>
  <c r="B409" i="9"/>
  <c r="X409" i="9" s="1"/>
  <c r="U409" i="9" s="1" a="1"/>
  <c r="U409" i="9" s="1"/>
  <c r="B509" i="9"/>
  <c r="X509" i="9" s="1"/>
  <c r="L101" i="10"/>
  <c r="L102" i="10"/>
  <c r="L100" i="10"/>
  <c r="B79" i="10"/>
  <c r="L79" i="10"/>
  <c r="B430" i="9"/>
  <c r="Z430" i="9" s="1"/>
  <c r="C98" i="20"/>
  <c r="D98" i="20" s="1"/>
  <c r="D97" i="20"/>
  <c r="C47" i="20"/>
  <c r="D47" i="20" s="1"/>
  <c r="D46" i="20"/>
  <c r="Y24" i="12"/>
  <c r="I75" i="21"/>
  <c r="I100" i="1"/>
  <c r="G100" i="1"/>
  <c r="R48" i="21"/>
  <c r="C49" i="12"/>
  <c r="C50" i="12" s="1"/>
  <c r="C51" i="12" s="1"/>
  <c r="C52" i="12" s="1"/>
  <c r="C53" i="12" s="1"/>
  <c r="X20" i="10" a="1"/>
  <c r="X20" i="10" s="1"/>
  <c r="V20" i="10"/>
  <c r="L86" i="10" s="1"/>
  <c r="G24" i="10" a="1"/>
  <c r="G24" i="10" s="1"/>
  <c r="S24" i="10" s="1"/>
  <c r="V24" i="10"/>
  <c r="L114" i="10" s="1"/>
  <c r="B25" i="5"/>
  <c r="X25" i="5" s="1"/>
  <c r="Q25" i="5" a="1"/>
  <c r="Q25" i="5" s="1"/>
  <c r="Y25" i="5" s="1"/>
  <c r="B471" i="9" s="1"/>
  <c r="V29" i="6"/>
  <c r="S29" i="6"/>
  <c r="S37" i="6"/>
  <c r="V37" i="6"/>
  <c r="H54" i="9" a="1"/>
  <c r="H54" i="9" s="1"/>
  <c r="V71" i="6"/>
  <c r="M88" i="5"/>
  <c r="A38" i="1"/>
  <c r="E38" i="1" s="1"/>
  <c r="D16" i="21" s="1"/>
  <c r="X407" i="9"/>
  <c r="H407" i="9" s="1" a="1"/>
  <c r="H407" i="9" s="1"/>
  <c r="M45" i="5"/>
  <c r="M48" i="5"/>
  <c r="M49" i="5"/>
  <c r="G54" i="9" a="1"/>
  <c r="G54" i="9" s="1"/>
  <c r="G50" i="9" a="1"/>
  <c r="G50" i="9" s="1"/>
  <c r="M53" i="9"/>
  <c r="H53" i="9" s="1" a="1"/>
  <c r="H53" i="9" s="1"/>
  <c r="N54" i="9"/>
  <c r="E54" i="9" a="1"/>
  <c r="E54" i="9" s="1"/>
  <c r="F54" i="9" a="1"/>
  <c r="F54" i="9" s="1"/>
  <c r="L54" i="9"/>
  <c r="K50" i="12"/>
  <c r="N50" i="9"/>
  <c r="K53" i="12"/>
  <c r="N49" i="9"/>
  <c r="K48" i="12"/>
  <c r="K51" i="12"/>
  <c r="E50" i="9" a="1"/>
  <c r="E50" i="9" s="1"/>
  <c r="E49" i="9" a="1"/>
  <c r="E49" i="9" s="1"/>
  <c r="L50" i="9"/>
  <c r="F50" i="9" a="1"/>
  <c r="F50" i="9" s="1"/>
  <c r="F49" i="9" a="1"/>
  <c r="F49" i="9" s="1"/>
  <c r="L49" i="9"/>
  <c r="G49" i="9" a="1"/>
  <c r="G49" i="9" s="1"/>
  <c r="H55" i="9" a="1"/>
  <c r="H55" i="9" s="1"/>
  <c r="G55" i="9" a="1"/>
  <c r="G55" i="9" s="1"/>
  <c r="N53" i="9"/>
  <c r="F205" i="9" a="1"/>
  <c r="F205" i="9" s="1"/>
  <c r="N58" i="9"/>
  <c r="M58" i="9"/>
  <c r="O49" i="21" a="1"/>
  <c r="O49" i="21" s="1"/>
  <c r="K47" i="21" a="1"/>
  <c r="K47" i="21" s="1"/>
  <c r="G109" i="21"/>
  <c r="E205" i="9" a="1"/>
  <c r="E205" i="9" s="1"/>
  <c r="N49" i="21" a="1"/>
  <c r="N49" i="21" s="1"/>
  <c r="L83" i="21" a="1"/>
  <c r="L83" i="21" s="1"/>
  <c r="C87" i="20"/>
  <c r="D87" i="20" s="1"/>
  <c r="D86" i="20"/>
  <c r="M51" i="9"/>
  <c r="N51" i="9"/>
  <c r="S18" i="10"/>
  <c r="G135" i="21"/>
  <c r="G97" i="21"/>
  <c r="K68" i="12"/>
  <c r="K67" i="12"/>
  <c r="U47" i="21" a="1"/>
  <c r="U47" i="21" s="1"/>
  <c r="T47" i="21" a="1"/>
  <c r="T47" i="21" s="1"/>
  <c r="R47" i="21" a="1"/>
  <c r="R47" i="21" s="1"/>
  <c r="V10" i="10"/>
  <c r="G10" i="10" a="1"/>
  <c r="G10" i="10" s="1"/>
  <c r="S10" i="10" s="1"/>
  <c r="B167" i="9" s="1"/>
  <c r="N167" i="9" s="1"/>
  <c r="M121" i="21" a="1"/>
  <c r="M121" i="21" s="1"/>
  <c r="L49" i="21" a="1"/>
  <c r="L49" i="21" s="1"/>
  <c r="G55" i="21"/>
  <c r="H91" i="21"/>
  <c r="H121" i="21"/>
  <c r="H145" i="21"/>
  <c r="M65" i="5"/>
  <c r="K33" i="12"/>
  <c r="K65" i="12"/>
  <c r="M115" i="5"/>
  <c r="M77" i="5"/>
  <c r="C86" i="5"/>
  <c r="L80" i="10"/>
  <c r="L66" i="10"/>
  <c r="M119" i="5"/>
  <c r="W167" i="1"/>
  <c r="Y141" i="1"/>
  <c r="E160" i="1"/>
  <c r="U160" i="1" s="1"/>
  <c r="Y164" i="1"/>
  <c r="G99" i="1"/>
  <c r="W164" i="1"/>
  <c r="E167" i="1"/>
  <c r="U167" i="1" s="1"/>
  <c r="G96" i="1"/>
  <c r="E156" i="1"/>
  <c r="U156" i="1" s="1"/>
  <c r="K83" i="21" a="1"/>
  <c r="K83" i="21" s="1"/>
  <c r="V8" i="6"/>
  <c r="I67" i="21"/>
  <c r="B101" i="21"/>
  <c r="B97" i="21"/>
  <c r="M161" i="5"/>
  <c r="C74" i="5"/>
  <c r="L81" i="10"/>
  <c r="W160" i="1"/>
  <c r="E126" i="1"/>
  <c r="U126" i="1" s="1"/>
  <c r="W129" i="1"/>
  <c r="K117" i="12"/>
  <c r="E152" i="1"/>
  <c r="U152" i="1" s="1"/>
  <c r="X18" i="10" a="1"/>
  <c r="X18" i="10" s="1"/>
  <c r="Y152" i="1"/>
  <c r="K99" i="12"/>
  <c r="W152" i="1"/>
  <c r="E148" i="1"/>
  <c r="U148" i="1" s="1"/>
  <c r="I73" i="21"/>
  <c r="B139" i="21"/>
  <c r="B81" i="9"/>
  <c r="M81" i="9" s="1"/>
  <c r="K34" i="12"/>
  <c r="M76" i="5"/>
  <c r="D45" i="20"/>
  <c r="AA126" i="1"/>
  <c r="Y129" i="1"/>
  <c r="W133" i="1"/>
  <c r="K96" i="12"/>
  <c r="V18" i="10"/>
  <c r="K100" i="12"/>
  <c r="K97" i="12"/>
  <c r="Y148" i="1"/>
  <c r="K98" i="12"/>
  <c r="AA336" i="9"/>
  <c r="Z330" i="9"/>
  <c r="Z392" i="9"/>
  <c r="X375" i="9"/>
  <c r="H375" i="9" s="1" a="1"/>
  <c r="H375" i="9" s="1"/>
  <c r="X408" i="9"/>
  <c r="U408" i="9" s="1" a="1"/>
  <c r="U408" i="9" s="1"/>
  <c r="X336" i="9"/>
  <c r="H336" i="9" s="1" a="1"/>
  <c r="H336" i="9" s="1"/>
  <c r="B349" i="9"/>
  <c r="Z349" i="9" s="1"/>
  <c r="B355" i="9"/>
  <c r="Z355" i="9" s="1"/>
  <c r="B348" i="9"/>
  <c r="AA348" i="9" s="1"/>
  <c r="B351" i="9"/>
  <c r="B352" i="9"/>
  <c r="B353" i="9"/>
  <c r="AA353" i="9" s="1"/>
  <c r="X392" i="9"/>
  <c r="V392" i="9" s="1" a="1"/>
  <c r="V392" i="9" s="1"/>
  <c r="AA375" i="9"/>
  <c r="X400" i="9"/>
  <c r="H400" i="9" s="1" a="1"/>
  <c r="H400" i="9" s="1"/>
  <c r="Z408" i="9"/>
  <c r="X418" i="9"/>
  <c r="F418" i="9" s="1" a="1"/>
  <c r="F418" i="9" s="1"/>
  <c r="AA400" i="9"/>
  <c r="E333" i="9" a="1"/>
  <c r="E333" i="9" s="1"/>
  <c r="F333" i="9" a="1"/>
  <c r="F333" i="9" s="1"/>
  <c r="Z418" i="9"/>
  <c r="E358" i="9" a="1"/>
  <c r="E358" i="9" s="1"/>
  <c r="V333" i="9" a="1"/>
  <c r="V333" i="9" s="1"/>
  <c r="AA407" i="9"/>
  <c r="H198" i="9" a="1"/>
  <c r="H198" i="9" s="1"/>
  <c r="G198" i="9" a="1"/>
  <c r="G198" i="9" s="1"/>
  <c r="C93" i="6"/>
  <c r="N37" i="1"/>
  <c r="F201" i="9" a="1"/>
  <c r="F201" i="9" s="1"/>
  <c r="AA456" i="9"/>
  <c r="Z456" i="9"/>
  <c r="E202" i="9" a="1"/>
  <c r="E202" i="9" s="1"/>
  <c r="F202" i="9" a="1"/>
  <c r="F202" i="9" s="1"/>
  <c r="H205" i="9" a="1"/>
  <c r="H205" i="9" s="1"/>
  <c r="H201" i="9" a="1"/>
  <c r="H201" i="9" s="1"/>
  <c r="E198" i="9" a="1"/>
  <c r="E198" i="9" s="1"/>
  <c r="L33" i="10"/>
  <c r="L35" i="10"/>
  <c r="L34" i="10"/>
  <c r="G201" i="9" a="1"/>
  <c r="G201" i="9" s="1"/>
  <c r="E330" i="9" a="1"/>
  <c r="E330" i="9" s="1"/>
  <c r="U330" i="9" a="1"/>
  <c r="U330" i="9" s="1"/>
  <c r="V330" i="9" a="1"/>
  <c r="V330" i="9" s="1"/>
  <c r="F330" i="9" a="1"/>
  <c r="F330" i="9" s="1"/>
  <c r="H330" i="9" a="1"/>
  <c r="H330" i="9" s="1"/>
  <c r="D181" i="20"/>
  <c r="C182" i="20"/>
  <c r="D182" i="20" s="1"/>
  <c r="F6" i="16" a="1"/>
  <c r="F6" i="16" s="1"/>
  <c r="F7" i="16" s="1" a="1"/>
  <c r="F7" i="16" s="1"/>
  <c r="Z461" i="9"/>
  <c r="X461" i="9"/>
  <c r="AA461" i="9"/>
  <c r="B10" i="5"/>
  <c r="AG10" i="5" a="1"/>
  <c r="AG10" i="5" s="1"/>
  <c r="AC10" i="5"/>
  <c r="AA10" i="5"/>
  <c r="N121" i="21" a="1"/>
  <c r="N121" i="21" s="1"/>
  <c r="B171" i="9"/>
  <c r="B183" i="9"/>
  <c r="B178" i="9"/>
  <c r="M178" i="9" s="1"/>
  <c r="S11" i="12"/>
  <c r="B27" i="9" s="1"/>
  <c r="G49" i="21"/>
  <c r="B237" i="9"/>
  <c r="L237" i="9" s="1"/>
  <c r="B231" i="9"/>
  <c r="Z328" i="9"/>
  <c r="X328" i="9"/>
  <c r="E328" i="9" s="1" a="1"/>
  <c r="E328" i="9" s="1"/>
  <c r="B492" i="9"/>
  <c r="B493" i="9"/>
  <c r="M190" i="9"/>
  <c r="X129" i="1"/>
  <c r="AE20" i="5" a="1"/>
  <c r="AE20" i="5" s="1"/>
  <c r="X134" i="1"/>
  <c r="X159" i="1"/>
  <c r="AE25" i="5" a="1"/>
  <c r="AE25" i="5" s="1"/>
  <c r="X136" i="1"/>
  <c r="AE21" i="5" a="1"/>
  <c r="AE21" i="5" s="1"/>
  <c r="X150" i="1"/>
  <c r="AE28" i="5" a="1"/>
  <c r="AE28" i="5" s="1"/>
  <c r="AE18" i="5" a="1"/>
  <c r="AE18" i="5" s="1"/>
  <c r="X130" i="1"/>
  <c r="B14" i="9"/>
  <c r="N14" i="9" s="1"/>
  <c r="B12" i="9"/>
  <c r="B13" i="9"/>
  <c r="B15" i="9"/>
  <c r="N15" i="9" s="1"/>
  <c r="B16" i="9"/>
  <c r="B18" i="9"/>
  <c r="B72" i="16" a="1"/>
  <c r="B72" i="16" s="1"/>
  <c r="B73" i="16" s="1" a="1"/>
  <c r="B73" i="16" s="1"/>
  <c r="B195" i="9"/>
  <c r="B193" i="9"/>
  <c r="S15" i="10"/>
  <c r="B212" i="9" s="1"/>
  <c r="G129" i="21"/>
  <c r="B363" i="9"/>
  <c r="AA363" i="9" s="1"/>
  <c r="B364" i="9"/>
  <c r="B419" i="9"/>
  <c r="B424" i="9"/>
  <c r="C168" i="20"/>
  <c r="D167" i="20"/>
  <c r="T121" i="21" a="1"/>
  <c r="T121" i="21" s="1"/>
  <c r="C62" i="5"/>
  <c r="K63" i="12"/>
  <c r="M91" i="5"/>
  <c r="K55" i="12"/>
  <c r="B54" i="12"/>
  <c r="L84" i="10"/>
  <c r="L82" i="10"/>
  <c r="L83" i="10"/>
  <c r="B500" i="9"/>
  <c r="AA500" i="9" s="1"/>
  <c r="V20" i="12"/>
  <c r="T20" i="12"/>
  <c r="G20" i="12" a="1"/>
  <c r="G20" i="12" s="1"/>
  <c r="C174" i="20"/>
  <c r="D174" i="20" s="1"/>
  <c r="D173" i="20"/>
  <c r="S12" i="12"/>
  <c r="G47" i="21"/>
  <c r="K61" i="12"/>
  <c r="B425" i="9"/>
  <c r="B421" i="9"/>
  <c r="M46" i="5"/>
  <c r="M44" i="5"/>
  <c r="M73" i="5"/>
  <c r="M68" i="5"/>
  <c r="M50" i="5"/>
  <c r="M51" i="5"/>
  <c r="X17" i="12" a="1"/>
  <c r="X17" i="12" s="1"/>
  <c r="V17" i="12"/>
  <c r="B72" i="12" s="1"/>
  <c r="C109" i="20"/>
  <c r="D108" i="20"/>
  <c r="K64" i="12"/>
  <c r="K62" i="12"/>
  <c r="M86" i="5"/>
  <c r="M87" i="5"/>
  <c r="L64" i="10"/>
  <c r="L63" i="10"/>
  <c r="W124" i="1"/>
  <c r="W156" i="1"/>
  <c r="E168" i="1"/>
  <c r="F73" i="9" a="1"/>
  <c r="F73" i="9" s="1"/>
  <c r="G73" i="9" a="1"/>
  <c r="G73" i="9" s="1"/>
  <c r="H73" i="9" a="1"/>
  <c r="H73" i="9" s="1"/>
  <c r="E73" i="9" a="1"/>
  <c r="E73" i="9" s="1"/>
  <c r="F200" i="9" a="1"/>
  <c r="F200" i="9" s="1"/>
  <c r="H200" i="9" a="1"/>
  <c r="H200" i="9" s="1"/>
  <c r="G200" i="9" a="1"/>
  <c r="G200" i="9" s="1"/>
  <c r="S19" i="12"/>
  <c r="G65" i="21"/>
  <c r="X125" i="1"/>
  <c r="U125" i="1"/>
  <c r="H358" i="9" a="1"/>
  <c r="H358" i="9" s="1"/>
  <c r="F358" i="9" a="1"/>
  <c r="F358" i="9" s="1"/>
  <c r="V358" i="9" a="1"/>
  <c r="V358" i="9" s="1"/>
  <c r="L73" i="9"/>
  <c r="N73" i="9"/>
  <c r="R49" i="21" a="1"/>
  <c r="R49" i="21" s="1"/>
  <c r="S49" i="21" a="1"/>
  <c r="S49" i="21" s="1"/>
  <c r="C39" i="12"/>
  <c r="S25" i="10"/>
  <c r="H87" i="21"/>
  <c r="H125" i="21"/>
  <c r="H95" i="21"/>
  <c r="H133" i="21"/>
  <c r="H141" i="21"/>
  <c r="H103" i="21"/>
  <c r="H149" i="21"/>
  <c r="H111" i="21"/>
  <c r="X31" i="5"/>
  <c r="AE31" i="5" a="1"/>
  <c r="AE31" i="5" s="1"/>
  <c r="S22" i="6"/>
  <c r="V22" i="6"/>
  <c r="V26" i="6"/>
  <c r="S26" i="6"/>
  <c r="S30" i="6"/>
  <c r="V30" i="6"/>
  <c r="V34" i="6"/>
  <c r="S34" i="6"/>
  <c r="V38" i="6"/>
  <c r="S38" i="6"/>
  <c r="V42" i="6"/>
  <c r="S42" i="6"/>
  <c r="V46" i="6"/>
  <c r="S46" i="6"/>
  <c r="V50" i="6"/>
  <c r="S50" i="6"/>
  <c r="L38" i="1"/>
  <c r="L42" i="1"/>
  <c r="D67" i="20"/>
  <c r="C68" i="20"/>
  <c r="D68" i="20" s="1"/>
  <c r="C154" i="20"/>
  <c r="D153" i="20"/>
  <c r="C178" i="20"/>
  <c r="D178" i="20" s="1"/>
  <c r="D177" i="20"/>
  <c r="C103" i="20"/>
  <c r="F55" i="9" a="1"/>
  <c r="F55" i="9" s="1"/>
  <c r="E55" i="9" a="1"/>
  <c r="E55" i="9" s="1"/>
  <c r="L55" i="9"/>
  <c r="N55" i="9"/>
  <c r="S20" i="10"/>
  <c r="G101" i="21"/>
  <c r="G139" i="21"/>
  <c r="D39" i="20"/>
  <c r="G230" i="9" a="1"/>
  <c r="G230" i="9" s="1"/>
  <c r="B185" i="9"/>
  <c r="B179" i="9"/>
  <c r="M56" i="9"/>
  <c r="L56" i="9"/>
  <c r="C23" i="19" a="1"/>
  <c r="C23" i="19" s="1"/>
  <c r="C24" i="19" s="1" a="1"/>
  <c r="C24" i="19" s="1"/>
  <c r="L52" i="9"/>
  <c r="M52" i="9"/>
  <c r="N52" i="9"/>
  <c r="C28" i="20"/>
  <c r="D27" i="20"/>
  <c r="B838" i="19"/>
  <c r="A839" i="19" a="1"/>
  <c r="A839" i="19" s="1"/>
  <c r="Z326" i="9"/>
  <c r="Y326" i="9"/>
  <c r="X326" i="9"/>
  <c r="B72" i="9"/>
  <c r="B74" i="9"/>
  <c r="B75" i="9"/>
  <c r="B70" i="9"/>
  <c r="B24" i="9"/>
  <c r="Z450" i="9"/>
  <c r="X450" i="9"/>
  <c r="N198" i="9"/>
  <c r="L198" i="9"/>
  <c r="K71" i="12"/>
  <c r="K66" i="12"/>
  <c r="K70" i="12"/>
  <c r="B66" i="12"/>
  <c r="B345" i="9"/>
  <c r="B342" i="9"/>
  <c r="B340" i="9"/>
  <c r="B339" i="9"/>
  <c r="B346" i="9"/>
  <c r="B338" i="9"/>
  <c r="B337" i="9"/>
  <c r="B343" i="9"/>
  <c r="B344" i="9"/>
  <c r="B341" i="9"/>
  <c r="M102" i="5"/>
  <c r="B449" i="9"/>
  <c r="B452" i="9"/>
  <c r="B451" i="9"/>
  <c r="B448" i="9"/>
  <c r="B455" i="9"/>
  <c r="B454" i="9"/>
  <c r="B447" i="9"/>
  <c r="B453" i="9"/>
  <c r="B210" i="9"/>
  <c r="B217" i="9"/>
  <c r="B293" i="9"/>
  <c r="B295" i="9"/>
  <c r="B291" i="9"/>
  <c r="B288" i="9"/>
  <c r="B294" i="9"/>
  <c r="B290" i="9"/>
  <c r="B289" i="9"/>
  <c r="B292" i="9"/>
  <c r="B296" i="9"/>
  <c r="B297" i="9"/>
  <c r="G123" i="21"/>
  <c r="N56" i="9"/>
  <c r="X456" i="9"/>
  <c r="N201" i="9"/>
  <c r="N205" i="9"/>
  <c r="B478" i="9"/>
  <c r="B484" i="9"/>
  <c r="B31" i="10"/>
  <c r="L32" i="10"/>
  <c r="L31" i="10"/>
  <c r="L36" i="10"/>
  <c r="X18" i="12" a="1"/>
  <c r="X18" i="12" s="1"/>
  <c r="T18" i="12"/>
  <c r="B63" i="21"/>
  <c r="V18" i="12"/>
  <c r="G18" i="12" a="1"/>
  <c r="G18" i="12" s="1"/>
  <c r="B380" i="9"/>
  <c r="B379" i="9"/>
  <c r="B384" i="9"/>
  <c r="B377" i="9"/>
  <c r="B383" i="9"/>
  <c r="B386" i="9"/>
  <c r="B381" i="9"/>
  <c r="B378" i="9"/>
  <c r="B382" i="9"/>
  <c r="L92" i="10"/>
  <c r="L91" i="10"/>
  <c r="L96" i="10"/>
  <c r="L95" i="10"/>
  <c r="L44" i="10"/>
  <c r="B43" i="10"/>
  <c r="L45" i="10"/>
  <c r="L48" i="10"/>
  <c r="L47" i="10"/>
  <c r="L43" i="10"/>
  <c r="L107" i="10"/>
  <c r="L105" i="10"/>
  <c r="B103" i="10"/>
  <c r="L103" i="10"/>
  <c r="S16" i="10"/>
  <c r="G93" i="21"/>
  <c r="G131" i="21"/>
  <c r="K44" i="12"/>
  <c r="K46" i="12"/>
  <c r="K43" i="12"/>
  <c r="K42" i="12"/>
  <c r="K47" i="12"/>
  <c r="B42" i="12"/>
  <c r="K45" i="12"/>
  <c r="K73" i="12"/>
  <c r="AG32" i="5" a="1"/>
  <c r="AG32" i="5" s="1"/>
  <c r="AC32" i="5"/>
  <c r="B32" i="5"/>
  <c r="Q32" i="5" a="1"/>
  <c r="Q32" i="5" s="1"/>
  <c r="Y32" i="5" s="1"/>
  <c r="AA32" i="5"/>
  <c r="V20" i="6"/>
  <c r="S20" i="6"/>
  <c r="V24" i="6"/>
  <c r="S24" i="6"/>
  <c r="V28" i="6"/>
  <c r="S28" i="6"/>
  <c r="V32" i="6"/>
  <c r="S32" i="6"/>
  <c r="L40" i="1"/>
  <c r="L190" i="9"/>
  <c r="B176" i="9"/>
  <c r="B172" i="9"/>
  <c r="N199" i="9"/>
  <c r="AA330" i="9"/>
  <c r="B37" i="10"/>
  <c r="L37" i="10"/>
  <c r="B385" i="9"/>
  <c r="C5" i="19" a="1"/>
  <c r="C5" i="19" s="1"/>
  <c r="C6" i="19" s="1" a="1"/>
  <c r="C6" i="19" s="1"/>
  <c r="D73" i="20"/>
  <c r="C74" i="20"/>
  <c r="C121" i="20"/>
  <c r="D120" i="20"/>
  <c r="F21" i="16" a="1"/>
  <c r="F21" i="16" s="1"/>
  <c r="F22" i="16" s="1" a="1"/>
  <c r="F22" i="16" s="1"/>
  <c r="J49" i="21" a="1"/>
  <c r="J49" i="21" s="1"/>
  <c r="K49" i="21" a="1"/>
  <c r="K49" i="21" s="1"/>
  <c r="J47" i="21" a="1"/>
  <c r="J47" i="21" s="1"/>
  <c r="N50" i="21" a="1"/>
  <c r="N50" i="21" s="1"/>
  <c r="L47" i="21" a="1"/>
  <c r="L47" i="21" s="1"/>
  <c r="J50" i="21" a="1"/>
  <c r="J50" i="21" s="1"/>
  <c r="M49" i="21" a="1"/>
  <c r="M49" i="21" s="1"/>
  <c r="M47" i="21" a="1"/>
  <c r="M47" i="21" s="1"/>
  <c r="P47" i="21" a="1"/>
  <c r="P47" i="21" s="1"/>
  <c r="J48" i="21" a="1"/>
  <c r="J48" i="21" s="1"/>
  <c r="X10" i="10" a="1"/>
  <c r="X10" i="10" s="1"/>
  <c r="U10" i="10"/>
  <c r="E119" i="1"/>
  <c r="AA119" i="1"/>
  <c r="Y119" i="1"/>
  <c r="W119" i="1"/>
  <c r="G69" i="21"/>
  <c r="S21" i="12"/>
  <c r="B84" i="12"/>
  <c r="K86" i="12"/>
  <c r="B373" i="9"/>
  <c r="B369" i="9"/>
  <c r="S13" i="12"/>
  <c r="G53" i="21"/>
  <c r="B36" i="12"/>
  <c r="K36" i="12"/>
  <c r="K37" i="12"/>
  <c r="P49" i="21" s="1" a="1"/>
  <c r="P49" i="21" s="1"/>
  <c r="K40" i="12"/>
  <c r="K38" i="12"/>
  <c r="T49" i="21" s="1" a="1"/>
  <c r="T49" i="21" s="1"/>
  <c r="K39" i="12"/>
  <c r="B335" i="9"/>
  <c r="B331" i="9"/>
  <c r="B327" i="9"/>
  <c r="C38" i="5"/>
  <c r="M40" i="5"/>
  <c r="M38" i="5"/>
  <c r="M41" i="5"/>
  <c r="M39" i="5"/>
  <c r="M43" i="5"/>
  <c r="AE29" i="5" a="1"/>
  <c r="AE29" i="5" s="1"/>
  <c r="AE14" i="5" a="1"/>
  <c r="AE14" i="5" s="1"/>
  <c r="AE17" i="5" a="1"/>
  <c r="AE17" i="5" s="1"/>
  <c r="AE15" i="5" a="1"/>
  <c r="AE15" i="5" s="1"/>
  <c r="X121" i="1"/>
  <c r="AE16" i="5" a="1"/>
  <c r="AE16" i="5" s="1"/>
  <c r="X148" i="1"/>
  <c r="X149" i="1"/>
  <c r="X142" i="1"/>
  <c r="X155" i="1"/>
  <c r="X165" i="1"/>
  <c r="AE11" i="5" a="1"/>
  <c r="AE11" i="5" s="1"/>
  <c r="X157" i="1"/>
  <c r="X138" i="1"/>
  <c r="K121" i="21" a="1"/>
  <c r="K121" i="21" s="1"/>
  <c r="J121" i="21" a="1"/>
  <c r="J121" i="21" s="1"/>
  <c r="M83" i="21" a="1"/>
  <c r="M83" i="21" s="1"/>
  <c r="J84" i="21" a="1"/>
  <c r="J84" i="21" s="1"/>
  <c r="L121" i="21" a="1"/>
  <c r="L121" i="21" s="1"/>
  <c r="B439" i="9"/>
  <c r="X169" i="1"/>
  <c r="AE27" i="5" a="1"/>
  <c r="AE27" i="5" s="1"/>
  <c r="AE13" i="5" a="1"/>
  <c r="AE13" i="5" s="1"/>
  <c r="S15" i="12"/>
  <c r="G57" i="21"/>
  <c r="X141" i="1"/>
  <c r="B398" i="9"/>
  <c r="B402" i="9"/>
  <c r="B403" i="9"/>
  <c r="B406" i="9"/>
  <c r="B404" i="9"/>
  <c r="B399" i="9"/>
  <c r="B401" i="9"/>
  <c r="B405" i="9"/>
  <c r="B397" i="9"/>
  <c r="B85" i="9"/>
  <c r="B88" i="9"/>
  <c r="G75" i="21"/>
  <c r="B391" i="9"/>
  <c r="B394" i="9"/>
  <c r="G137" i="21"/>
  <c r="S19" i="10"/>
  <c r="B350" i="9"/>
  <c r="B354" i="9"/>
  <c r="B347" i="9"/>
  <c r="B356" i="9"/>
  <c r="V22" i="12"/>
  <c r="G22" i="12" a="1"/>
  <c r="G22" i="12" s="1"/>
  <c r="X22" i="12" a="1"/>
  <c r="X22" i="12" s="1"/>
  <c r="I94" i="1"/>
  <c r="G94" i="1"/>
  <c r="W128" i="1"/>
  <c r="E128" i="1"/>
  <c r="W137" i="1"/>
  <c r="AA137" i="1"/>
  <c r="E137" i="1"/>
  <c r="W153" i="1"/>
  <c r="E153" i="1"/>
  <c r="Y153" i="1"/>
  <c r="B80" i="9"/>
  <c r="B83" i="9"/>
  <c r="B396" i="9"/>
  <c r="B11" i="9"/>
  <c r="B10" i="9"/>
  <c r="B9" i="9"/>
  <c r="K31" i="12"/>
  <c r="B30" i="12"/>
  <c r="X162" i="1"/>
  <c r="M74" i="5"/>
  <c r="M75" i="5"/>
  <c r="B97" i="10"/>
  <c r="L99" i="10"/>
  <c r="L98" i="10"/>
  <c r="M97" i="5"/>
  <c r="M92" i="5"/>
  <c r="M96" i="5"/>
  <c r="C92" i="5"/>
  <c r="M94" i="5"/>
  <c r="M93" i="5"/>
  <c r="B503" i="9"/>
  <c r="B497" i="9"/>
  <c r="B505" i="9"/>
  <c r="B504" i="9"/>
  <c r="B361" i="9"/>
  <c r="B365" i="9"/>
  <c r="B357" i="9"/>
  <c r="B360" i="9"/>
  <c r="B359" i="9"/>
  <c r="B362" i="9"/>
  <c r="B366" i="9"/>
  <c r="K115" i="12"/>
  <c r="K116" i="12"/>
  <c r="K119" i="12"/>
  <c r="B114" i="12"/>
  <c r="K114" i="12"/>
  <c r="E161" i="1"/>
  <c r="Y161" i="1"/>
  <c r="AA169" i="1"/>
  <c r="Y169" i="1"/>
  <c r="L62" i="10"/>
  <c r="L65" i="10"/>
  <c r="B61" i="10"/>
  <c r="V25" i="6"/>
  <c r="S25" i="6"/>
  <c r="V33" i="6"/>
  <c r="S33" i="6"/>
  <c r="V49" i="6"/>
  <c r="S49" i="6"/>
  <c r="V80" i="6"/>
  <c r="S80" i="6"/>
  <c r="AE23" i="5" a="1"/>
  <c r="AE23" i="5" s="1"/>
  <c r="X164" i="1"/>
  <c r="M64" i="5"/>
  <c r="D71" i="20"/>
  <c r="B426" i="9"/>
  <c r="B422" i="9"/>
  <c r="X24" i="12" a="1"/>
  <c r="X24" i="12" s="1"/>
  <c r="B40" i="1"/>
  <c r="I102" i="1"/>
  <c r="G102" i="1"/>
  <c r="W127" i="1"/>
  <c r="AA127" i="1"/>
  <c r="AA136" i="1"/>
  <c r="W136" i="1"/>
  <c r="W162" i="1"/>
  <c r="Y162" i="1"/>
  <c r="E135" i="1"/>
  <c r="AA135" i="1"/>
  <c r="G22" i="10" a="1"/>
  <c r="G22" i="10" s="1"/>
  <c r="X22" i="10" a="1"/>
  <c r="X22" i="10" s="1"/>
  <c r="C116" i="20"/>
  <c r="D115" i="20"/>
  <c r="X410" i="9" l="1"/>
  <c r="V410" i="9" s="1" a="1"/>
  <c r="V410" i="9" s="1"/>
  <c r="Z387" i="9"/>
  <c r="Z410" i="9"/>
  <c r="B216" i="9"/>
  <c r="AE30" i="5" a="1"/>
  <c r="AE30" i="5" s="1"/>
  <c r="Z333" i="9"/>
  <c r="X415" i="9"/>
  <c r="V415" i="9" s="1" a="1"/>
  <c r="V415" i="9" s="1"/>
  <c r="H333" i="9" a="1"/>
  <c r="H333" i="9" s="1"/>
  <c r="Z416" i="9"/>
  <c r="AA333" i="9"/>
  <c r="Z415" i="9"/>
  <c r="X416" i="9"/>
  <c r="H416" i="9" s="1" a="1"/>
  <c r="H416" i="9" s="1"/>
  <c r="U121" i="21" a="1"/>
  <c r="U121" i="21" s="1"/>
  <c r="G69" i="9" a="1"/>
  <c r="G69" i="9" s="1"/>
  <c r="F69" i="9" a="1"/>
  <c r="F69" i="9" s="1"/>
  <c r="B432" i="9"/>
  <c r="AA432" i="9" s="1"/>
  <c r="B501" i="9"/>
  <c r="X501" i="9" s="1"/>
  <c r="B476" i="9"/>
  <c r="X156" i="1"/>
  <c r="X133" i="1"/>
  <c r="K84" i="12"/>
  <c r="L106" i="10"/>
  <c r="B482" i="9"/>
  <c r="X482" i="9" s="1"/>
  <c r="L8" i="9"/>
  <c r="G111" i="21"/>
  <c r="B436" i="9"/>
  <c r="B494" i="9"/>
  <c r="Z494" i="9" s="1"/>
  <c r="B488" i="9"/>
  <c r="X488" i="9" s="1"/>
  <c r="M57" i="9"/>
  <c r="B170" i="9"/>
  <c r="E69" i="9" a="1"/>
  <c r="E69" i="9" s="1"/>
  <c r="B139" i="9"/>
  <c r="N139" i="9" s="1"/>
  <c r="AE26" i="5" a="1"/>
  <c r="AE26" i="5" s="1"/>
  <c r="B495" i="9"/>
  <c r="X495" i="9" s="1"/>
  <c r="V495" i="9" s="1" a="1"/>
  <c r="V495" i="9" s="1"/>
  <c r="X124" i="1"/>
  <c r="B486" i="9"/>
  <c r="Z486" i="9" s="1"/>
  <c r="B491" i="9"/>
  <c r="AA491" i="9" s="1"/>
  <c r="B496" i="9"/>
  <c r="L85" i="10"/>
  <c r="L69" i="9"/>
  <c r="N69" i="9"/>
  <c r="C161" i="20"/>
  <c r="C162" i="20" s="1"/>
  <c r="E423" i="9" a="1"/>
  <c r="E423" i="9" s="1"/>
  <c r="V423" i="9" a="1"/>
  <c r="V423" i="9" s="1"/>
  <c r="F423" i="9" a="1"/>
  <c r="F423" i="9" s="1"/>
  <c r="X499" i="9"/>
  <c r="F499" i="9" s="1" a="1"/>
  <c r="F499" i="9" s="1"/>
  <c r="E374" i="9" a="1"/>
  <c r="E374" i="9" s="1"/>
  <c r="X387" i="9"/>
  <c r="H387" i="9" s="1" a="1"/>
  <c r="H387" i="9" s="1"/>
  <c r="AA423" i="9"/>
  <c r="U423" i="9" a="1"/>
  <c r="U423" i="9" s="1"/>
  <c r="Z423" i="9"/>
  <c r="X160" i="1"/>
  <c r="B446" i="9"/>
  <c r="X446" i="9" s="1"/>
  <c r="B438" i="9"/>
  <c r="AA438" i="9" s="1"/>
  <c r="C134" i="5"/>
  <c r="B444" i="9"/>
  <c r="AA444" i="9" s="1"/>
  <c r="X167" i="1"/>
  <c r="M137" i="5"/>
  <c r="M106" i="5"/>
  <c r="T83" i="21" a="1"/>
  <c r="T83" i="21" s="1"/>
  <c r="B144" i="9"/>
  <c r="L144" i="9" s="1"/>
  <c r="Z374" i="9"/>
  <c r="B506" i="9"/>
  <c r="AA506" i="9" s="1"/>
  <c r="B498" i="9"/>
  <c r="Z498" i="9" s="1"/>
  <c r="B441" i="9"/>
  <c r="Z441" i="9" s="1"/>
  <c r="X143" i="1"/>
  <c r="X127" i="1"/>
  <c r="K85" i="12"/>
  <c r="K167" i="9"/>
  <c r="B168" i="9"/>
  <c r="M168" i="9" s="1"/>
  <c r="L108" i="10"/>
  <c r="B91" i="10"/>
  <c r="M99" i="5"/>
  <c r="AA374" i="9"/>
  <c r="U374" i="9" a="1"/>
  <c r="U374" i="9" s="1"/>
  <c r="S121" i="21" a="1"/>
  <c r="S121" i="21" s="1"/>
  <c r="L112" i="10"/>
  <c r="N57" i="9"/>
  <c r="B236" i="9"/>
  <c r="L236" i="9" s="1"/>
  <c r="B175" i="9"/>
  <c r="AA499" i="9"/>
  <c r="K88" i="12"/>
  <c r="B140" i="9"/>
  <c r="L140" i="9" s="1"/>
  <c r="B177" i="9"/>
  <c r="N177" i="9" s="1"/>
  <c r="H230" i="9" a="1"/>
  <c r="H230" i="9" s="1"/>
  <c r="F374" i="9" a="1"/>
  <c r="F374" i="9" s="1"/>
  <c r="V374" i="9" a="1"/>
  <c r="V374" i="9" s="1"/>
  <c r="U83" i="21" a="1"/>
  <c r="U83" i="21" s="1"/>
  <c r="B502" i="9"/>
  <c r="X502" i="9" s="1"/>
  <c r="B232" i="9"/>
  <c r="M232" i="9" s="1"/>
  <c r="E232" i="9" s="1" a="1"/>
  <c r="E232" i="9" s="1"/>
  <c r="P83" i="21" a="1"/>
  <c r="P83" i="21" s="1"/>
  <c r="M71" i="9"/>
  <c r="G71" i="9" s="1" a="1"/>
  <c r="G71" i="9" s="1"/>
  <c r="AE22" i="5" a="1"/>
  <c r="AE22" i="5" s="1"/>
  <c r="B142" i="9"/>
  <c r="N142" i="9" s="1"/>
  <c r="H332" i="9" a="1"/>
  <c r="H332" i="9" s="1"/>
  <c r="Z457" i="9"/>
  <c r="F197" i="9" a="1"/>
  <c r="F197" i="9" s="1"/>
  <c r="L188" i="9"/>
  <c r="N230" i="9"/>
  <c r="M194" i="9"/>
  <c r="E194" i="9" s="1" a="1"/>
  <c r="E194" i="9" s="1"/>
  <c r="E197" i="9" a="1"/>
  <c r="E197" i="9" s="1"/>
  <c r="G207" i="9" a="1"/>
  <c r="G207" i="9" s="1"/>
  <c r="L194" i="9"/>
  <c r="E207" i="9" a="1"/>
  <c r="E207" i="9" s="1"/>
  <c r="N188" i="9"/>
  <c r="L189" i="9"/>
  <c r="M189" i="9"/>
  <c r="G189" i="9" s="1" a="1"/>
  <c r="G189" i="9" s="1"/>
  <c r="B174" i="9"/>
  <c r="B169" i="9"/>
  <c r="T38" i="1"/>
  <c r="L147" i="9"/>
  <c r="N147" i="9"/>
  <c r="M147" i="9"/>
  <c r="H147" i="9" s="1" a="1"/>
  <c r="H147" i="9" s="1"/>
  <c r="X126" i="1"/>
  <c r="K74" i="12"/>
  <c r="K77" i="12"/>
  <c r="B214" i="9"/>
  <c r="L214" i="9" s="1"/>
  <c r="B208" i="9"/>
  <c r="L208" i="9" s="1"/>
  <c r="K8" i="9"/>
  <c r="N237" i="9"/>
  <c r="U131" i="1"/>
  <c r="D19" i="20"/>
  <c r="G61" i="21"/>
  <c r="C99" i="20"/>
  <c r="D99" i="20" s="1"/>
  <c r="X120" i="1"/>
  <c r="M167" i="9"/>
  <c r="E167" i="9" s="1" a="1"/>
  <c r="E167" i="9" s="1"/>
  <c r="K75" i="12"/>
  <c r="K76" i="12"/>
  <c r="L94" i="10"/>
  <c r="L230" i="9"/>
  <c r="B211" i="9"/>
  <c r="N211" i="9" s="1"/>
  <c r="M100" i="5"/>
  <c r="M98" i="5"/>
  <c r="M8" i="9"/>
  <c r="E230" i="9" a="1"/>
  <c r="E230" i="9" s="1"/>
  <c r="M196" i="9"/>
  <c r="F196" i="9" s="1" a="1"/>
  <c r="F196" i="9" s="1"/>
  <c r="M173" i="9"/>
  <c r="H173" i="9" s="1" a="1"/>
  <c r="H173" i="9" s="1"/>
  <c r="G77" i="9" a="1"/>
  <c r="G77" i="9" s="1"/>
  <c r="L110" i="10"/>
  <c r="B229" i="9"/>
  <c r="L229" i="9" s="1"/>
  <c r="B235" i="9"/>
  <c r="M235" i="9" s="1"/>
  <c r="B234" i="9"/>
  <c r="N234" i="9" s="1"/>
  <c r="E204" i="9" a="1"/>
  <c r="E204" i="9" s="1"/>
  <c r="M147" i="5"/>
  <c r="D20" i="20"/>
  <c r="G147" i="21"/>
  <c r="N140" i="9"/>
  <c r="N77" i="9"/>
  <c r="N144" i="9"/>
  <c r="B145" i="9"/>
  <c r="M133" i="5"/>
  <c r="X139" i="1"/>
  <c r="N203" i="9"/>
  <c r="L203" i="9"/>
  <c r="M203" i="9"/>
  <c r="L173" i="9"/>
  <c r="L113" i="10"/>
  <c r="B517" i="9"/>
  <c r="Z517" i="9" s="1"/>
  <c r="X152" i="1"/>
  <c r="L167" i="9"/>
  <c r="K72" i="12"/>
  <c r="B213" i="9"/>
  <c r="M213" i="9" s="1"/>
  <c r="B209" i="9"/>
  <c r="N209" i="9" s="1"/>
  <c r="M103" i="5"/>
  <c r="N196" i="9"/>
  <c r="L77" i="9"/>
  <c r="B228" i="9"/>
  <c r="B233" i="9"/>
  <c r="C114" i="20"/>
  <c r="D114" i="20" s="1"/>
  <c r="F207" i="9" a="1"/>
  <c r="F207" i="9" s="1"/>
  <c r="N71" i="9"/>
  <c r="B141" i="9"/>
  <c r="L141" i="9" s="1"/>
  <c r="X154" i="1"/>
  <c r="X457" i="9"/>
  <c r="U457" i="9" s="1" a="1"/>
  <c r="U457" i="9" s="1"/>
  <c r="V409" i="9" a="1"/>
  <c r="V409" i="9" s="1"/>
  <c r="V417" i="9" a="1"/>
  <c r="V417" i="9" s="1"/>
  <c r="X368" i="9"/>
  <c r="E368" i="9" s="1" a="1"/>
  <c r="E368" i="9" s="1"/>
  <c r="H495" i="9" a="1"/>
  <c r="H495" i="9" s="1"/>
  <c r="U417" i="9" a="1"/>
  <c r="U417" i="9" s="1"/>
  <c r="AA371" i="9"/>
  <c r="AA332" i="9"/>
  <c r="X371" i="9"/>
  <c r="V371" i="9" s="1" a="1"/>
  <c r="V371" i="9" s="1"/>
  <c r="H395" i="9" a="1"/>
  <c r="H395" i="9" s="1"/>
  <c r="Z376" i="9"/>
  <c r="Z334" i="9"/>
  <c r="AA414" i="9"/>
  <c r="X459" i="9"/>
  <c r="H459" i="9" s="1" a="1"/>
  <c r="H459" i="9" s="1"/>
  <c r="F417" i="9" a="1"/>
  <c r="F417" i="9" s="1"/>
  <c r="AA409" i="9"/>
  <c r="V395" i="9" a="1"/>
  <c r="V395" i="9" s="1"/>
  <c r="AA417" i="9"/>
  <c r="V464" i="9" a="1"/>
  <c r="V464" i="9" s="1"/>
  <c r="F395" i="9" a="1"/>
  <c r="F395" i="9" s="1"/>
  <c r="AA464" i="9"/>
  <c r="Z367" i="9"/>
  <c r="Z464" i="9"/>
  <c r="V440" i="9" a="1"/>
  <c r="V440" i="9" s="1"/>
  <c r="H464" i="9" a="1"/>
  <c r="H464" i="9" s="1"/>
  <c r="AA329" i="9"/>
  <c r="Z509" i="9"/>
  <c r="Z490" i="9"/>
  <c r="X490" i="9"/>
  <c r="E490" i="9" s="1" a="1"/>
  <c r="E490" i="9" s="1"/>
  <c r="F464" i="9" a="1"/>
  <c r="F464" i="9" s="1"/>
  <c r="G464" i="9" s="1" a="1"/>
  <c r="G464" i="9" s="1"/>
  <c r="U465" i="9" a="1"/>
  <c r="U465" i="9" s="1"/>
  <c r="AA481" i="9"/>
  <c r="AA430" i="9"/>
  <c r="Z329" i="9"/>
  <c r="X463" i="9"/>
  <c r="F463" i="9" s="1" a="1"/>
  <c r="F463" i="9" s="1"/>
  <c r="X414" i="9"/>
  <c r="V414" i="9" s="1" a="1"/>
  <c r="V414" i="9" s="1"/>
  <c r="Z370" i="9"/>
  <c r="X367" i="9"/>
  <c r="F367" i="9" s="1" a="1"/>
  <c r="F367" i="9" s="1"/>
  <c r="Z459" i="9"/>
  <c r="Z481" i="9"/>
  <c r="X334" i="9"/>
  <c r="V334" i="9" s="1" a="1"/>
  <c r="V334" i="9" s="1"/>
  <c r="X466" i="9"/>
  <c r="H466" i="9" s="1" a="1"/>
  <c r="H466" i="9" s="1"/>
  <c r="X376" i="9"/>
  <c r="V376" i="9" s="1" a="1"/>
  <c r="V376" i="9" s="1"/>
  <c r="D152" i="5"/>
  <c r="E485" i="9" a="1"/>
  <c r="E485" i="9" s="1"/>
  <c r="H485" i="9" a="1"/>
  <c r="H485" i="9" s="1"/>
  <c r="V485" i="9" a="1"/>
  <c r="V485" i="9" s="1"/>
  <c r="AA429" i="9"/>
  <c r="X429" i="9"/>
  <c r="H429" i="9" s="1" a="1"/>
  <c r="H429" i="9" s="1"/>
  <c r="Z429" i="9"/>
  <c r="C137" i="20"/>
  <c r="D136" i="20"/>
  <c r="X158" i="1"/>
  <c r="B443" i="9"/>
  <c r="X443" i="9" s="1"/>
  <c r="B437" i="9"/>
  <c r="AA437" i="9" s="1"/>
  <c r="O83" i="21" a="1"/>
  <c r="O83" i="21" s="1"/>
  <c r="M139" i="5"/>
  <c r="M135" i="5"/>
  <c r="X462" i="9"/>
  <c r="F462" i="9" s="1" a="1"/>
  <c r="F462" i="9" s="1"/>
  <c r="B483" i="9"/>
  <c r="AA483" i="9" s="1"/>
  <c r="B477" i="9"/>
  <c r="AA477" i="9" s="1"/>
  <c r="M237" i="9"/>
  <c r="G237" i="9" s="1" a="1"/>
  <c r="G237" i="9" s="1"/>
  <c r="H465" i="9" a="1"/>
  <c r="H465" i="9" s="1"/>
  <c r="AA465" i="9"/>
  <c r="F495" i="9" a="1"/>
  <c r="F495" i="9" s="1"/>
  <c r="R84" i="21" a="1"/>
  <c r="R84" i="21" s="1"/>
  <c r="B433" i="9"/>
  <c r="Z433" i="9" s="1"/>
  <c r="U144" i="1"/>
  <c r="X123" i="1"/>
  <c r="F440" i="9" a="1"/>
  <c r="F440" i="9" s="1"/>
  <c r="G440" i="9" s="1" a="1"/>
  <c r="G440" i="9" s="1"/>
  <c r="N122" i="21" a="1"/>
  <c r="N122" i="21" s="1"/>
  <c r="Q121" i="21" a="1"/>
  <c r="Q121" i="21" s="1"/>
  <c r="V465" i="9" a="1"/>
  <c r="V465" i="9" s="1"/>
  <c r="D49" i="20"/>
  <c r="L78" i="9"/>
  <c r="Z388" i="9"/>
  <c r="B435" i="9"/>
  <c r="M162" i="5"/>
  <c r="M104" i="5"/>
  <c r="B479" i="9"/>
  <c r="M109" i="5"/>
  <c r="B431" i="9"/>
  <c r="C62" i="20"/>
  <c r="D61" i="20"/>
  <c r="M128" i="5"/>
  <c r="C128" i="5"/>
  <c r="C14" i="20"/>
  <c r="D14" i="20" s="1"/>
  <c r="D13" i="20"/>
  <c r="K112" i="12"/>
  <c r="K109" i="12"/>
  <c r="K110" i="12"/>
  <c r="K108" i="12"/>
  <c r="B108" i="12"/>
  <c r="K111" i="12"/>
  <c r="P121" i="21" a="1"/>
  <c r="P121" i="21" s="1"/>
  <c r="B445" i="9"/>
  <c r="AA445" i="9" s="1"/>
  <c r="B442" i="9"/>
  <c r="AA442" i="9" s="1"/>
  <c r="R122" i="21" a="1"/>
  <c r="R122" i="21" s="1"/>
  <c r="M136" i="5"/>
  <c r="M134" i="5"/>
  <c r="E417" i="9" a="1"/>
  <c r="E417" i="9" s="1"/>
  <c r="AA393" i="9"/>
  <c r="B480" i="9"/>
  <c r="Z480" i="9" s="1"/>
  <c r="B181" i="9"/>
  <c r="B215" i="9"/>
  <c r="N215" i="9" s="1"/>
  <c r="C98" i="5"/>
  <c r="B186" i="9"/>
  <c r="N186" i="9" s="1"/>
  <c r="F465" i="9" a="1"/>
  <c r="F465" i="9" s="1"/>
  <c r="G465" i="9" s="1" a="1"/>
  <c r="G465" i="9" s="1"/>
  <c r="Z465" i="9"/>
  <c r="Z495" i="9"/>
  <c r="B182" i="9"/>
  <c r="N182" i="9" s="1"/>
  <c r="B180" i="9"/>
  <c r="N180" i="9" s="1"/>
  <c r="E495" i="9" a="1"/>
  <c r="E495" i="9" s="1"/>
  <c r="Z353" i="9"/>
  <c r="L76" i="9"/>
  <c r="H77" i="9" a="1"/>
  <c r="H77" i="9" s="1"/>
  <c r="G197" i="9" a="1"/>
  <c r="G197" i="9" s="1"/>
  <c r="M159" i="5"/>
  <c r="R83" i="21" a="1"/>
  <c r="R83" i="21" s="1"/>
  <c r="D21" i="20"/>
  <c r="M160" i="5"/>
  <c r="U440" i="9" a="1"/>
  <c r="U440" i="9" s="1"/>
  <c r="X146" i="1"/>
  <c r="X147" i="1"/>
  <c r="AA509" i="9"/>
  <c r="N83" i="21" a="1"/>
  <c r="N83" i="21" s="1"/>
  <c r="F199" i="9" a="1"/>
  <c r="F199" i="9" s="1"/>
  <c r="AA458" i="9"/>
  <c r="E332" i="9" a="1"/>
  <c r="E332" i="9" s="1"/>
  <c r="G332" i="9" s="1" a="1"/>
  <c r="G332" i="9" s="1"/>
  <c r="E395" i="9" a="1"/>
  <c r="E395" i="9" s="1"/>
  <c r="Z417" i="9"/>
  <c r="M150" i="5"/>
  <c r="X163" i="1"/>
  <c r="N84" i="21" a="1"/>
  <c r="N84" i="21" s="1"/>
  <c r="M144" i="9"/>
  <c r="E144" i="9" s="1" a="1"/>
  <c r="E144" i="9" s="1"/>
  <c r="Z460" i="9"/>
  <c r="F53" i="9" a="1"/>
  <c r="F53" i="9" s="1"/>
  <c r="M142" i="9"/>
  <c r="G142" i="9" s="1" a="1"/>
  <c r="G142" i="9" s="1"/>
  <c r="Z462" i="9"/>
  <c r="B428" i="9"/>
  <c r="X428" i="9" s="1"/>
  <c r="M158" i="5"/>
  <c r="M129" i="5"/>
  <c r="X166" i="1"/>
  <c r="F206" i="9" a="1"/>
  <c r="F206" i="9" s="1"/>
  <c r="M130" i="5"/>
  <c r="B427" i="9"/>
  <c r="X427" i="9" s="1"/>
  <c r="F427" i="9" s="1" a="1"/>
  <c r="F427" i="9" s="1"/>
  <c r="U132" i="1"/>
  <c r="X132" i="1"/>
  <c r="B146" i="9"/>
  <c r="B143" i="9"/>
  <c r="B148" i="9"/>
  <c r="X349" i="9"/>
  <c r="E349" i="9" s="1" a="1"/>
  <c r="E349" i="9" s="1"/>
  <c r="AA495" i="9"/>
  <c r="B187" i="9"/>
  <c r="L187" i="9" s="1"/>
  <c r="M76" i="9"/>
  <c r="F76" i="9" s="1" a="1"/>
  <c r="F76" i="9" s="1"/>
  <c r="E77" i="9" a="1"/>
  <c r="E77" i="9" s="1"/>
  <c r="U407" i="9" a="1"/>
  <c r="U407" i="9" s="1"/>
  <c r="H440" i="9" a="1"/>
  <c r="H440" i="9" s="1"/>
  <c r="R121" i="21" a="1"/>
  <c r="R121" i="21" s="1"/>
  <c r="C158" i="5"/>
  <c r="Q83" i="21" a="1"/>
  <c r="Q83" i="21" s="1"/>
  <c r="O121" i="21" a="1"/>
  <c r="O121" i="21" s="1"/>
  <c r="Z332" i="9"/>
  <c r="Z463" i="9"/>
  <c r="X458" i="9"/>
  <c r="U458" i="9" s="1" a="1"/>
  <c r="U458" i="9" s="1"/>
  <c r="M151" i="5"/>
  <c r="M146" i="5"/>
  <c r="S83" i="21" a="1"/>
  <c r="S83" i="21" s="1"/>
  <c r="E199" i="9" a="1"/>
  <c r="E199" i="9" s="1"/>
  <c r="AA466" i="9"/>
  <c r="AA440" i="9"/>
  <c r="Z440" i="9"/>
  <c r="B434" i="9"/>
  <c r="G206" i="9" a="1"/>
  <c r="G206" i="9" s="1"/>
  <c r="L177" i="9"/>
  <c r="E206" i="9" a="1"/>
  <c r="E206" i="9" s="1"/>
  <c r="B532" i="9"/>
  <c r="M131" i="5"/>
  <c r="Z368" i="9"/>
  <c r="S21" i="10"/>
  <c r="G103" i="21"/>
  <c r="D86" i="5"/>
  <c r="C544" i="6"/>
  <c r="C388" i="6"/>
  <c r="C466" i="6"/>
  <c r="C514" i="6"/>
  <c r="C226" i="6"/>
  <c r="B16" i="21"/>
  <c r="C472" i="6"/>
  <c r="C178" i="6"/>
  <c r="D116" i="5"/>
  <c r="D134" i="5"/>
  <c r="C502" i="6"/>
  <c r="C406" i="6"/>
  <c r="A39" i="1"/>
  <c r="E39" i="1" s="1"/>
  <c r="C208" i="6"/>
  <c r="C220" i="6"/>
  <c r="C292" i="6"/>
  <c r="C160" i="6"/>
  <c r="Z520" i="9"/>
  <c r="X520" i="9"/>
  <c r="V520" i="9" s="1" a="1"/>
  <c r="V520" i="9" s="1"/>
  <c r="Z516" i="9"/>
  <c r="AA516" i="9"/>
  <c r="AA533" i="9"/>
  <c r="Z533" i="9"/>
  <c r="D140" i="5"/>
  <c r="C496" i="6"/>
  <c r="D146" i="5"/>
  <c r="C232" i="6"/>
  <c r="C418" i="6"/>
  <c r="Z409" i="9"/>
  <c r="F409" i="9" a="1"/>
  <c r="F409" i="9" s="1"/>
  <c r="X370" i="9"/>
  <c r="F370" i="9" s="1" a="1"/>
  <c r="F370" i="9" s="1"/>
  <c r="B528" i="9"/>
  <c r="X528" i="9" s="1"/>
  <c r="F528" i="9" s="1" a="1"/>
  <c r="F528" i="9" s="1"/>
  <c r="B524" i="9"/>
  <c r="AA524" i="9" s="1"/>
  <c r="C460" i="6"/>
  <c r="C532" i="6"/>
  <c r="C490" i="6"/>
  <c r="C256" i="6"/>
  <c r="C340" i="6"/>
  <c r="C454" i="6"/>
  <c r="C412" i="6"/>
  <c r="C352" i="6"/>
  <c r="C526" i="6"/>
  <c r="C274" i="6"/>
  <c r="C568" i="6"/>
  <c r="Z411" i="9"/>
  <c r="U464" i="9" a="1"/>
  <c r="U464" i="9" s="1"/>
  <c r="B510" i="9"/>
  <c r="B507" i="9"/>
  <c r="B529" i="9"/>
  <c r="X372" i="9"/>
  <c r="B536" i="9"/>
  <c r="D110" i="5"/>
  <c r="C550" i="6"/>
  <c r="C202" i="6"/>
  <c r="C112" i="6"/>
  <c r="C172" i="6"/>
  <c r="D74" i="5"/>
  <c r="C268" i="6"/>
  <c r="C124" i="6"/>
  <c r="C508" i="6"/>
  <c r="C166" i="6"/>
  <c r="Z372" i="9"/>
  <c r="B508" i="9"/>
  <c r="X508" i="9" s="1"/>
  <c r="H508" i="9" s="1" a="1"/>
  <c r="H508" i="9" s="1"/>
  <c r="B531" i="9"/>
  <c r="B489" i="9"/>
  <c r="B487" i="9"/>
  <c r="C394" i="6"/>
  <c r="D50" i="5"/>
  <c r="C106" i="6"/>
  <c r="C364" i="6"/>
  <c r="C250" i="6"/>
  <c r="E409" i="9" a="1"/>
  <c r="E409" i="9" s="1"/>
  <c r="B530" i="9"/>
  <c r="Z530" i="9" s="1"/>
  <c r="C478" i="6"/>
  <c r="D56" i="5"/>
  <c r="C154" i="6"/>
  <c r="C358" i="6"/>
  <c r="C334" i="6"/>
  <c r="D158" i="5"/>
  <c r="C556" i="6"/>
  <c r="C304" i="6"/>
  <c r="C244" i="6"/>
  <c r="C298" i="6"/>
  <c r="B511" i="9"/>
  <c r="B535" i="9"/>
  <c r="Z535" i="9" s="1"/>
  <c r="M105" i="5"/>
  <c r="C104" i="5"/>
  <c r="M108" i="5"/>
  <c r="E420" i="9" a="1"/>
  <c r="E420" i="9" s="1"/>
  <c r="U420" i="9" a="1"/>
  <c r="U420" i="9" s="1"/>
  <c r="V420" i="9" a="1"/>
  <c r="V420" i="9" s="1"/>
  <c r="Z413" i="9"/>
  <c r="X413" i="9"/>
  <c r="M149" i="5"/>
  <c r="B512" i="9"/>
  <c r="B514" i="9"/>
  <c r="B515" i="9"/>
  <c r="B513" i="9"/>
  <c r="B527" i="9"/>
  <c r="B534" i="9"/>
  <c r="C146" i="5"/>
  <c r="U392" i="9" a="1"/>
  <c r="U392" i="9" s="1"/>
  <c r="E392" i="9" a="1"/>
  <c r="E392" i="9" s="1"/>
  <c r="U418" i="9" a="1"/>
  <c r="U418" i="9" s="1"/>
  <c r="H392" i="9" a="1"/>
  <c r="H392" i="9" s="1"/>
  <c r="X412" i="9"/>
  <c r="U412" i="9" s="1" a="1"/>
  <c r="U412" i="9" s="1"/>
  <c r="H420" i="9" a="1"/>
  <c r="H420" i="9" s="1"/>
  <c r="F485" i="9" a="1"/>
  <c r="F485" i="9" s="1"/>
  <c r="X460" i="9"/>
  <c r="C94" i="6"/>
  <c r="C280" i="6"/>
  <c r="C520" i="6"/>
  <c r="C430" i="6"/>
  <c r="C346" i="6"/>
  <c r="C484" i="6"/>
  <c r="C100" i="6"/>
  <c r="C238" i="6"/>
  <c r="C136" i="6"/>
  <c r="C118" i="6"/>
  <c r="D62" i="5"/>
  <c r="C196" i="6"/>
  <c r="C442" i="6"/>
  <c r="C322" i="6"/>
  <c r="C538" i="6"/>
  <c r="C130" i="6"/>
  <c r="D164" i="5"/>
  <c r="C448" i="6"/>
  <c r="D68" i="5"/>
  <c r="D104" i="5"/>
  <c r="C382" i="6"/>
  <c r="C424" i="6"/>
  <c r="U485" i="9" a="1"/>
  <c r="U485" i="9" s="1"/>
  <c r="X388" i="9"/>
  <c r="X393" i="9"/>
  <c r="C148" i="6"/>
  <c r="H409" i="9" a="1"/>
  <c r="H409" i="9" s="1"/>
  <c r="F420" i="9" a="1"/>
  <c r="F420" i="9" s="1"/>
  <c r="X533" i="9"/>
  <c r="F533" i="9" s="1" a="1"/>
  <c r="F533" i="9" s="1"/>
  <c r="Z485" i="9"/>
  <c r="C214" i="6"/>
  <c r="C400" i="6"/>
  <c r="C310" i="6"/>
  <c r="D44" i="5"/>
  <c r="D122" i="5"/>
  <c r="C286" i="6"/>
  <c r="C562" i="6"/>
  <c r="C370" i="6"/>
  <c r="D92" i="5"/>
  <c r="C436" i="6"/>
  <c r="D38" i="5"/>
  <c r="C262" i="6"/>
  <c r="D80" i="5"/>
  <c r="D128" i="5"/>
  <c r="C316" i="6"/>
  <c r="N38" i="1"/>
  <c r="C184" i="6"/>
  <c r="C190" i="6"/>
  <c r="C142" i="6"/>
  <c r="C328" i="6"/>
  <c r="D98" i="5"/>
  <c r="C376" i="6"/>
  <c r="X411" i="9"/>
  <c r="H411" i="9" s="1" a="1"/>
  <c r="H411" i="9" s="1"/>
  <c r="AA485" i="9"/>
  <c r="N141" i="9"/>
  <c r="X516" i="9"/>
  <c r="U516" i="9" s="1" a="1"/>
  <c r="U516" i="9" s="1"/>
  <c r="X430" i="9"/>
  <c r="H430" i="9" s="1" a="1"/>
  <c r="H430" i="9" s="1"/>
  <c r="Z412" i="9"/>
  <c r="F204" i="9" a="1"/>
  <c r="F204" i="9" s="1"/>
  <c r="G204" i="9" a="1"/>
  <c r="G204" i="9" s="1"/>
  <c r="B526" i="9"/>
  <c r="B522" i="9"/>
  <c r="B525" i="9"/>
  <c r="B523" i="9"/>
  <c r="B518" i="9"/>
  <c r="B519" i="9"/>
  <c r="B521" i="9"/>
  <c r="X389" i="9"/>
  <c r="B474" i="9"/>
  <c r="B467" i="9"/>
  <c r="B475" i="9"/>
  <c r="B470" i="9"/>
  <c r="B468" i="9"/>
  <c r="B472" i="9"/>
  <c r="B473" i="9"/>
  <c r="B469" i="9"/>
  <c r="L88" i="10"/>
  <c r="L89" i="10"/>
  <c r="B85" i="10"/>
  <c r="L87" i="10"/>
  <c r="L90" i="10"/>
  <c r="B79" i="9"/>
  <c r="B82" i="9"/>
  <c r="B84" i="9"/>
  <c r="B87" i="9"/>
  <c r="M191" i="9"/>
  <c r="N191" i="9"/>
  <c r="U122" i="1"/>
  <c r="X122" i="1"/>
  <c r="M192" i="9"/>
  <c r="L192" i="9"/>
  <c r="N192" i="9"/>
  <c r="M78" i="9"/>
  <c r="F78" i="9" s="1" a="1"/>
  <c r="F78" i="9" s="1"/>
  <c r="Z389" i="9"/>
  <c r="L109" i="10"/>
  <c r="B109" i="10"/>
  <c r="L111" i="10"/>
  <c r="Z420" i="9"/>
  <c r="AA420" i="9"/>
  <c r="K29" i="12"/>
  <c r="B29" i="12"/>
  <c r="M154" i="5"/>
  <c r="M153" i="5"/>
  <c r="M152" i="5"/>
  <c r="C152" i="5"/>
  <c r="M156" i="5"/>
  <c r="M155" i="5"/>
  <c r="M157" i="5"/>
  <c r="AA390" i="9"/>
  <c r="X390" i="9"/>
  <c r="U332" i="9" a="1"/>
  <c r="U332" i="9" s="1"/>
  <c r="V332" i="9" a="1"/>
  <c r="V332" i="9" s="1"/>
  <c r="E418" i="9" a="1"/>
  <c r="E418" i="9" s="1"/>
  <c r="G418" i="9" s="1" a="1"/>
  <c r="G418" i="9" s="1"/>
  <c r="X348" i="9"/>
  <c r="V348" i="9" s="1" a="1"/>
  <c r="V348" i="9" s="1"/>
  <c r="Z348" i="9"/>
  <c r="V418" i="9" a="1"/>
  <c r="V418" i="9" s="1"/>
  <c r="X353" i="9"/>
  <c r="F353" i="9" s="1" a="1"/>
  <c r="F353" i="9" s="1"/>
  <c r="H418" i="9" a="1"/>
  <c r="H418" i="9" s="1"/>
  <c r="E415" i="9" a="1"/>
  <c r="E415" i="9" s="1"/>
  <c r="V375" i="9" a="1"/>
  <c r="V375" i="9" s="1"/>
  <c r="H415" i="9" a="1"/>
  <c r="H415" i="9" s="1"/>
  <c r="F375" i="9" a="1"/>
  <c r="F375" i="9" s="1"/>
  <c r="U400" i="9" a="1"/>
  <c r="U400" i="9" s="1"/>
  <c r="E410" i="9" a="1"/>
  <c r="E410" i="9" s="1"/>
  <c r="V400" i="9" a="1"/>
  <c r="V400" i="9" s="1"/>
  <c r="F407" i="9" a="1"/>
  <c r="F407" i="9" s="1"/>
  <c r="E407" i="9" a="1"/>
  <c r="E407" i="9" s="1"/>
  <c r="G333" i="9" a="1"/>
  <c r="G333" i="9" s="1"/>
  <c r="V407" i="9" a="1"/>
  <c r="V407" i="9" s="1"/>
  <c r="H328" i="9" a="1"/>
  <c r="H328" i="9" s="1"/>
  <c r="F328" i="9" a="1"/>
  <c r="F328" i="9" s="1"/>
  <c r="G328" i="9" s="1" a="1"/>
  <c r="G328" i="9" s="1"/>
  <c r="G330" i="9" a="1"/>
  <c r="G330" i="9" s="1"/>
  <c r="H408" i="9" a="1"/>
  <c r="H408" i="9" s="1"/>
  <c r="E336" i="9" a="1"/>
  <c r="E336" i="9" s="1"/>
  <c r="AA349" i="9"/>
  <c r="G358" i="9" a="1"/>
  <c r="G358" i="9" s="1"/>
  <c r="U336" i="9" a="1"/>
  <c r="U336" i="9" s="1"/>
  <c r="AA520" i="9"/>
  <c r="E408" i="9" a="1"/>
  <c r="E408" i="9" s="1"/>
  <c r="Z500" i="9"/>
  <c r="X500" i="9"/>
  <c r="V500" i="9" s="1" a="1"/>
  <c r="V500" i="9" s="1"/>
  <c r="F71" i="9" a="1"/>
  <c r="F71" i="9" s="1"/>
  <c r="G78" i="9" a="1"/>
  <c r="G78" i="9" s="1"/>
  <c r="E71" i="9" a="1"/>
  <c r="E71" i="9" s="1"/>
  <c r="H71" i="9" a="1"/>
  <c r="H71" i="9" s="1"/>
  <c r="E53" i="9" a="1"/>
  <c r="E53" i="9" s="1"/>
  <c r="G53" i="9" a="1"/>
  <c r="G53" i="9" s="1"/>
  <c r="M86" i="9"/>
  <c r="F86" i="9" s="1" a="1"/>
  <c r="F86" i="9" s="1"/>
  <c r="L86" i="9"/>
  <c r="B19" i="9"/>
  <c r="N19" i="9" s="1"/>
  <c r="B23" i="9"/>
  <c r="L81" i="9"/>
  <c r="N81" i="9"/>
  <c r="B30" i="10"/>
  <c r="L30" i="10"/>
  <c r="B246" i="9"/>
  <c r="B242" i="9"/>
  <c r="B238" i="9"/>
  <c r="B243" i="9"/>
  <c r="B247" i="9"/>
  <c r="B241" i="9"/>
  <c r="B245" i="9"/>
  <c r="B240" i="9"/>
  <c r="B244" i="9"/>
  <c r="B239" i="9"/>
  <c r="G58" i="9" a="1"/>
  <c r="G58" i="9" s="1"/>
  <c r="F58" i="9" a="1"/>
  <c r="F58" i="9" s="1"/>
  <c r="H58" i="9" a="1"/>
  <c r="H58" i="9" s="1"/>
  <c r="E58" i="9" a="1"/>
  <c r="E58" i="9" s="1"/>
  <c r="L77" i="10"/>
  <c r="L78" i="10"/>
  <c r="L73" i="10"/>
  <c r="L74" i="10"/>
  <c r="L76" i="10"/>
  <c r="B73" i="10"/>
  <c r="L75" i="10"/>
  <c r="H81" i="9" a="1"/>
  <c r="H81" i="9" s="1"/>
  <c r="G81" i="9" a="1"/>
  <c r="G81" i="9" s="1"/>
  <c r="F81" i="9" a="1"/>
  <c r="F81" i="9" s="1"/>
  <c r="E81" i="9" a="1"/>
  <c r="E81" i="9" s="1"/>
  <c r="D22" i="20"/>
  <c r="C23" i="20"/>
  <c r="B301" i="9"/>
  <c r="B303" i="9"/>
  <c r="B304" i="9"/>
  <c r="B300" i="9"/>
  <c r="B305" i="9"/>
  <c r="B298" i="9"/>
  <c r="B302" i="9"/>
  <c r="B299" i="9"/>
  <c r="B307" i="9"/>
  <c r="B306" i="9"/>
  <c r="F51" i="9" a="1"/>
  <c r="F51" i="9" s="1"/>
  <c r="E51" i="9" a="1"/>
  <c r="E51" i="9" s="1"/>
  <c r="G51" i="9" a="1"/>
  <c r="G51" i="9" s="1"/>
  <c r="H51" i="9" a="1"/>
  <c r="H51" i="9" s="1"/>
  <c r="C51" i="20"/>
  <c r="D50" i="20"/>
  <c r="F336" i="9" a="1"/>
  <c r="F336" i="9" s="1"/>
  <c r="V336" i="9" a="1"/>
  <c r="V336" i="9" s="1"/>
  <c r="F410" i="9" a="1"/>
  <c r="F410" i="9" s="1"/>
  <c r="U410" i="9" a="1"/>
  <c r="U410" i="9" s="1"/>
  <c r="E375" i="9" a="1"/>
  <c r="E375" i="9" s="1"/>
  <c r="U375" i="9" a="1"/>
  <c r="U375" i="9" s="1"/>
  <c r="F408" i="9" a="1"/>
  <c r="F408" i="9" s="1"/>
  <c r="V408" i="9" a="1"/>
  <c r="V408" i="9" s="1"/>
  <c r="AA351" i="9"/>
  <c r="X351" i="9"/>
  <c r="Z351" i="9"/>
  <c r="F392" i="9" a="1"/>
  <c r="F392" i="9" s="1"/>
  <c r="E400" i="9" a="1"/>
  <c r="E400" i="9" s="1"/>
  <c r="F400" i="9" a="1"/>
  <c r="F400" i="9" s="1"/>
  <c r="AA355" i="9"/>
  <c r="X355" i="9"/>
  <c r="Z352" i="9"/>
  <c r="AA352" i="9"/>
  <c r="X352" i="9"/>
  <c r="V328" i="9" a="1"/>
  <c r="V328" i="9" s="1"/>
  <c r="U328" i="9" a="1"/>
  <c r="U328" i="9" s="1"/>
  <c r="F416" i="9" a="1"/>
  <c r="F416" i="9" s="1"/>
  <c r="F415" i="9" a="1"/>
  <c r="F415" i="9" s="1"/>
  <c r="U415" i="9" a="1"/>
  <c r="U415" i="9" s="1"/>
  <c r="B74" i="16" a="1"/>
  <c r="B74" i="16" s="1"/>
  <c r="B75" i="16" s="1" a="1"/>
  <c r="B75" i="16" s="1"/>
  <c r="N16" i="9"/>
  <c r="X491" i="9"/>
  <c r="X492" i="9"/>
  <c r="Z492" i="9"/>
  <c r="AA492" i="9"/>
  <c r="M183" i="9"/>
  <c r="N183" i="9"/>
  <c r="L183" i="9"/>
  <c r="N175" i="9"/>
  <c r="L175" i="9"/>
  <c r="M175" i="9"/>
  <c r="X10" i="5"/>
  <c r="AE10" i="5" a="1"/>
  <c r="AE10" i="5" s="1"/>
  <c r="F8" i="16" a="1"/>
  <c r="F8" i="16" s="1"/>
  <c r="F9" i="16" s="1" a="1"/>
  <c r="F9" i="16" s="1"/>
  <c r="U168" i="1"/>
  <c r="X168" i="1"/>
  <c r="C110" i="20"/>
  <c r="D110" i="20" s="1"/>
  <c r="D109" i="20"/>
  <c r="K90" i="12"/>
  <c r="K91" i="12"/>
  <c r="K92" i="12"/>
  <c r="K93" i="12"/>
  <c r="B90" i="12"/>
  <c r="K95" i="12"/>
  <c r="K94" i="12"/>
  <c r="D168" i="20"/>
  <c r="C169" i="20"/>
  <c r="X424" i="9"/>
  <c r="AA424" i="9"/>
  <c r="Z424" i="9"/>
  <c r="AA364" i="9"/>
  <c r="Z364" i="9"/>
  <c r="X364" i="9"/>
  <c r="M193" i="9"/>
  <c r="L193" i="9"/>
  <c r="N193" i="9"/>
  <c r="G57" i="9" a="1"/>
  <c r="G57" i="9" s="1"/>
  <c r="E57" i="9" a="1"/>
  <c r="E57" i="9" s="1"/>
  <c r="F57" i="9" a="1"/>
  <c r="F57" i="9" s="1"/>
  <c r="H57" i="9" a="1"/>
  <c r="H57" i="9" s="1"/>
  <c r="N231" i="9"/>
  <c r="M231" i="9"/>
  <c r="L231" i="9"/>
  <c r="N171" i="9"/>
  <c r="L171" i="9"/>
  <c r="M171" i="9"/>
  <c r="M37" i="5"/>
  <c r="C37" i="5"/>
  <c r="H499" i="9" a="1"/>
  <c r="H499" i="9" s="1"/>
  <c r="AA421" i="9"/>
  <c r="X421" i="9"/>
  <c r="Z421" i="9"/>
  <c r="AA419" i="9"/>
  <c r="X419" i="9"/>
  <c r="Z419" i="9"/>
  <c r="X363" i="9"/>
  <c r="Z363" i="9"/>
  <c r="L195" i="9"/>
  <c r="M195" i="9"/>
  <c r="N195" i="9"/>
  <c r="AA494" i="9"/>
  <c r="N13" i="9"/>
  <c r="H190" i="9" a="1"/>
  <c r="H190" i="9" s="1"/>
  <c r="G190" i="9" a="1"/>
  <c r="G190" i="9" s="1"/>
  <c r="F190" i="9" a="1"/>
  <c r="F190" i="9" s="1"/>
  <c r="E190" i="9" a="1"/>
  <c r="E190" i="9" s="1"/>
  <c r="Z493" i="9"/>
  <c r="AA493" i="9"/>
  <c r="X493" i="9"/>
  <c r="B26" i="9"/>
  <c r="B20" i="9"/>
  <c r="B25" i="9"/>
  <c r="B28" i="9"/>
  <c r="B21" i="9"/>
  <c r="B22" i="9"/>
  <c r="E461" i="9" a="1"/>
  <c r="E461" i="9" s="1"/>
  <c r="U461" i="9" a="1"/>
  <c r="U461" i="9" s="1"/>
  <c r="H461" i="9" a="1"/>
  <c r="H461" i="9" s="1"/>
  <c r="F461" i="9" a="1"/>
  <c r="F461" i="9" s="1"/>
  <c r="V461" i="9" a="1"/>
  <c r="V461" i="9" s="1"/>
  <c r="V509" i="9" a="1"/>
  <c r="V509" i="9" s="1"/>
  <c r="F509" i="9" a="1"/>
  <c r="F509" i="9" s="1"/>
  <c r="U509" i="9" a="1"/>
  <c r="U509" i="9" s="1"/>
  <c r="H509" i="9" a="1"/>
  <c r="H509" i="9" s="1"/>
  <c r="E509" i="9" a="1"/>
  <c r="E509" i="9" s="1"/>
  <c r="AA425" i="9"/>
  <c r="Z425" i="9"/>
  <c r="X425" i="9"/>
  <c r="B38" i="9"/>
  <c r="B30" i="9"/>
  <c r="B37" i="9"/>
  <c r="B33" i="9"/>
  <c r="B34" i="9"/>
  <c r="B35" i="9"/>
  <c r="B36" i="9"/>
  <c r="B32" i="9"/>
  <c r="B29" i="9"/>
  <c r="B31" i="9"/>
  <c r="G67" i="21"/>
  <c r="S20" i="12"/>
  <c r="X436" i="9"/>
  <c r="AA436" i="9"/>
  <c r="Z436" i="9"/>
  <c r="N18" i="9"/>
  <c r="N12" i="9"/>
  <c r="AA496" i="9"/>
  <c r="X496" i="9"/>
  <c r="Z496" i="9"/>
  <c r="M234" i="9"/>
  <c r="N178" i="9"/>
  <c r="L178" i="9"/>
  <c r="L170" i="9"/>
  <c r="M170" i="9"/>
  <c r="N170" i="9"/>
  <c r="C117" i="20"/>
  <c r="D116" i="20"/>
  <c r="U135" i="1"/>
  <c r="X135" i="1"/>
  <c r="Z422" i="9"/>
  <c r="AA422" i="9"/>
  <c r="X422" i="9"/>
  <c r="B219" i="9"/>
  <c r="B221" i="9"/>
  <c r="B224" i="9"/>
  <c r="B223" i="9"/>
  <c r="B227" i="9"/>
  <c r="B218" i="9"/>
  <c r="B220" i="9"/>
  <c r="B222" i="9"/>
  <c r="B225" i="9"/>
  <c r="B226" i="9"/>
  <c r="AA382" i="9"/>
  <c r="Z382" i="9"/>
  <c r="X382" i="9"/>
  <c r="AA383" i="9"/>
  <c r="Z383" i="9"/>
  <c r="X383" i="9"/>
  <c r="AA380" i="9"/>
  <c r="Z380" i="9"/>
  <c r="X380" i="9"/>
  <c r="K79" i="12"/>
  <c r="K82" i="12"/>
  <c r="K81" i="12"/>
  <c r="K80" i="12"/>
  <c r="B78" i="12"/>
  <c r="K83" i="12"/>
  <c r="K78" i="12"/>
  <c r="AA482" i="9"/>
  <c r="N216" i="9"/>
  <c r="L216" i="9"/>
  <c r="M216" i="9"/>
  <c r="F456" i="9" a="1"/>
  <c r="F456" i="9" s="1"/>
  <c r="H456" i="9" a="1"/>
  <c r="H456" i="9" s="1"/>
  <c r="U456" i="9" a="1"/>
  <c r="U456" i="9" s="1"/>
  <c r="V456" i="9" a="1"/>
  <c r="V456" i="9" s="1"/>
  <c r="E456" i="9" a="1"/>
  <c r="E456" i="9" s="1"/>
  <c r="N23" i="9"/>
  <c r="D40" i="20"/>
  <c r="C41" i="20"/>
  <c r="B263" i="9"/>
  <c r="B259" i="9"/>
  <c r="B258" i="9"/>
  <c r="B262" i="9"/>
  <c r="B267" i="9"/>
  <c r="B264" i="9"/>
  <c r="B261" i="9"/>
  <c r="B265" i="9"/>
  <c r="B266" i="9"/>
  <c r="B260" i="9"/>
  <c r="X426" i="9"/>
  <c r="Z426" i="9"/>
  <c r="AA426" i="9"/>
  <c r="G143" i="21"/>
  <c r="S22" i="10"/>
  <c r="G105" i="21"/>
  <c r="AA501" i="9"/>
  <c r="N10" i="9"/>
  <c r="M85" i="9"/>
  <c r="N85" i="9"/>
  <c r="L85" i="9"/>
  <c r="AA369" i="9"/>
  <c r="Z369" i="9"/>
  <c r="X369" i="9"/>
  <c r="U55" i="6" a="1"/>
  <c r="U55" i="6" s="1"/>
  <c r="U18" i="6" a="1"/>
  <c r="U18" i="6" s="1"/>
  <c r="U32" i="6" a="1"/>
  <c r="U32" i="6" s="1"/>
  <c r="U45" i="6" a="1"/>
  <c r="U45" i="6" s="1"/>
  <c r="U70" i="6" a="1"/>
  <c r="U70" i="6" s="1"/>
  <c r="U26" i="6" a="1"/>
  <c r="U26" i="6" s="1"/>
  <c r="U17" i="6" a="1"/>
  <c r="U17" i="6" s="1"/>
  <c r="U66" i="6" a="1"/>
  <c r="U66" i="6" s="1"/>
  <c r="U61" i="6" a="1"/>
  <c r="U61" i="6" s="1"/>
  <c r="U46" i="6" a="1"/>
  <c r="U46" i="6" s="1"/>
  <c r="U8" i="6" a="1"/>
  <c r="U8" i="6" s="1"/>
  <c r="U68" i="6" a="1"/>
  <c r="U68" i="6" s="1"/>
  <c r="U69" i="6" a="1"/>
  <c r="U69" i="6" s="1"/>
  <c r="U58" i="6" a="1"/>
  <c r="U58" i="6" s="1"/>
  <c r="U78" i="6" a="1"/>
  <c r="U78" i="6" s="1"/>
  <c r="U42" i="6" a="1"/>
  <c r="U42" i="6" s="1"/>
  <c r="U52" i="6" a="1"/>
  <c r="U52" i="6" s="1"/>
  <c r="U37" i="6" a="1"/>
  <c r="U37" i="6" s="1"/>
  <c r="U57" i="6" a="1"/>
  <c r="U57" i="6" s="1"/>
  <c r="U81" i="6" a="1"/>
  <c r="U81" i="6" s="1"/>
  <c r="U38" i="6" a="1"/>
  <c r="U38" i="6" s="1"/>
  <c r="U51" i="6" a="1"/>
  <c r="U51" i="6" s="1"/>
  <c r="U88" i="6" a="1"/>
  <c r="U88" i="6" s="1"/>
  <c r="U44" i="6" a="1"/>
  <c r="U44" i="6" s="1"/>
  <c r="U39" i="6" a="1"/>
  <c r="U39" i="6" s="1"/>
  <c r="U62" i="6" a="1"/>
  <c r="U62" i="6" s="1"/>
  <c r="U41" i="6" a="1"/>
  <c r="U41" i="6" s="1"/>
  <c r="U15" i="6" a="1"/>
  <c r="U15" i="6" s="1"/>
  <c r="U43" i="6" a="1"/>
  <c r="U43" i="6" s="1"/>
  <c r="U20" i="6" a="1"/>
  <c r="U20" i="6" s="1"/>
  <c r="U64" i="6" a="1"/>
  <c r="U64" i="6" s="1"/>
  <c r="U9" i="6" a="1"/>
  <c r="U9" i="6" s="1"/>
  <c r="U84" i="6" a="1"/>
  <c r="U84" i="6" s="1"/>
  <c r="U19" i="6" a="1"/>
  <c r="U19" i="6" s="1"/>
  <c r="U10" i="6" a="1"/>
  <c r="U10" i="6" s="1"/>
  <c r="U63" i="6" a="1"/>
  <c r="U63" i="6" s="1"/>
  <c r="U11" i="6" a="1"/>
  <c r="U11" i="6" s="1"/>
  <c r="U25" i="6" a="1"/>
  <c r="U25" i="6" s="1"/>
  <c r="U30" i="6" a="1"/>
  <c r="U30" i="6" s="1"/>
  <c r="U29" i="6" a="1"/>
  <c r="U29" i="6" s="1"/>
  <c r="U23" i="6" a="1"/>
  <c r="U23" i="6" s="1"/>
  <c r="U79" i="6" a="1"/>
  <c r="U79" i="6" s="1"/>
  <c r="U59" i="6" a="1"/>
  <c r="U59" i="6" s="1"/>
  <c r="U86" i="6" a="1"/>
  <c r="U86" i="6" s="1"/>
  <c r="U21" i="6" a="1"/>
  <c r="U21" i="6" s="1"/>
  <c r="U36" i="6" a="1"/>
  <c r="U36" i="6" s="1"/>
  <c r="U13" i="6" a="1"/>
  <c r="U13" i="6" s="1"/>
  <c r="U83" i="6" a="1"/>
  <c r="U83" i="6" s="1"/>
  <c r="U16" i="6" a="1"/>
  <c r="U16" i="6" s="1"/>
  <c r="U71" i="6" a="1"/>
  <c r="U71" i="6" s="1"/>
  <c r="U65" i="6" a="1"/>
  <c r="U65" i="6" s="1"/>
  <c r="U87" i="6" a="1"/>
  <c r="U87" i="6" s="1"/>
  <c r="U67" i="6" a="1"/>
  <c r="U67" i="6" s="1"/>
  <c r="U33" i="6" a="1"/>
  <c r="U33" i="6" s="1"/>
  <c r="U77" i="6" a="1"/>
  <c r="U77" i="6" s="1"/>
  <c r="U75" i="6" a="1"/>
  <c r="U75" i="6" s="1"/>
  <c r="U73" i="6" a="1"/>
  <c r="U73" i="6" s="1"/>
  <c r="U53" i="6" a="1"/>
  <c r="U53" i="6" s="1"/>
  <c r="U35" i="6" a="1"/>
  <c r="U35" i="6" s="1"/>
  <c r="U72" i="6" a="1"/>
  <c r="U72" i="6" s="1"/>
  <c r="U24" i="6" a="1"/>
  <c r="U24" i="6" s="1"/>
  <c r="U27" i="6" a="1"/>
  <c r="U27" i="6" s="1"/>
  <c r="U31" i="6" a="1"/>
  <c r="U31" i="6" s="1"/>
  <c r="U48" i="6" a="1"/>
  <c r="U48" i="6" s="1"/>
  <c r="U22" i="6" a="1"/>
  <c r="U22" i="6" s="1"/>
  <c r="U14" i="6" a="1"/>
  <c r="U14" i="6" s="1"/>
  <c r="U76" i="6" a="1"/>
  <c r="U76" i="6" s="1"/>
  <c r="U85" i="6" a="1"/>
  <c r="U85" i="6" s="1"/>
  <c r="U54" i="6" a="1"/>
  <c r="U54" i="6" s="1"/>
  <c r="U34" i="6" a="1"/>
  <c r="U34" i="6" s="1"/>
  <c r="U47" i="6" a="1"/>
  <c r="U47" i="6" s="1"/>
  <c r="U74" i="6" a="1"/>
  <c r="U74" i="6" s="1"/>
  <c r="U12" i="6" a="1"/>
  <c r="U12" i="6" s="1"/>
  <c r="U82" i="6" a="1"/>
  <c r="U82" i="6" s="1"/>
  <c r="U60" i="6" a="1"/>
  <c r="U60" i="6" s="1"/>
  <c r="U50" i="6" a="1"/>
  <c r="U50" i="6" s="1"/>
  <c r="U28" i="6" a="1"/>
  <c r="U28" i="6" s="1"/>
  <c r="U49" i="6" a="1"/>
  <c r="U49" i="6" s="1"/>
  <c r="U56" i="6" a="1"/>
  <c r="U56" i="6" s="1"/>
  <c r="U40" i="6" a="1"/>
  <c r="U40" i="6" s="1"/>
  <c r="U80" i="6" a="1"/>
  <c r="U80" i="6" s="1"/>
  <c r="L172" i="9"/>
  <c r="N172" i="9"/>
  <c r="M172" i="9"/>
  <c r="M165" i="5"/>
  <c r="M164" i="5"/>
  <c r="M169" i="5"/>
  <c r="M168" i="5"/>
  <c r="C164" i="5"/>
  <c r="M166" i="5"/>
  <c r="M167" i="5"/>
  <c r="AA381" i="9"/>
  <c r="X381" i="9"/>
  <c r="Z381" i="9"/>
  <c r="AA384" i="9"/>
  <c r="X384" i="9"/>
  <c r="Z384" i="9"/>
  <c r="M297" i="9"/>
  <c r="L297" i="9"/>
  <c r="N297" i="9"/>
  <c r="N290" i="9"/>
  <c r="L290" i="9"/>
  <c r="M290" i="9"/>
  <c r="L295" i="9"/>
  <c r="M295" i="9"/>
  <c r="N295" i="9"/>
  <c r="N214" i="9"/>
  <c r="N210" i="9"/>
  <c r="M210" i="9"/>
  <c r="L210" i="9"/>
  <c r="AA454" i="9"/>
  <c r="X454" i="9"/>
  <c r="Z454" i="9"/>
  <c r="Z452" i="9"/>
  <c r="AA452" i="9"/>
  <c r="X452" i="9"/>
  <c r="AA337" i="9"/>
  <c r="Z337" i="9"/>
  <c r="X337" i="9"/>
  <c r="AA340" i="9"/>
  <c r="Z340" i="9"/>
  <c r="X340" i="9"/>
  <c r="G8" i="9" a="1"/>
  <c r="G8" i="9" s="1"/>
  <c r="F8" i="9" a="1"/>
  <c r="F8" i="9" s="1"/>
  <c r="H8" i="9" a="1"/>
  <c r="H8" i="9" s="1"/>
  <c r="E8" i="9" a="1"/>
  <c r="E8" i="9" s="1"/>
  <c r="N24" i="9"/>
  <c r="L70" i="9"/>
  <c r="M70" i="9"/>
  <c r="N70" i="9"/>
  <c r="M186" i="9"/>
  <c r="D28" i="20"/>
  <c r="C29" i="20"/>
  <c r="L179" i="9"/>
  <c r="M179" i="9"/>
  <c r="N179" i="9"/>
  <c r="F232" i="9" a="1"/>
  <c r="F232" i="9" s="1"/>
  <c r="C104" i="20"/>
  <c r="D103" i="20"/>
  <c r="G188" i="9" a="1"/>
  <c r="G188" i="9" s="1"/>
  <c r="E188" i="9" a="1"/>
  <c r="E188" i="9" s="1"/>
  <c r="F188" i="9" a="1"/>
  <c r="F188" i="9" s="1"/>
  <c r="H188" i="9" a="1"/>
  <c r="H188" i="9" s="1"/>
  <c r="AA360" i="9"/>
  <c r="Z360" i="9"/>
  <c r="X360" i="9"/>
  <c r="AA396" i="9"/>
  <c r="Z396" i="9"/>
  <c r="X396" i="9"/>
  <c r="U137" i="1"/>
  <c r="X137" i="1"/>
  <c r="AA354" i="9"/>
  <c r="X354" i="9"/>
  <c r="Z354" i="9"/>
  <c r="Z476" i="9"/>
  <c r="X476" i="9"/>
  <c r="AA476" i="9"/>
  <c r="C163" i="20"/>
  <c r="D162" i="20"/>
  <c r="AA331" i="9"/>
  <c r="X331" i="9"/>
  <c r="Z331" i="9"/>
  <c r="B123" i="9"/>
  <c r="B121" i="9"/>
  <c r="B124" i="9"/>
  <c r="B126" i="9"/>
  <c r="B127" i="9"/>
  <c r="B120" i="9"/>
  <c r="B125" i="9"/>
  <c r="B128" i="9"/>
  <c r="B122" i="9"/>
  <c r="B119" i="9"/>
  <c r="C122" i="20"/>
  <c r="D122" i="20" s="1"/>
  <c r="D121" i="20"/>
  <c r="X32" i="5"/>
  <c r="AE32" i="5" a="1"/>
  <c r="AE32" i="5" s="1"/>
  <c r="C36" i="10"/>
  <c r="W155" i="21" s="1" a="1"/>
  <c r="W155" i="21" s="1"/>
  <c r="N292" i="9"/>
  <c r="L292" i="9"/>
  <c r="M292" i="9"/>
  <c r="N288" i="9"/>
  <c r="M288" i="9"/>
  <c r="L288" i="9"/>
  <c r="N212" i="9"/>
  <c r="M212" i="9"/>
  <c r="L212" i="9"/>
  <c r="AA453" i="9"/>
  <c r="X453" i="9"/>
  <c r="Z453" i="9"/>
  <c r="X448" i="9"/>
  <c r="AA448" i="9"/>
  <c r="Z448" i="9"/>
  <c r="AA344" i="9"/>
  <c r="Z344" i="9"/>
  <c r="X344" i="9"/>
  <c r="AA346" i="9"/>
  <c r="Z346" i="9"/>
  <c r="X346" i="9"/>
  <c r="AA345" i="9"/>
  <c r="Z345" i="9"/>
  <c r="X345" i="9"/>
  <c r="U326" i="9" a="1"/>
  <c r="U326" i="9" s="1"/>
  <c r="V326" i="9" a="1"/>
  <c r="V326" i="9" s="1"/>
  <c r="F326" i="9" a="1"/>
  <c r="F326" i="9" s="1"/>
  <c r="E326" i="9" a="1"/>
  <c r="E326" i="9" s="1"/>
  <c r="H326" i="9" a="1"/>
  <c r="H326" i="9" s="1"/>
  <c r="M182" i="9"/>
  <c r="C155" i="20"/>
  <c r="D154" i="20"/>
  <c r="V329" i="9" a="1"/>
  <c r="V329" i="9" s="1"/>
  <c r="U329" i="9" a="1"/>
  <c r="U329" i="9" s="1"/>
  <c r="H329" i="9" a="1"/>
  <c r="H329" i="9" s="1"/>
  <c r="E329" i="9" a="1"/>
  <c r="E329" i="9" s="1"/>
  <c r="F329" i="9" a="1"/>
  <c r="F329" i="9" s="1"/>
  <c r="H178" i="9" a="1"/>
  <c r="H178" i="9" s="1"/>
  <c r="F178" i="9" a="1"/>
  <c r="F178" i="9" s="1"/>
  <c r="E178" i="9" a="1"/>
  <c r="E178" i="9" s="1"/>
  <c r="G178" i="9" a="1"/>
  <c r="G178" i="9" s="1"/>
  <c r="AA366" i="9"/>
  <c r="Z366" i="9"/>
  <c r="X366" i="9"/>
  <c r="AA357" i="9"/>
  <c r="Z357" i="9"/>
  <c r="X357" i="9"/>
  <c r="Z504" i="9"/>
  <c r="X504" i="9"/>
  <c r="AA504" i="9"/>
  <c r="X497" i="9"/>
  <c r="AA497" i="9"/>
  <c r="Z497" i="9"/>
  <c r="N9" i="9"/>
  <c r="K9" i="9"/>
  <c r="K10" i="9" s="1"/>
  <c r="K11" i="9" s="1"/>
  <c r="K12" i="9" s="1"/>
  <c r="K13" i="9" s="1"/>
  <c r="K14" i="9" s="1"/>
  <c r="K15" i="9" s="1"/>
  <c r="K16" i="9" s="1"/>
  <c r="K17" i="9" s="1"/>
  <c r="N83" i="9"/>
  <c r="L83" i="9"/>
  <c r="M83" i="9"/>
  <c r="K106" i="12"/>
  <c r="K104" i="12"/>
  <c r="K103" i="12"/>
  <c r="K102" i="12"/>
  <c r="K105" i="12"/>
  <c r="K107" i="12"/>
  <c r="B102" i="12"/>
  <c r="X350" i="9"/>
  <c r="Z350" i="9"/>
  <c r="AA350" i="9"/>
  <c r="AA394" i="9"/>
  <c r="Z394" i="9"/>
  <c r="X394" i="9"/>
  <c r="M88" i="9"/>
  <c r="L88" i="9"/>
  <c r="N88" i="9"/>
  <c r="X397" i="9"/>
  <c r="Z397" i="9"/>
  <c r="AA397" i="9"/>
  <c r="Z404" i="9"/>
  <c r="X404" i="9"/>
  <c r="AA404" i="9"/>
  <c r="X398" i="9"/>
  <c r="AA398" i="9"/>
  <c r="Z398" i="9"/>
  <c r="B41" i="1"/>
  <c r="AA362" i="9"/>
  <c r="Z362" i="9"/>
  <c r="X362" i="9"/>
  <c r="AA365" i="9"/>
  <c r="X365" i="9"/>
  <c r="Z365" i="9"/>
  <c r="X503" i="9"/>
  <c r="AA503" i="9"/>
  <c r="Z503" i="9"/>
  <c r="N80" i="9"/>
  <c r="L80" i="9"/>
  <c r="M80" i="9"/>
  <c r="X153" i="1"/>
  <c r="U153" i="1"/>
  <c r="AA356" i="9"/>
  <c r="Z356" i="9"/>
  <c r="X356" i="9"/>
  <c r="B252" i="9"/>
  <c r="B251" i="9"/>
  <c r="B248" i="9"/>
  <c r="B257" i="9"/>
  <c r="B253" i="9"/>
  <c r="B250" i="9"/>
  <c r="B256" i="9"/>
  <c r="B249" i="9"/>
  <c r="B255" i="9"/>
  <c r="B254" i="9"/>
  <c r="AA391" i="9"/>
  <c r="X391" i="9"/>
  <c r="Z391" i="9"/>
  <c r="X405" i="9"/>
  <c r="Z405" i="9"/>
  <c r="AA405" i="9"/>
  <c r="AA406" i="9"/>
  <c r="Z406" i="9"/>
  <c r="X406" i="9"/>
  <c r="AA446" i="9"/>
  <c r="X438" i="9"/>
  <c r="W175" i="21" a="1"/>
  <c r="W175" i="21" s="1"/>
  <c r="U161" i="1"/>
  <c r="X161" i="1"/>
  <c r="Z359" i="9"/>
  <c r="AA359" i="9"/>
  <c r="X359" i="9"/>
  <c r="AA361" i="9"/>
  <c r="Z361" i="9"/>
  <c r="X361" i="9"/>
  <c r="X505" i="9"/>
  <c r="Z505" i="9"/>
  <c r="AA505" i="9"/>
  <c r="N11" i="9"/>
  <c r="U128" i="1"/>
  <c r="X128" i="1"/>
  <c r="X347" i="9"/>
  <c r="Z347" i="9"/>
  <c r="AA347" i="9"/>
  <c r="Z471" i="9"/>
  <c r="X471" i="9"/>
  <c r="AA471" i="9"/>
  <c r="Z401" i="9"/>
  <c r="X401" i="9"/>
  <c r="AA401" i="9"/>
  <c r="X403" i="9"/>
  <c r="Z403" i="9"/>
  <c r="AA403" i="9"/>
  <c r="B64" i="9"/>
  <c r="B68" i="9"/>
  <c r="B66" i="9"/>
  <c r="B67" i="9"/>
  <c r="B62" i="9"/>
  <c r="B65" i="9"/>
  <c r="B63" i="9"/>
  <c r="B60" i="9"/>
  <c r="B61" i="9"/>
  <c r="B59" i="9"/>
  <c r="Z439" i="9"/>
  <c r="X439" i="9"/>
  <c r="AA439" i="9"/>
  <c r="M139" i="21" a="1"/>
  <c r="M139" i="21" s="1"/>
  <c r="Y327" i="9"/>
  <c r="Y328" i="9" s="1"/>
  <c r="Y329" i="9" s="1"/>
  <c r="Y330" i="9" s="1"/>
  <c r="Y331" i="9" s="1"/>
  <c r="Y332" i="9" s="1"/>
  <c r="Y333" i="9" s="1"/>
  <c r="Y334" i="9" s="1"/>
  <c r="Y335" i="9" s="1"/>
  <c r="Y336" i="9" s="1"/>
  <c r="Y337" i="9" s="1"/>
  <c r="Y338" i="9" s="1"/>
  <c r="Y339" i="9" s="1"/>
  <c r="Y340" i="9" s="1"/>
  <c r="Y341" i="9" s="1"/>
  <c r="Y342" i="9" s="1"/>
  <c r="Y343" i="9" s="1"/>
  <c r="Y344" i="9" s="1"/>
  <c r="Y345" i="9" s="1"/>
  <c r="Y346" i="9" s="1"/>
  <c r="Y347" i="9" s="1"/>
  <c r="Y348" i="9" s="1"/>
  <c r="Y349" i="9" s="1"/>
  <c r="Y350" i="9" s="1"/>
  <c r="Y351" i="9" s="1"/>
  <c r="Y352" i="9" s="1"/>
  <c r="Y353" i="9" s="1"/>
  <c r="Y354" i="9" s="1"/>
  <c r="Y355" i="9" s="1"/>
  <c r="Y356" i="9" s="1"/>
  <c r="Y357" i="9" s="1"/>
  <c r="Y358" i="9" s="1"/>
  <c r="Y359" i="9" s="1"/>
  <c r="Y360" i="9" s="1"/>
  <c r="Y361" i="9" s="1"/>
  <c r="Y362" i="9" s="1"/>
  <c r="Y363" i="9" s="1"/>
  <c r="Y364" i="9" s="1"/>
  <c r="Y365" i="9" s="1"/>
  <c r="Y366" i="9" s="1"/>
  <c r="Y367" i="9" s="1"/>
  <c r="Y368" i="9" s="1"/>
  <c r="Y369" i="9" s="1"/>
  <c r="Y370" i="9" s="1"/>
  <c r="Y371" i="9" s="1"/>
  <c r="Y372" i="9" s="1"/>
  <c r="Y373" i="9" s="1"/>
  <c r="Y374" i="9" s="1"/>
  <c r="Y375" i="9" s="1"/>
  <c r="Y376" i="9" s="1"/>
  <c r="Y377" i="9" s="1"/>
  <c r="Y378" i="9" s="1"/>
  <c r="Y379" i="9" s="1"/>
  <c r="Y380" i="9" s="1"/>
  <c r="Y381" i="9" s="1"/>
  <c r="Y382" i="9" s="1"/>
  <c r="Y383" i="9" s="1"/>
  <c r="Y384" i="9" s="1"/>
  <c r="Y385" i="9" s="1"/>
  <c r="Y386" i="9" s="1"/>
  <c r="Y387" i="9" s="1"/>
  <c r="Y388" i="9" s="1"/>
  <c r="Y389" i="9" s="1"/>
  <c r="Y390" i="9" s="1"/>
  <c r="Y391" i="9" s="1"/>
  <c r="Y392" i="9" s="1"/>
  <c r="Y393" i="9" s="1"/>
  <c r="Y394" i="9" s="1"/>
  <c r="Y395" i="9" s="1"/>
  <c r="Y396" i="9" s="1"/>
  <c r="Y397" i="9" s="1"/>
  <c r="Y398" i="9" s="1"/>
  <c r="Y399" i="9" s="1"/>
  <c r="Y400" i="9" s="1"/>
  <c r="Y401" i="9" s="1"/>
  <c r="Y402" i="9" s="1"/>
  <c r="Y403" i="9" s="1"/>
  <c r="Y404" i="9" s="1"/>
  <c r="Y405" i="9" s="1"/>
  <c r="Y406" i="9" s="1"/>
  <c r="Y407" i="9" s="1"/>
  <c r="Y408" i="9" s="1"/>
  <c r="Y409" i="9" s="1"/>
  <c r="Y410" i="9" s="1"/>
  <c r="Y411" i="9" s="1"/>
  <c r="Y412" i="9" s="1"/>
  <c r="Y413" i="9" s="1"/>
  <c r="Y414" i="9" s="1"/>
  <c r="Y415" i="9" s="1"/>
  <c r="Y416" i="9" s="1"/>
  <c r="Y417" i="9" s="1"/>
  <c r="Y418" i="9" s="1"/>
  <c r="Y419" i="9" s="1"/>
  <c r="Y420" i="9" s="1"/>
  <c r="Y421" i="9" s="1"/>
  <c r="Y422" i="9" s="1"/>
  <c r="Y423" i="9" s="1"/>
  <c r="Y424" i="9" s="1"/>
  <c r="Y425" i="9" s="1"/>
  <c r="Y426" i="9" s="1"/>
  <c r="X327" i="9"/>
  <c r="AA327" i="9"/>
  <c r="Z327" i="9"/>
  <c r="AA373" i="9"/>
  <c r="Z373" i="9"/>
  <c r="X373" i="9"/>
  <c r="C7" i="19" a="1"/>
  <c r="C7" i="19" s="1"/>
  <c r="AA385" i="9"/>
  <c r="X385" i="9"/>
  <c r="Z385" i="9"/>
  <c r="V166" i="21" a="1"/>
  <c r="V166" i="21" s="1"/>
  <c r="N176" i="9"/>
  <c r="L176" i="9"/>
  <c r="M176" i="9"/>
  <c r="B537" i="9"/>
  <c r="B538" i="9"/>
  <c r="B545" i="9"/>
  <c r="B543" i="9"/>
  <c r="B540" i="9"/>
  <c r="B541" i="9"/>
  <c r="B539" i="9"/>
  <c r="B542" i="9"/>
  <c r="B546" i="9"/>
  <c r="B544" i="9"/>
  <c r="Z161" i="21" a="1"/>
  <c r="Z161" i="21" s="1"/>
  <c r="V146" i="21" a="1"/>
  <c r="V146" i="21" s="1"/>
  <c r="AA386" i="9"/>
  <c r="Z386" i="9"/>
  <c r="X386" i="9"/>
  <c r="AA379" i="9"/>
  <c r="Z379" i="9"/>
  <c r="X379" i="9"/>
  <c r="S18" i="12"/>
  <c r="G63" i="21"/>
  <c r="AA484" i="9"/>
  <c r="X484" i="9"/>
  <c r="Z484" i="9"/>
  <c r="Z478" i="9"/>
  <c r="AA478" i="9"/>
  <c r="X478" i="9"/>
  <c r="N296" i="9"/>
  <c r="L296" i="9"/>
  <c r="M296" i="9"/>
  <c r="M294" i="9"/>
  <c r="N294" i="9"/>
  <c r="L294" i="9"/>
  <c r="M293" i="9"/>
  <c r="L293" i="9"/>
  <c r="N293" i="9"/>
  <c r="N208" i="9"/>
  <c r="AA455" i="9"/>
  <c r="Z455" i="9"/>
  <c r="X455" i="9"/>
  <c r="AA449" i="9"/>
  <c r="X449" i="9"/>
  <c r="Z449" i="9"/>
  <c r="AA341" i="9"/>
  <c r="X341" i="9"/>
  <c r="Z341" i="9"/>
  <c r="AA338" i="9"/>
  <c r="Z338" i="9"/>
  <c r="X338" i="9"/>
  <c r="AA342" i="9"/>
  <c r="Z342" i="9"/>
  <c r="X342" i="9"/>
  <c r="E237" i="9" a="1"/>
  <c r="E237" i="9" s="1"/>
  <c r="M75" i="9"/>
  <c r="N75" i="9"/>
  <c r="L75" i="9"/>
  <c r="B839" i="19"/>
  <c r="A840" i="19" a="1"/>
  <c r="A840" i="19" s="1"/>
  <c r="N185" i="9"/>
  <c r="M185" i="9"/>
  <c r="L185" i="9"/>
  <c r="C40" i="12"/>
  <c r="F173" i="9" a="1"/>
  <c r="F173" i="9" s="1"/>
  <c r="H76" i="9" a="1"/>
  <c r="H76" i="9" s="1"/>
  <c r="E76" i="9" a="1"/>
  <c r="E76" i="9" s="1"/>
  <c r="S22" i="12"/>
  <c r="G71" i="21"/>
  <c r="B150" i="9"/>
  <c r="B153" i="9"/>
  <c r="B156" i="9"/>
  <c r="B158" i="9"/>
  <c r="B157" i="9"/>
  <c r="B154" i="9"/>
  <c r="B155" i="9"/>
  <c r="B149" i="9"/>
  <c r="B152" i="9"/>
  <c r="B151" i="9"/>
  <c r="Z399" i="9"/>
  <c r="X399" i="9"/>
  <c r="AA399" i="9"/>
  <c r="X402" i="9"/>
  <c r="AA402" i="9"/>
  <c r="Z402" i="9"/>
  <c r="M74" i="9"/>
  <c r="N74" i="9"/>
  <c r="L74" i="9"/>
  <c r="G52" i="9" a="1"/>
  <c r="G52" i="9" s="1"/>
  <c r="H52" i="9" a="1"/>
  <c r="H52" i="9" s="1"/>
  <c r="E52" i="9" a="1"/>
  <c r="E52" i="9" s="1"/>
  <c r="F52" i="9" a="1"/>
  <c r="F52" i="9" s="1"/>
  <c r="F56" i="9" a="1"/>
  <c r="F56" i="9" s="1"/>
  <c r="H56" i="9" a="1"/>
  <c r="H56" i="9" s="1"/>
  <c r="E56" i="9" a="1"/>
  <c r="E56" i="9" s="1"/>
  <c r="G56" i="9" a="1"/>
  <c r="G56" i="9" s="1"/>
  <c r="AB137" i="21" a="1"/>
  <c r="AB137" i="21" s="1"/>
  <c r="J141" i="21" a="1"/>
  <c r="J141" i="21" s="1"/>
  <c r="Z335" i="9"/>
  <c r="X335" i="9"/>
  <c r="AA335" i="9"/>
  <c r="B46" i="9"/>
  <c r="B45" i="9"/>
  <c r="B39" i="9"/>
  <c r="B43" i="9"/>
  <c r="B40" i="9"/>
  <c r="B48" i="9"/>
  <c r="B42" i="9"/>
  <c r="B47" i="9"/>
  <c r="B44" i="9"/>
  <c r="B41" i="9"/>
  <c r="U119" i="1"/>
  <c r="X119" i="1"/>
  <c r="F23" i="16" a="1"/>
  <c r="F23" i="16" s="1"/>
  <c r="F24" i="16" s="1" a="1"/>
  <c r="F24" i="16" s="1"/>
  <c r="D74" i="20"/>
  <c r="C75" i="20"/>
  <c r="P105" i="21" a="1"/>
  <c r="P105" i="21" s="1"/>
  <c r="N168" i="9"/>
  <c r="K168" i="9"/>
  <c r="K169" i="9" s="1"/>
  <c r="K170" i="9" s="1"/>
  <c r="K171" i="9" s="1"/>
  <c r="K172" i="9" s="1"/>
  <c r="K173" i="9" s="1"/>
  <c r="L168" i="9"/>
  <c r="Z125" i="21" a="1"/>
  <c r="Z125" i="21" s="1"/>
  <c r="J136" i="21" a="1"/>
  <c r="J136" i="21" s="1"/>
  <c r="L169" i="21" a="1"/>
  <c r="L169" i="21" s="1"/>
  <c r="M127" i="21" a="1"/>
  <c r="M127" i="21" s="1"/>
  <c r="X89" i="21" a="1"/>
  <c r="X89" i="21" s="1"/>
  <c r="AA109" i="21" a="1"/>
  <c r="AA109" i="21" s="1"/>
  <c r="P155" i="21" a="1"/>
  <c r="P155" i="21" s="1"/>
  <c r="AA378" i="9"/>
  <c r="Z378" i="9"/>
  <c r="X378" i="9"/>
  <c r="AA377" i="9"/>
  <c r="Z377" i="9"/>
  <c r="X377" i="9"/>
  <c r="M181" i="9"/>
  <c r="N181" i="9"/>
  <c r="L181" i="9"/>
  <c r="N289" i="9"/>
  <c r="M289" i="9"/>
  <c r="L289" i="9"/>
  <c r="M291" i="9"/>
  <c r="L291" i="9"/>
  <c r="N291" i="9"/>
  <c r="M217" i="9"/>
  <c r="L217" i="9"/>
  <c r="N217" i="9"/>
  <c r="Z447" i="9"/>
  <c r="X447" i="9"/>
  <c r="AA447" i="9"/>
  <c r="AA451" i="9"/>
  <c r="X451" i="9"/>
  <c r="Z451" i="9"/>
  <c r="AA343" i="9"/>
  <c r="Z343" i="9"/>
  <c r="X343" i="9"/>
  <c r="AA339" i="9"/>
  <c r="Z339" i="9"/>
  <c r="X339" i="9"/>
  <c r="H450" i="9" a="1"/>
  <c r="H450" i="9" s="1"/>
  <c r="V450" i="9" a="1"/>
  <c r="V450" i="9" s="1"/>
  <c r="E450" i="9" a="1"/>
  <c r="E450" i="9" s="1"/>
  <c r="F450" i="9" a="1"/>
  <c r="F450" i="9" s="1"/>
  <c r="U450" i="9" a="1"/>
  <c r="U450" i="9" s="1"/>
  <c r="N27" i="9"/>
  <c r="N72" i="9"/>
  <c r="L72" i="9"/>
  <c r="M72" i="9"/>
  <c r="M184" i="9"/>
  <c r="L184" i="9"/>
  <c r="N184" i="9"/>
  <c r="U481" i="9" a="1"/>
  <c r="U481" i="9" s="1"/>
  <c r="F481" i="9" a="1"/>
  <c r="F481" i="9" s="1"/>
  <c r="V481" i="9" a="1"/>
  <c r="V481" i="9" s="1"/>
  <c r="H481" i="9" a="1"/>
  <c r="H481" i="9" s="1"/>
  <c r="E481" i="9" a="1"/>
  <c r="E481" i="9" s="1"/>
  <c r="B310" i="9"/>
  <c r="B313" i="9"/>
  <c r="B312" i="9"/>
  <c r="B315" i="9"/>
  <c r="B316" i="9"/>
  <c r="B311" i="9"/>
  <c r="B309" i="9"/>
  <c r="B314" i="9"/>
  <c r="B308" i="9"/>
  <c r="B317" i="9"/>
  <c r="B100" i="9"/>
  <c r="B102" i="9"/>
  <c r="B103" i="9"/>
  <c r="B108" i="9"/>
  <c r="B104" i="9"/>
  <c r="B101" i="9"/>
  <c r="B105" i="9"/>
  <c r="B107" i="9"/>
  <c r="B99" i="9"/>
  <c r="B106" i="9"/>
  <c r="H410" i="9" l="1" a="1"/>
  <c r="H410" i="9" s="1"/>
  <c r="G456" i="9" a="1"/>
  <c r="G456" i="9" s="1"/>
  <c r="U495" i="9" a="1"/>
  <c r="U495" i="9" s="1"/>
  <c r="E416" i="9" a="1"/>
  <c r="E416" i="9" s="1"/>
  <c r="G416" i="9" s="1" a="1"/>
  <c r="G416" i="9" s="1"/>
  <c r="U416" i="9" a="1"/>
  <c r="U416" i="9" s="1"/>
  <c r="R140" i="21" a="1"/>
  <c r="R140" i="21" s="1"/>
  <c r="AC121" i="21" a="1"/>
  <c r="AC121" i="21" s="1"/>
  <c r="O171" i="21" a="1"/>
  <c r="O171" i="21" s="1"/>
  <c r="R111" i="21" a="1"/>
  <c r="R111" i="21" s="1"/>
  <c r="N101" i="21" a="1"/>
  <c r="N101" i="21" s="1"/>
  <c r="Q135" i="21" a="1"/>
  <c r="Q135" i="21" s="1"/>
  <c r="Z90" i="21" a="1"/>
  <c r="Z90" i="21" s="1"/>
  <c r="M177" i="9"/>
  <c r="Z501" i="9"/>
  <c r="AA502" i="9"/>
  <c r="Z491" i="9"/>
  <c r="V416" i="9" a="1"/>
  <c r="V416" i="9" s="1"/>
  <c r="X494" i="9"/>
  <c r="U494" i="9" s="1" a="1"/>
  <c r="U494" i="9" s="1"/>
  <c r="Z482" i="9"/>
  <c r="X486" i="9"/>
  <c r="U486" i="9" s="1" a="1"/>
  <c r="U486" i="9" s="1"/>
  <c r="AA488" i="9"/>
  <c r="M139" i="9"/>
  <c r="X432" i="9"/>
  <c r="H432" i="9" s="1" a="1"/>
  <c r="H432" i="9" s="1"/>
  <c r="Z488" i="9"/>
  <c r="L139" i="9"/>
  <c r="M140" i="9"/>
  <c r="H140" i="9" s="1" a="1"/>
  <c r="H140" i="9" s="1"/>
  <c r="Z432" i="9"/>
  <c r="AA486" i="9"/>
  <c r="L209" i="9"/>
  <c r="D161" i="20"/>
  <c r="G374" i="9" a="1"/>
  <c r="G374" i="9" s="1"/>
  <c r="AA441" i="9"/>
  <c r="Z446" i="9"/>
  <c r="Z502" i="9"/>
  <c r="X441" i="9"/>
  <c r="V441" i="9" s="1" a="1"/>
  <c r="V441" i="9" s="1"/>
  <c r="G423" i="9" a="1"/>
  <c r="G423" i="9" s="1"/>
  <c r="V499" i="9" a="1"/>
  <c r="V499" i="9" s="1"/>
  <c r="E499" i="9" a="1"/>
  <c r="E499" i="9" s="1"/>
  <c r="G499" i="9" s="1" a="1"/>
  <c r="G499" i="9" s="1"/>
  <c r="U499" i="9" a="1"/>
  <c r="U499" i="9" s="1"/>
  <c r="V387" i="9" a="1"/>
  <c r="V387" i="9" s="1"/>
  <c r="Z438" i="9"/>
  <c r="Z444" i="9"/>
  <c r="AA498" i="9"/>
  <c r="U387" i="9" a="1"/>
  <c r="U387" i="9" s="1"/>
  <c r="E387" i="9" a="1"/>
  <c r="E387" i="9" s="1"/>
  <c r="F387" i="9" a="1"/>
  <c r="F387" i="9" s="1"/>
  <c r="X498" i="9"/>
  <c r="H498" i="9" s="1" a="1"/>
  <c r="H498" i="9" s="1"/>
  <c r="X444" i="9"/>
  <c r="H444" i="9" s="1" a="1"/>
  <c r="H444" i="9" s="1"/>
  <c r="G395" i="9" a="1"/>
  <c r="G395" i="9" s="1"/>
  <c r="U459" i="9" a="1"/>
  <c r="U459" i="9" s="1"/>
  <c r="X506" i="9"/>
  <c r="E506" i="9" s="1" a="1"/>
  <c r="E506" i="9" s="1"/>
  <c r="Z506" i="9"/>
  <c r="T99" i="21" a="1"/>
  <c r="T99" i="21" s="1"/>
  <c r="S111" i="21" a="1"/>
  <c r="S111" i="21" s="1"/>
  <c r="AC93" i="21" a="1"/>
  <c r="AC93" i="21" s="1"/>
  <c r="V175" i="21" a="1"/>
  <c r="V175" i="21" s="1"/>
  <c r="J123" i="21" a="1"/>
  <c r="J123" i="21" s="1"/>
  <c r="M89" i="21" a="1"/>
  <c r="M89" i="21" s="1"/>
  <c r="J102" i="21" a="1"/>
  <c r="J102" i="21" s="1"/>
  <c r="W105" i="21" a="1"/>
  <c r="W105" i="21" s="1"/>
  <c r="P147" i="21" a="1"/>
  <c r="P147" i="21" s="1"/>
  <c r="R144" i="21" a="1"/>
  <c r="R144" i="21" s="1"/>
  <c r="U135" i="21" a="1"/>
  <c r="U135" i="21" s="1"/>
  <c r="V164" i="21" a="1"/>
  <c r="V164" i="21" s="1"/>
  <c r="M131" i="21" a="1"/>
  <c r="M131" i="21" s="1"/>
  <c r="P123" i="21" a="1"/>
  <c r="P123" i="21" s="1"/>
  <c r="Z159" i="21" a="1"/>
  <c r="Z159" i="21" s="1"/>
  <c r="AC99" i="21" a="1"/>
  <c r="AC99" i="21" s="1"/>
  <c r="AA83" i="21" a="1"/>
  <c r="AA83" i="21" s="1"/>
  <c r="X133" i="21" a="1"/>
  <c r="X133" i="21" s="1"/>
  <c r="N100" i="21" a="1"/>
  <c r="N100" i="21" s="1"/>
  <c r="AB129" i="21" a="1"/>
  <c r="AB129" i="21" s="1"/>
  <c r="AB93" i="21" a="1"/>
  <c r="AB93" i="21" s="1"/>
  <c r="V180" i="21" a="1"/>
  <c r="V180" i="21" s="1"/>
  <c r="U159" i="21" a="1"/>
  <c r="U159" i="21" s="1"/>
  <c r="AC125" i="21" a="1"/>
  <c r="AC125" i="21" s="1"/>
  <c r="Q159" i="21" a="1"/>
  <c r="Q159" i="21" s="1"/>
  <c r="V128" i="21" a="1"/>
  <c r="V128" i="21" s="1"/>
  <c r="M157" i="21" a="1"/>
  <c r="M157" i="21" s="1"/>
  <c r="H232" i="9" a="1"/>
  <c r="H232" i="9" s="1"/>
  <c r="M229" i="9"/>
  <c r="N232" i="9"/>
  <c r="M137" i="21" a="1"/>
  <c r="M137" i="21" s="1"/>
  <c r="S95" i="21" a="1"/>
  <c r="S95" i="21" s="1"/>
  <c r="Z85" i="21" a="1"/>
  <c r="Z85" i="21" s="1"/>
  <c r="N166" i="21" a="1"/>
  <c r="N166" i="21" s="1"/>
  <c r="W135" i="21" a="1"/>
  <c r="W135" i="21" s="1"/>
  <c r="R96" i="21" a="1"/>
  <c r="R96" i="21" s="1"/>
  <c r="Z97" i="21" a="1"/>
  <c r="Z97" i="21" s="1"/>
  <c r="Y99" i="21" a="1"/>
  <c r="Y99" i="21" s="1"/>
  <c r="X95" i="21" a="1"/>
  <c r="X95" i="21" s="1"/>
  <c r="Y125" i="21" a="1"/>
  <c r="Y125" i="21" s="1"/>
  <c r="M105" i="21" a="1"/>
  <c r="M105" i="21" s="1"/>
  <c r="S145" i="21" a="1"/>
  <c r="S145" i="21" s="1"/>
  <c r="W145" i="21" a="1"/>
  <c r="W145" i="21" s="1"/>
  <c r="M147" i="21" a="1"/>
  <c r="M147" i="21" s="1"/>
  <c r="Y121" i="21" a="1"/>
  <c r="Y121" i="21" s="1"/>
  <c r="O131" i="21" a="1"/>
  <c r="O131" i="21" s="1"/>
  <c r="K89" i="21" a="1"/>
  <c r="K89" i="21" s="1"/>
  <c r="O159" i="21" a="1"/>
  <c r="O159" i="21" s="1"/>
  <c r="Y179" i="21" a="1"/>
  <c r="Y179" i="21" s="1"/>
  <c r="W99" i="21" a="1"/>
  <c r="W99" i="21" s="1"/>
  <c r="Y153" i="21" a="1"/>
  <c r="Y153" i="21" s="1"/>
  <c r="U109" i="21" a="1"/>
  <c r="U109" i="21" s="1"/>
  <c r="N151" i="21" a="1"/>
  <c r="N151" i="21" s="1"/>
  <c r="AC163" i="21" a="1"/>
  <c r="AC163" i="21" s="1"/>
  <c r="P159" i="21" a="1"/>
  <c r="P159" i="21" s="1"/>
  <c r="G232" i="9" a="1"/>
  <c r="G232" i="9" s="1"/>
  <c r="G86" i="9" a="1"/>
  <c r="G86" i="9" s="1"/>
  <c r="N161" i="21" a="1"/>
  <c r="N161" i="21" s="1"/>
  <c r="V111" i="21" a="1"/>
  <c r="V111" i="21" s="1"/>
  <c r="N150" i="21" a="1"/>
  <c r="N150" i="21" s="1"/>
  <c r="W97" i="21" a="1"/>
  <c r="W97" i="21" s="1"/>
  <c r="T153" i="21" a="1"/>
  <c r="T153" i="21" s="1"/>
  <c r="O103" i="21" a="1"/>
  <c r="O103" i="21" s="1"/>
  <c r="O127" i="21" a="1"/>
  <c r="O127" i="21" s="1"/>
  <c r="Y141" i="21" a="1"/>
  <c r="Y141" i="21" s="1"/>
  <c r="J94" i="21" a="1"/>
  <c r="J94" i="21" s="1"/>
  <c r="R135" i="21" a="1"/>
  <c r="R135" i="21" s="1"/>
  <c r="Y123" i="21" a="1"/>
  <c r="Y123" i="21" s="1"/>
  <c r="L137" i="21" a="1"/>
  <c r="L137" i="21" s="1"/>
  <c r="AB123" i="21" a="1"/>
  <c r="AB123" i="21" s="1"/>
  <c r="U99" i="21" a="1"/>
  <c r="U99" i="21" s="1"/>
  <c r="AB99" i="21" a="1"/>
  <c r="AB99" i="21" s="1"/>
  <c r="Z107" i="21" a="1"/>
  <c r="Z107" i="21" s="1"/>
  <c r="N158" i="21" a="1"/>
  <c r="N158" i="21" s="1"/>
  <c r="AB105" i="21" a="1"/>
  <c r="AB105" i="21" s="1"/>
  <c r="Y147" i="21" a="1"/>
  <c r="Y147" i="21" s="1"/>
  <c r="J134" i="21" a="1"/>
  <c r="J134" i="21" s="1"/>
  <c r="G196" i="9" a="1"/>
  <c r="G196" i="9" s="1"/>
  <c r="L142" i="9"/>
  <c r="L232" i="9"/>
  <c r="M236" i="9"/>
  <c r="N236" i="9"/>
  <c r="Z524" i="9"/>
  <c r="U462" i="9" a="1"/>
  <c r="U462" i="9" s="1"/>
  <c r="V349" i="9" a="1"/>
  <c r="V349" i="9" s="1"/>
  <c r="X517" i="9"/>
  <c r="U517" i="9" s="1" a="1"/>
  <c r="U517" i="9" s="1"/>
  <c r="H457" i="9" a="1"/>
  <c r="H457" i="9" s="1"/>
  <c r="G417" i="9" a="1"/>
  <c r="G417" i="9" s="1"/>
  <c r="E457" i="9" a="1"/>
  <c r="E457" i="9" s="1"/>
  <c r="AA517" i="9"/>
  <c r="V368" i="9" a="1"/>
  <c r="V368" i="9" s="1"/>
  <c r="G173" i="9" a="1"/>
  <c r="G173" i="9" s="1"/>
  <c r="H237" i="9" a="1"/>
  <c r="H237" i="9" s="1"/>
  <c r="G194" i="9" a="1"/>
  <c r="G194" i="9" s="1"/>
  <c r="M208" i="9"/>
  <c r="F208" i="9" s="1" a="1"/>
  <c r="F208" i="9" s="1"/>
  <c r="N213" i="9"/>
  <c r="L234" i="9"/>
  <c r="H194" i="9" a="1"/>
  <c r="H194" i="9" s="1"/>
  <c r="L211" i="9"/>
  <c r="H167" i="9" a="1"/>
  <c r="H167" i="9" s="1"/>
  <c r="E189" i="9" a="1"/>
  <c r="E189" i="9" s="1"/>
  <c r="F194" i="9" a="1"/>
  <c r="F194" i="9" s="1"/>
  <c r="E173" i="9" a="1"/>
  <c r="E173" i="9" s="1"/>
  <c r="M211" i="9"/>
  <c r="H211" i="9" s="1" a="1"/>
  <c r="H211" i="9" s="1"/>
  <c r="F167" i="9" a="1"/>
  <c r="F167" i="9" s="1"/>
  <c r="L213" i="9"/>
  <c r="L235" i="9"/>
  <c r="H189" i="9" a="1"/>
  <c r="H189" i="9" s="1"/>
  <c r="F237" i="9" a="1"/>
  <c r="F237" i="9" s="1"/>
  <c r="G167" i="9" a="1"/>
  <c r="G167" i="9" s="1"/>
  <c r="N235" i="9"/>
  <c r="L174" i="9"/>
  <c r="M174" i="9"/>
  <c r="N174" i="9"/>
  <c r="M187" i="9"/>
  <c r="H187" i="9" s="1" a="1"/>
  <c r="H187" i="9" s="1"/>
  <c r="M209" i="9"/>
  <c r="G209" i="9" s="1" a="1"/>
  <c r="G209" i="9" s="1"/>
  <c r="N187" i="9"/>
  <c r="K174" i="9"/>
  <c r="K175" i="9" s="1"/>
  <c r="K176" i="9" s="1"/>
  <c r="K177" i="9" s="1"/>
  <c r="K178" i="9" s="1"/>
  <c r="K179" i="9" s="1"/>
  <c r="K180" i="9" s="1"/>
  <c r="K181" i="9" s="1"/>
  <c r="K182" i="9" s="1"/>
  <c r="K183" i="9" s="1"/>
  <c r="K184" i="9" s="1"/>
  <c r="K185" i="9" s="1"/>
  <c r="K186" i="9" s="1"/>
  <c r="K187" i="9" s="1"/>
  <c r="K188" i="9" s="1"/>
  <c r="K189" i="9" s="1"/>
  <c r="K190" i="9" s="1"/>
  <c r="K191" i="9" s="1"/>
  <c r="K192" i="9" s="1"/>
  <c r="K193" i="9" s="1"/>
  <c r="K194" i="9" s="1"/>
  <c r="K195" i="9" s="1"/>
  <c r="K196" i="9" s="1"/>
  <c r="K197" i="9" s="1"/>
  <c r="K198" i="9" s="1"/>
  <c r="K199" i="9" s="1"/>
  <c r="K200" i="9" s="1"/>
  <c r="K201" i="9" s="1"/>
  <c r="K202" i="9" s="1"/>
  <c r="K203" i="9" s="1"/>
  <c r="K204" i="9" s="1"/>
  <c r="K205" i="9" s="1"/>
  <c r="K206" i="9" s="1"/>
  <c r="K207" i="9" s="1"/>
  <c r="K208" i="9" s="1"/>
  <c r="K209" i="9" s="1"/>
  <c r="K210" i="9" s="1"/>
  <c r="K211" i="9" s="1"/>
  <c r="K212" i="9" s="1"/>
  <c r="K213" i="9" s="1"/>
  <c r="K214" i="9" s="1"/>
  <c r="K215" i="9" s="1"/>
  <c r="K216" i="9" s="1"/>
  <c r="K217" i="9" s="1"/>
  <c r="K218" i="9" s="1"/>
  <c r="K219" i="9" s="1"/>
  <c r="K220" i="9" s="1"/>
  <c r="K221" i="9" s="1"/>
  <c r="K222" i="9" s="1"/>
  <c r="K223" i="9" s="1"/>
  <c r="K224" i="9" s="1"/>
  <c r="K225" i="9" s="1"/>
  <c r="K226" i="9" s="1"/>
  <c r="K227" i="9" s="1"/>
  <c r="K228" i="9" s="1"/>
  <c r="K229" i="9" s="1"/>
  <c r="K230" i="9" s="1"/>
  <c r="K231" i="9" s="1"/>
  <c r="K232" i="9" s="1"/>
  <c r="K233" i="9" s="1"/>
  <c r="K234" i="9" s="1"/>
  <c r="K235" i="9" s="1"/>
  <c r="K236" i="9" s="1"/>
  <c r="K237" i="9" s="1"/>
  <c r="K238" i="9" s="1"/>
  <c r="K239" i="9" s="1"/>
  <c r="K240" i="9" s="1"/>
  <c r="K241" i="9" s="1"/>
  <c r="K242" i="9" s="1"/>
  <c r="K243" i="9" s="1"/>
  <c r="K244" i="9" s="1"/>
  <c r="K245" i="9" s="1"/>
  <c r="K246" i="9" s="1"/>
  <c r="K247" i="9" s="1"/>
  <c r="K248" i="9" s="1"/>
  <c r="K249" i="9" s="1"/>
  <c r="K250" i="9" s="1"/>
  <c r="K251" i="9" s="1"/>
  <c r="K252" i="9" s="1"/>
  <c r="K253" i="9" s="1"/>
  <c r="K254" i="9" s="1"/>
  <c r="K255" i="9" s="1"/>
  <c r="K256" i="9" s="1"/>
  <c r="K257" i="9" s="1"/>
  <c r="K258" i="9" s="1"/>
  <c r="K259" i="9" s="1"/>
  <c r="K260" i="9" s="1"/>
  <c r="K261" i="9" s="1"/>
  <c r="K262" i="9" s="1"/>
  <c r="K263" i="9" s="1"/>
  <c r="K264" i="9" s="1"/>
  <c r="K265" i="9" s="1"/>
  <c r="K266" i="9" s="1"/>
  <c r="K267" i="9" s="1"/>
  <c r="L182" i="9"/>
  <c r="F189" i="9" a="1"/>
  <c r="F189" i="9" s="1"/>
  <c r="L169" i="9"/>
  <c r="M169" i="9"/>
  <c r="N169" i="9"/>
  <c r="D105" i="5"/>
  <c r="T39" i="1"/>
  <c r="E196" i="9" a="1"/>
  <c r="E196" i="9" s="1"/>
  <c r="F10" i="16" a="1"/>
  <c r="F10" i="16" s="1"/>
  <c r="F11" i="16" s="1" a="1"/>
  <c r="F11" i="16" s="1"/>
  <c r="M214" i="9"/>
  <c r="F214" i="9" s="1" a="1"/>
  <c r="F214" i="9" s="1"/>
  <c r="N229" i="9"/>
  <c r="H490" i="9" a="1"/>
  <c r="H490" i="9" s="1"/>
  <c r="H139" i="9" a="1"/>
  <c r="H139" i="9" s="1"/>
  <c r="F147" i="9" a="1"/>
  <c r="F147" i="9" s="1"/>
  <c r="E78" i="9" a="1"/>
  <c r="E78" i="9" s="1"/>
  <c r="M141" i="9"/>
  <c r="E141" i="9" s="1" a="1"/>
  <c r="E141" i="9" s="1"/>
  <c r="M233" i="9"/>
  <c r="N233" i="9"/>
  <c r="L233" i="9"/>
  <c r="Z477" i="9"/>
  <c r="G76" i="9" a="1"/>
  <c r="G76" i="9" s="1"/>
  <c r="H196" i="9" a="1"/>
  <c r="H196" i="9" s="1"/>
  <c r="F457" i="9" a="1"/>
  <c r="F457" i="9" s="1"/>
  <c r="G457" i="9" s="1" a="1"/>
  <c r="G457" i="9" s="1"/>
  <c r="F144" i="9" a="1"/>
  <c r="F144" i="9" s="1"/>
  <c r="G147" i="9" a="1"/>
  <c r="G147" i="9" s="1"/>
  <c r="V457" i="9" a="1"/>
  <c r="V457" i="9" s="1"/>
  <c r="L228" i="9"/>
  <c r="N228" i="9"/>
  <c r="M228" i="9"/>
  <c r="E203" i="9" a="1"/>
  <c r="E203" i="9" s="1"/>
  <c r="F203" i="9" a="1"/>
  <c r="F203" i="9" s="1"/>
  <c r="H203" i="9" a="1"/>
  <c r="H203" i="9" s="1"/>
  <c r="G203" i="9" a="1"/>
  <c r="G203" i="9" s="1"/>
  <c r="M180" i="9"/>
  <c r="F180" i="9" s="1" a="1"/>
  <c r="F180" i="9" s="1"/>
  <c r="F368" i="9" a="1"/>
  <c r="F368" i="9" s="1"/>
  <c r="G368" i="9" s="1" a="1"/>
  <c r="G368" i="9" s="1"/>
  <c r="E139" i="9" a="1"/>
  <c r="E139" i="9" s="1"/>
  <c r="E147" i="9" a="1"/>
  <c r="E147" i="9" s="1"/>
  <c r="N145" i="9"/>
  <c r="L145" i="9"/>
  <c r="M145" i="9"/>
  <c r="H462" i="9" a="1"/>
  <c r="H462" i="9" s="1"/>
  <c r="H368" i="9" a="1"/>
  <c r="H368" i="9" s="1"/>
  <c r="X524" i="9"/>
  <c r="F524" i="9" s="1" a="1"/>
  <c r="F524" i="9" s="1"/>
  <c r="U367" i="9" a="1"/>
  <c r="U367" i="9" s="1"/>
  <c r="U349" i="9" a="1"/>
  <c r="U349" i="9" s="1"/>
  <c r="Z445" i="9"/>
  <c r="F500" i="9" a="1"/>
  <c r="F500" i="9" s="1"/>
  <c r="X437" i="9"/>
  <c r="H437" i="9" s="1" a="1"/>
  <c r="H437" i="9" s="1"/>
  <c r="U368" i="9" a="1"/>
  <c r="U368" i="9" s="1"/>
  <c r="E371" i="9" a="1"/>
  <c r="E371" i="9" s="1"/>
  <c r="H458" i="9" a="1"/>
  <c r="H458" i="9" s="1"/>
  <c r="X445" i="9"/>
  <c r="U445" i="9" s="1" a="1"/>
  <c r="U445" i="9" s="1"/>
  <c r="AA480" i="9"/>
  <c r="AA443" i="9"/>
  <c r="H533" i="9" a="1"/>
  <c r="H533" i="9" s="1"/>
  <c r="X477" i="9"/>
  <c r="E477" i="9" s="1" a="1"/>
  <c r="E477" i="9" s="1"/>
  <c r="F432" i="9" a="1"/>
  <c r="F432" i="9" s="1"/>
  <c r="U371" i="9" a="1"/>
  <c r="U371" i="9" s="1"/>
  <c r="F371" i="9" a="1"/>
  <c r="F371" i="9" s="1"/>
  <c r="E520" i="9" a="1"/>
  <c r="E520" i="9" s="1"/>
  <c r="E414" i="9" a="1"/>
  <c r="E414" i="9" s="1"/>
  <c r="H412" i="9" a="1"/>
  <c r="H412" i="9" s="1"/>
  <c r="E429" i="9" a="1"/>
  <c r="E429" i="9" s="1"/>
  <c r="G485" i="9" a="1"/>
  <c r="G485" i="9" s="1"/>
  <c r="H371" i="9" a="1"/>
  <c r="H371" i="9" s="1"/>
  <c r="U353" i="9" a="1"/>
  <c r="U353" i="9" s="1"/>
  <c r="E427" i="9" a="1"/>
  <c r="E427" i="9" s="1"/>
  <c r="G427" i="9" s="1" a="1"/>
  <c r="G427" i="9" s="1"/>
  <c r="G409" i="9" a="1"/>
  <c r="G409" i="9" s="1"/>
  <c r="F520" i="9" a="1"/>
  <c r="F520" i="9" s="1"/>
  <c r="X433" i="9"/>
  <c r="F433" i="9" s="1" a="1"/>
  <c r="F433" i="9" s="1"/>
  <c r="G415" i="9" a="1"/>
  <c r="G415" i="9" s="1"/>
  <c r="E370" i="9" a="1"/>
  <c r="E370" i="9" s="1"/>
  <c r="G370" i="9" s="1" a="1"/>
  <c r="G370" i="9" s="1"/>
  <c r="Z428" i="9"/>
  <c r="F459" i="9" a="1"/>
  <c r="F459" i="9" s="1"/>
  <c r="E459" i="9" a="1"/>
  <c r="E459" i="9" s="1"/>
  <c r="H520" i="9" a="1"/>
  <c r="H520" i="9" s="1"/>
  <c r="H349" i="9" a="1"/>
  <c r="H349" i="9" s="1"/>
  <c r="E462" i="9" a="1"/>
  <c r="E462" i="9" s="1"/>
  <c r="G462" i="9" s="1" a="1"/>
  <c r="G462" i="9" s="1"/>
  <c r="Z437" i="9"/>
  <c r="AA433" i="9"/>
  <c r="AA530" i="9"/>
  <c r="U376" i="9" a="1"/>
  <c r="U376" i="9" s="1"/>
  <c r="V459" i="9" a="1"/>
  <c r="V459" i="9" s="1"/>
  <c r="G495" i="9" a="1"/>
  <c r="G495" i="9" s="1"/>
  <c r="E528" i="9" a="1"/>
  <c r="E528" i="9" s="1"/>
  <c r="G528" i="9" s="1" a="1"/>
  <c r="G528" i="9" s="1"/>
  <c r="V508" i="9" a="1"/>
  <c r="V508" i="9" s="1"/>
  <c r="Z508" i="9"/>
  <c r="V466" i="9" a="1"/>
  <c r="V466" i="9" s="1"/>
  <c r="U520" i="9" a="1"/>
  <c r="U520" i="9" s="1"/>
  <c r="F414" i="9" a="1"/>
  <c r="F414" i="9" s="1"/>
  <c r="F430" i="9" a="1"/>
  <c r="F430" i="9" s="1"/>
  <c r="H370" i="9" a="1"/>
  <c r="H370" i="9" s="1"/>
  <c r="E508" i="9" a="1"/>
  <c r="E508" i="9" s="1"/>
  <c r="AA508" i="9"/>
  <c r="Z427" i="9"/>
  <c r="X480" i="9"/>
  <c r="H480" i="9" s="1" a="1"/>
  <c r="H480" i="9" s="1"/>
  <c r="Z443" i="9"/>
  <c r="U490" i="9" a="1"/>
  <c r="U490" i="9" s="1"/>
  <c r="E430" i="9" a="1"/>
  <c r="E430" i="9" s="1"/>
  <c r="G430" i="9" s="1" a="1"/>
  <c r="G430" i="9" s="1"/>
  <c r="F334" i="9" a="1"/>
  <c r="F334" i="9" s="1"/>
  <c r="F349" i="9" a="1"/>
  <c r="F349" i="9" s="1"/>
  <c r="G349" i="9" s="1" a="1"/>
  <c r="G349" i="9" s="1"/>
  <c r="Y427" i="9"/>
  <c r="Y428" i="9" s="1"/>
  <c r="Y429" i="9" s="1"/>
  <c r="Y430" i="9" s="1"/>
  <c r="Y431" i="9" s="1"/>
  <c r="Y432" i="9" s="1"/>
  <c r="Y433" i="9" s="1"/>
  <c r="Y434" i="9" s="1"/>
  <c r="Y435" i="9" s="1"/>
  <c r="Y436" i="9" s="1"/>
  <c r="Y437" i="9" s="1"/>
  <c r="Y438" i="9" s="1"/>
  <c r="Y439" i="9" s="1"/>
  <c r="Y440" i="9" s="1"/>
  <c r="Y441" i="9" s="1"/>
  <c r="Y442" i="9" s="1"/>
  <c r="Y443" i="9" s="1"/>
  <c r="Y444" i="9" s="1"/>
  <c r="Y445" i="9" s="1"/>
  <c r="Y446" i="9" s="1"/>
  <c r="Y447" i="9" s="1"/>
  <c r="Y448" i="9" s="1"/>
  <c r="Y449" i="9" s="1"/>
  <c r="Y450" i="9" s="1"/>
  <c r="Y451" i="9" s="1"/>
  <c r="Y452" i="9" s="1"/>
  <c r="Y453" i="9" s="1"/>
  <c r="Y454" i="9" s="1"/>
  <c r="Y455" i="9" s="1"/>
  <c r="Y456" i="9" s="1"/>
  <c r="Y457" i="9" s="1"/>
  <c r="Y458" i="9" s="1"/>
  <c r="Y459" i="9" s="1"/>
  <c r="Y460" i="9" s="1"/>
  <c r="Y461" i="9" s="1"/>
  <c r="Y462" i="9" s="1"/>
  <c r="Y463" i="9" s="1"/>
  <c r="Y464" i="9" s="1"/>
  <c r="Y465" i="9" s="1"/>
  <c r="Y466" i="9" s="1"/>
  <c r="Y467" i="9" s="1"/>
  <c r="Y468" i="9" s="1"/>
  <c r="Y469" i="9" s="1"/>
  <c r="Y470" i="9" s="1"/>
  <c r="Y471" i="9" s="1"/>
  <c r="Y472" i="9" s="1"/>
  <c r="Y473" i="9" s="1"/>
  <c r="Y474" i="9" s="1"/>
  <c r="Y475" i="9" s="1"/>
  <c r="Y476" i="9" s="1"/>
  <c r="Y477" i="9" s="1"/>
  <c r="Y478" i="9" s="1"/>
  <c r="Y479" i="9" s="1"/>
  <c r="Y480" i="9" s="1"/>
  <c r="Y481" i="9" s="1"/>
  <c r="Y482" i="9" s="1"/>
  <c r="Y483" i="9" s="1"/>
  <c r="Y484" i="9" s="1"/>
  <c r="Y485" i="9" s="1"/>
  <c r="Y486" i="9" s="1"/>
  <c r="Y487" i="9" s="1"/>
  <c r="Y488" i="9" s="1"/>
  <c r="Y489" i="9" s="1"/>
  <c r="Y490" i="9" s="1"/>
  <c r="Y491" i="9" s="1"/>
  <c r="Y492" i="9" s="1"/>
  <c r="Y493" i="9" s="1"/>
  <c r="Y494" i="9" s="1"/>
  <c r="Y495" i="9" s="1"/>
  <c r="Y496" i="9" s="1"/>
  <c r="Y497" i="9" s="1"/>
  <c r="Y498" i="9" s="1"/>
  <c r="Y499" i="9" s="1"/>
  <c r="Y500" i="9" s="1"/>
  <c r="Y501" i="9" s="1"/>
  <c r="Y502" i="9" s="1"/>
  <c r="Y503" i="9" s="1"/>
  <c r="Y504" i="9" s="1"/>
  <c r="Y505" i="9" s="1"/>
  <c r="Y506" i="9" s="1"/>
  <c r="Y507" i="9" s="1"/>
  <c r="Y508" i="9" s="1"/>
  <c r="Y509" i="9" s="1"/>
  <c r="Y510" i="9" s="1"/>
  <c r="Y511" i="9" s="1"/>
  <c r="Y512" i="9" s="1"/>
  <c r="Y513" i="9" s="1"/>
  <c r="Y514" i="9" s="1"/>
  <c r="Y515" i="9" s="1"/>
  <c r="Y516" i="9" s="1"/>
  <c r="Y517" i="9" s="1"/>
  <c r="Y518" i="9" s="1"/>
  <c r="Y519" i="9" s="1"/>
  <c r="Y520" i="9" s="1"/>
  <c r="Y521" i="9" s="1"/>
  <c r="Y522" i="9" s="1"/>
  <c r="Y523" i="9" s="1"/>
  <c r="Y524" i="9" s="1"/>
  <c r="Y525" i="9" s="1"/>
  <c r="Y526" i="9" s="1"/>
  <c r="Y527" i="9" s="1"/>
  <c r="Y528" i="9" s="1"/>
  <c r="Y529" i="9" s="1"/>
  <c r="Y530" i="9" s="1"/>
  <c r="Y531" i="9" s="1"/>
  <c r="Y532" i="9" s="1"/>
  <c r="Y533" i="9" s="1"/>
  <c r="Y534" i="9" s="1"/>
  <c r="Y535" i="9" s="1"/>
  <c r="Y536" i="9" s="1"/>
  <c r="Y537" i="9" s="1"/>
  <c r="Y538" i="9" s="1"/>
  <c r="Y539" i="9" s="1"/>
  <c r="Y540" i="9" s="1"/>
  <c r="Y541" i="9" s="1"/>
  <c r="Y542" i="9" s="1"/>
  <c r="Y543" i="9" s="1"/>
  <c r="Y544" i="9" s="1"/>
  <c r="Y545" i="9" s="1"/>
  <c r="Y546" i="9" s="1"/>
  <c r="V490" i="9" a="1"/>
  <c r="V490" i="9" s="1"/>
  <c r="V412" i="9" a="1"/>
  <c r="V412" i="9" s="1"/>
  <c r="E412" i="9" a="1"/>
  <c r="E412" i="9" s="1"/>
  <c r="F466" i="9" a="1"/>
  <c r="F466" i="9" s="1"/>
  <c r="AA428" i="9"/>
  <c r="V353" i="9" a="1"/>
  <c r="V353" i="9" s="1"/>
  <c r="F412" i="9" a="1"/>
  <c r="F412" i="9" s="1"/>
  <c r="F490" i="9" a="1"/>
  <c r="F490" i="9" s="1"/>
  <c r="G490" i="9" s="1" a="1"/>
  <c r="G490" i="9" s="1"/>
  <c r="G410" i="9" a="1"/>
  <c r="G410" i="9" s="1"/>
  <c r="E533" i="9" a="1"/>
  <c r="E533" i="9" s="1"/>
  <c r="G533" i="9" s="1" a="1"/>
  <c r="G533" i="9" s="1"/>
  <c r="V411" i="9" a="1"/>
  <c r="V411" i="9" s="1"/>
  <c r="E466" i="9" a="1"/>
  <c r="E466" i="9" s="1"/>
  <c r="U533" i="9" a="1"/>
  <c r="U533" i="9" s="1"/>
  <c r="AA427" i="9"/>
  <c r="U427" i="9" a="1"/>
  <c r="U427" i="9" s="1"/>
  <c r="H427" i="9" a="1"/>
  <c r="H427" i="9" s="1"/>
  <c r="U466" i="9" a="1"/>
  <c r="U466" i="9" s="1"/>
  <c r="E463" i="9" a="1"/>
  <c r="E463" i="9" s="1"/>
  <c r="G463" i="9" s="1" a="1"/>
  <c r="G463" i="9" s="1"/>
  <c r="H463" i="9" a="1"/>
  <c r="H463" i="9" s="1"/>
  <c r="X483" i="9"/>
  <c r="F483" i="9" s="1" a="1"/>
  <c r="F483" i="9" s="1"/>
  <c r="E334" i="9" a="1"/>
  <c r="E334" i="9" s="1"/>
  <c r="H414" i="9" a="1"/>
  <c r="H414" i="9" s="1"/>
  <c r="U414" i="9" a="1"/>
  <c r="U414" i="9" s="1"/>
  <c r="H334" i="9" a="1"/>
  <c r="H334" i="9" s="1"/>
  <c r="U334" i="9" a="1"/>
  <c r="U334" i="9" s="1"/>
  <c r="V463" i="9" a="1"/>
  <c r="V463" i="9" s="1"/>
  <c r="U463" i="9" a="1"/>
  <c r="U463" i="9" s="1"/>
  <c r="F376" i="9" a="1"/>
  <c r="F376" i="9" s="1"/>
  <c r="E376" i="9" a="1"/>
  <c r="E376" i="9" s="1"/>
  <c r="H376" i="9" a="1"/>
  <c r="H376" i="9" s="1"/>
  <c r="E367" i="9" a="1"/>
  <c r="E367" i="9" s="1"/>
  <c r="G367" i="9" s="1" a="1"/>
  <c r="G367" i="9" s="1"/>
  <c r="V367" i="9" a="1"/>
  <c r="V367" i="9" s="1"/>
  <c r="H367" i="9" a="1"/>
  <c r="H367" i="9" s="1"/>
  <c r="X530" i="9"/>
  <c r="V530" i="9" s="1" a="1"/>
  <c r="V530" i="9" s="1"/>
  <c r="M148" i="9"/>
  <c r="L148" i="9"/>
  <c r="N148" i="9"/>
  <c r="G177" i="9" a="1"/>
  <c r="G177" i="9" s="1"/>
  <c r="F177" i="9" a="1"/>
  <c r="F177" i="9" s="1"/>
  <c r="H177" i="9" a="1"/>
  <c r="H177" i="9" s="1"/>
  <c r="E177" i="9" a="1"/>
  <c r="E177" i="9" s="1"/>
  <c r="D62" i="20"/>
  <c r="C63" i="20"/>
  <c r="Z483" i="9"/>
  <c r="Z442" i="9"/>
  <c r="L180" i="9"/>
  <c r="L215" i="9"/>
  <c r="H86" i="9" a="1"/>
  <c r="H86" i="9" s="1"/>
  <c r="V458" i="9" a="1"/>
  <c r="V458" i="9" s="1"/>
  <c r="H144" i="9" a="1"/>
  <c r="H144" i="9" s="1"/>
  <c r="V528" i="9" a="1"/>
  <c r="V528" i="9" s="1"/>
  <c r="N143" i="9"/>
  <c r="M143" i="9"/>
  <c r="L143" i="9"/>
  <c r="Z431" i="9"/>
  <c r="AA431" i="9"/>
  <c r="X431" i="9"/>
  <c r="D137" i="20"/>
  <c r="C138" i="20"/>
  <c r="V462" i="9" a="1"/>
  <c r="V462" i="9" s="1"/>
  <c r="X442" i="9"/>
  <c r="V442" i="9" s="1" a="1"/>
  <c r="V442" i="9" s="1"/>
  <c r="M215" i="9"/>
  <c r="F215" i="9" s="1" a="1"/>
  <c r="F215" i="9" s="1"/>
  <c r="L186" i="9"/>
  <c r="AA528" i="9"/>
  <c r="F348" i="9" a="1"/>
  <c r="F348" i="9" s="1"/>
  <c r="G144" i="9" a="1"/>
  <c r="G144" i="9" s="1"/>
  <c r="E142" i="9" a="1"/>
  <c r="E142" i="9" s="1"/>
  <c r="H78" i="9" a="1"/>
  <c r="H78" i="9" s="1"/>
  <c r="V370" i="9" a="1"/>
  <c r="V370" i="9" s="1"/>
  <c r="U411" i="9" a="1"/>
  <c r="U411" i="9" s="1"/>
  <c r="E411" i="9" a="1"/>
  <c r="E411" i="9" s="1"/>
  <c r="H528" i="9" a="1"/>
  <c r="H528" i="9" s="1"/>
  <c r="U528" i="9" a="1"/>
  <c r="U528" i="9" s="1"/>
  <c r="U370" i="9" a="1"/>
  <c r="U370" i="9" s="1"/>
  <c r="E458" i="9" a="1"/>
  <c r="E458" i="9" s="1"/>
  <c r="AA532" i="9"/>
  <c r="Z532" i="9"/>
  <c r="X532" i="9"/>
  <c r="Z434" i="9"/>
  <c r="AA434" i="9"/>
  <c r="X434" i="9"/>
  <c r="M146" i="9"/>
  <c r="N146" i="9"/>
  <c r="L146" i="9"/>
  <c r="Z435" i="9"/>
  <c r="X435" i="9"/>
  <c r="AA435" i="9"/>
  <c r="B840" i="19"/>
  <c r="AA165" i="21" a="1"/>
  <c r="AA165" i="21" s="1"/>
  <c r="G375" i="9" a="1"/>
  <c r="G375" i="9" s="1"/>
  <c r="Z528" i="9"/>
  <c r="F142" i="9" a="1"/>
  <c r="F142" i="9" s="1"/>
  <c r="H142" i="9" a="1"/>
  <c r="H142" i="9" s="1"/>
  <c r="F458" i="9" a="1"/>
  <c r="F458" i="9" s="1"/>
  <c r="F411" i="9" a="1"/>
  <c r="F411" i="9" s="1"/>
  <c r="V430" i="9" a="1"/>
  <c r="V430" i="9" s="1"/>
  <c r="U430" i="9" a="1"/>
  <c r="U430" i="9" s="1"/>
  <c r="G420" i="9" a="1"/>
  <c r="G420" i="9" s="1"/>
  <c r="V427" i="9" a="1"/>
  <c r="V427" i="9" s="1"/>
  <c r="B272" i="9"/>
  <c r="B273" i="9"/>
  <c r="B269" i="9"/>
  <c r="B274" i="9"/>
  <c r="B276" i="9"/>
  <c r="B275" i="9"/>
  <c r="B277" i="9"/>
  <c r="B271" i="9"/>
  <c r="B270" i="9"/>
  <c r="B268" i="9"/>
  <c r="F140" i="9" a="1"/>
  <c r="F140" i="9" s="1"/>
  <c r="G140" i="9" a="1"/>
  <c r="G140" i="9" s="1"/>
  <c r="E140" i="9" a="1"/>
  <c r="E140" i="9" s="1"/>
  <c r="H428" i="9" a="1"/>
  <c r="H428" i="9" s="1"/>
  <c r="V428" i="9" a="1"/>
  <c r="V428" i="9" s="1"/>
  <c r="E428" i="9" a="1"/>
  <c r="E428" i="9" s="1"/>
  <c r="U428" i="9" a="1"/>
  <c r="U428" i="9" s="1"/>
  <c r="F428" i="9" a="1"/>
  <c r="F428" i="9" s="1"/>
  <c r="AA479" i="9"/>
  <c r="X479" i="9"/>
  <c r="Z479" i="9"/>
  <c r="U429" i="9" a="1"/>
  <c r="U429" i="9" s="1"/>
  <c r="V429" i="9" a="1"/>
  <c r="V429" i="9" s="1"/>
  <c r="F429" i="9" a="1"/>
  <c r="F429" i="9" s="1"/>
  <c r="F508" i="9" a="1"/>
  <c r="F508" i="9" s="1"/>
  <c r="B17" i="21"/>
  <c r="Z489" i="9"/>
  <c r="X489" i="9"/>
  <c r="AA489" i="9"/>
  <c r="X507" i="9"/>
  <c r="Z507" i="9"/>
  <c r="AA507" i="9"/>
  <c r="X535" i="9"/>
  <c r="AA535" i="9"/>
  <c r="X531" i="9"/>
  <c r="AA531" i="9"/>
  <c r="Z531" i="9"/>
  <c r="X536" i="9"/>
  <c r="Z536" i="9"/>
  <c r="AA536" i="9"/>
  <c r="Z510" i="9"/>
  <c r="X510" i="9"/>
  <c r="AA510" i="9"/>
  <c r="X511" i="9"/>
  <c r="Z511" i="9"/>
  <c r="AA511" i="9"/>
  <c r="F372" i="9" a="1"/>
  <c r="F372" i="9" s="1"/>
  <c r="U372" i="9" a="1"/>
  <c r="U372" i="9" s="1"/>
  <c r="E372" i="9" a="1"/>
  <c r="E372" i="9" s="1"/>
  <c r="V372" i="9" a="1"/>
  <c r="V372" i="9" s="1"/>
  <c r="H372" i="9" a="1"/>
  <c r="H372" i="9" s="1"/>
  <c r="E348" i="9" a="1"/>
  <c r="E348" i="9" s="1"/>
  <c r="U508" i="9" a="1"/>
  <c r="U508" i="9" s="1"/>
  <c r="AA487" i="9"/>
  <c r="Z487" i="9"/>
  <c r="X487" i="9"/>
  <c r="X529" i="9"/>
  <c r="AA529" i="9"/>
  <c r="Z529" i="9"/>
  <c r="H413" i="9" a="1"/>
  <c r="H413" i="9" s="1"/>
  <c r="U413" i="9" a="1"/>
  <c r="U413" i="9" s="1"/>
  <c r="E413" i="9" a="1"/>
  <c r="E413" i="9" s="1"/>
  <c r="V413" i="9" a="1"/>
  <c r="V413" i="9" s="1"/>
  <c r="H353" i="9" a="1"/>
  <c r="H353" i="9" s="1"/>
  <c r="E353" i="9" a="1"/>
  <c r="E353" i="9" s="1"/>
  <c r="G353" i="9" s="1" a="1"/>
  <c r="G353" i="9" s="1"/>
  <c r="G392" i="9" a="1"/>
  <c r="G392" i="9" s="1"/>
  <c r="G408" i="9" a="1"/>
  <c r="G408" i="9" s="1"/>
  <c r="F413" i="9" a="1"/>
  <c r="F413" i="9" s="1"/>
  <c r="V533" i="9" a="1"/>
  <c r="V533" i="9" s="1"/>
  <c r="X534" i="9"/>
  <c r="Z534" i="9"/>
  <c r="AA534" i="9"/>
  <c r="X514" i="9"/>
  <c r="AA514" i="9"/>
  <c r="Z514" i="9"/>
  <c r="X527" i="9"/>
  <c r="Z527" i="9"/>
  <c r="AA527" i="9"/>
  <c r="Z512" i="9"/>
  <c r="X512" i="9"/>
  <c r="AA512" i="9"/>
  <c r="Z513" i="9"/>
  <c r="X513" i="9"/>
  <c r="AA513" i="9"/>
  <c r="Z515" i="9"/>
  <c r="X515" i="9"/>
  <c r="AA515" i="9"/>
  <c r="F516" i="9" a="1"/>
  <c r="F516" i="9" s="1"/>
  <c r="F460" i="9" a="1"/>
  <c r="F460" i="9" s="1"/>
  <c r="U460" i="9" a="1"/>
  <c r="U460" i="9" s="1"/>
  <c r="H460" i="9" a="1"/>
  <c r="H460" i="9" s="1"/>
  <c r="V460" i="9" a="1"/>
  <c r="V460" i="9" s="1"/>
  <c r="E460" i="9" a="1"/>
  <c r="E460" i="9" s="1"/>
  <c r="G460" i="9" s="1" a="1"/>
  <c r="G460" i="9" s="1"/>
  <c r="V393" i="9" a="1"/>
  <c r="V393" i="9" s="1"/>
  <c r="F393" i="9" a="1"/>
  <c r="F393" i="9" s="1"/>
  <c r="E393" i="9" a="1"/>
  <c r="E393" i="9" s="1"/>
  <c r="H393" i="9" a="1"/>
  <c r="H393" i="9" s="1"/>
  <c r="U393" i="9" a="1"/>
  <c r="U393" i="9" s="1"/>
  <c r="H516" i="9" a="1"/>
  <c r="H516" i="9" s="1"/>
  <c r="F388" i="9" a="1"/>
  <c r="F388" i="9" s="1"/>
  <c r="V388" i="9" a="1"/>
  <c r="V388" i="9" s="1"/>
  <c r="H388" i="9" a="1"/>
  <c r="H388" i="9" s="1"/>
  <c r="U388" i="9" a="1"/>
  <c r="U388" i="9" s="1"/>
  <c r="E388" i="9" a="1"/>
  <c r="E388" i="9" s="1"/>
  <c r="G388" i="9" s="1" a="1"/>
  <c r="G388" i="9" s="1"/>
  <c r="L167" i="21" a="1"/>
  <c r="L167" i="21" s="1"/>
  <c r="N82" i="9"/>
  <c r="M82" i="9"/>
  <c r="L82" i="9"/>
  <c r="X473" i="9"/>
  <c r="AA473" i="9"/>
  <c r="Z473" i="9"/>
  <c r="Z475" i="9"/>
  <c r="X475" i="9"/>
  <c r="AA475" i="9"/>
  <c r="X519" i="9"/>
  <c r="Z519" i="9"/>
  <c r="AA519" i="9"/>
  <c r="Z522" i="9"/>
  <c r="AA522" i="9"/>
  <c r="X522" i="9"/>
  <c r="V390" i="9" a="1"/>
  <c r="V390" i="9" s="1"/>
  <c r="H390" i="9" a="1"/>
  <c r="H390" i="9" s="1"/>
  <c r="F390" i="9" a="1"/>
  <c r="F390" i="9" s="1"/>
  <c r="E390" i="9" a="1"/>
  <c r="E390" i="9" s="1"/>
  <c r="U390" i="9" a="1"/>
  <c r="U390" i="9" s="1"/>
  <c r="G192" i="9" a="1"/>
  <c r="G192" i="9" s="1"/>
  <c r="F192" i="9" a="1"/>
  <c r="F192" i="9" s="1"/>
  <c r="E192" i="9" a="1"/>
  <c r="E192" i="9" s="1"/>
  <c r="H192" i="9" a="1"/>
  <c r="H192" i="9" s="1"/>
  <c r="E191" i="9" a="1"/>
  <c r="E191" i="9" s="1"/>
  <c r="H191" i="9" a="1"/>
  <c r="H191" i="9" s="1"/>
  <c r="F191" i="9" a="1"/>
  <c r="F191" i="9" s="1"/>
  <c r="G191" i="9" a="1"/>
  <c r="G191" i="9" s="1"/>
  <c r="M79" i="9"/>
  <c r="N79" i="9"/>
  <c r="L79" i="9"/>
  <c r="Z472" i="9"/>
  <c r="AA472" i="9"/>
  <c r="X472" i="9"/>
  <c r="Z467" i="9"/>
  <c r="X467" i="9"/>
  <c r="AA467" i="9"/>
  <c r="X518" i="9"/>
  <c r="AA518" i="9"/>
  <c r="Z518" i="9"/>
  <c r="X526" i="9"/>
  <c r="Z526" i="9"/>
  <c r="AA526" i="9"/>
  <c r="H141" i="9" a="1"/>
  <c r="H141" i="9" s="1"/>
  <c r="G141" i="9" a="1"/>
  <c r="G141" i="9" s="1"/>
  <c r="F141" i="9" a="1"/>
  <c r="F141" i="9" s="1"/>
  <c r="O155" i="21" a="1"/>
  <c r="O155" i="21" s="1"/>
  <c r="J166" i="21" a="1"/>
  <c r="J166" i="21" s="1"/>
  <c r="K153" i="21" a="1"/>
  <c r="K153" i="21" s="1"/>
  <c r="V145" i="21" a="1"/>
  <c r="V145" i="21" s="1"/>
  <c r="L87" i="9"/>
  <c r="N87" i="9"/>
  <c r="M87" i="9"/>
  <c r="X468" i="9"/>
  <c r="Z468" i="9"/>
  <c r="AA468" i="9"/>
  <c r="Z474" i="9"/>
  <c r="X474" i="9"/>
  <c r="AA474" i="9"/>
  <c r="Z523" i="9"/>
  <c r="AA523" i="9"/>
  <c r="X523" i="9"/>
  <c r="AC129" i="21" a="1"/>
  <c r="AC129" i="21" s="1"/>
  <c r="V170" i="21" a="1"/>
  <c r="V170" i="21" s="1"/>
  <c r="AA123" i="21" a="1"/>
  <c r="AA123" i="21" s="1"/>
  <c r="W161" i="21" a="1"/>
  <c r="W161" i="21" s="1"/>
  <c r="AB121" i="21" a="1"/>
  <c r="AB121" i="21" s="1"/>
  <c r="N165" i="21" a="1"/>
  <c r="N165" i="21" s="1"/>
  <c r="U131" i="21" a="1"/>
  <c r="U131" i="21" s="1"/>
  <c r="L84" i="9"/>
  <c r="N84" i="9"/>
  <c r="M84" i="9"/>
  <c r="Z469" i="9"/>
  <c r="X469" i="9"/>
  <c r="AA469" i="9"/>
  <c r="AA470" i="9"/>
  <c r="X470" i="9"/>
  <c r="Z470" i="9"/>
  <c r="H389" i="9" a="1"/>
  <c r="H389" i="9" s="1"/>
  <c r="E389" i="9" a="1"/>
  <c r="E389" i="9" s="1"/>
  <c r="V389" i="9" a="1"/>
  <c r="V389" i="9" s="1"/>
  <c r="U389" i="9" a="1"/>
  <c r="U389" i="9" s="1"/>
  <c r="F389" i="9" a="1"/>
  <c r="F389" i="9" s="1"/>
  <c r="Z521" i="9"/>
  <c r="X521" i="9"/>
  <c r="AA521" i="9"/>
  <c r="X525" i="9"/>
  <c r="Z525" i="9"/>
  <c r="AA525" i="9"/>
  <c r="E516" i="9" a="1"/>
  <c r="E516" i="9" s="1"/>
  <c r="V516" i="9" a="1"/>
  <c r="V516" i="9" s="1"/>
  <c r="U348" i="9" a="1"/>
  <c r="U348" i="9" s="1"/>
  <c r="H348" i="9" a="1"/>
  <c r="H348" i="9" s="1"/>
  <c r="E500" i="9" a="1"/>
  <c r="E500" i="9" s="1"/>
  <c r="U500" i="9" a="1"/>
  <c r="U500" i="9" s="1"/>
  <c r="H500" i="9" a="1"/>
  <c r="H500" i="9" s="1"/>
  <c r="G407" i="9" a="1"/>
  <c r="G407" i="9" s="1"/>
  <c r="G336" i="9" a="1"/>
  <c r="G336" i="9" s="1"/>
  <c r="E86" i="9" a="1"/>
  <c r="E86" i="9" s="1"/>
  <c r="L11" i="9"/>
  <c r="L10" i="9"/>
  <c r="L9" i="9"/>
  <c r="L14" i="9"/>
  <c r="L13" i="9"/>
  <c r="L16" i="9"/>
  <c r="K18" i="9"/>
  <c r="L17" i="9"/>
  <c r="L12" i="9"/>
  <c r="L15" i="9"/>
  <c r="N180" i="21" a="1"/>
  <c r="N180" i="21" s="1"/>
  <c r="S143" i="21" a="1"/>
  <c r="S143" i="21" s="1"/>
  <c r="K155" i="21" a="1"/>
  <c r="K155" i="21" s="1"/>
  <c r="T151" i="21" a="1"/>
  <c r="T151" i="21" s="1"/>
  <c r="X125" i="21" a="1"/>
  <c r="X125" i="21" s="1"/>
  <c r="J143" i="21" a="1"/>
  <c r="J143" i="21" s="1"/>
  <c r="AC123" i="21" a="1"/>
  <c r="AC123" i="21" s="1"/>
  <c r="O125" i="21" a="1"/>
  <c r="O125" i="21" s="1"/>
  <c r="V163" i="21" a="1"/>
  <c r="V163" i="21" s="1"/>
  <c r="N133" i="21" a="1"/>
  <c r="N133" i="21" s="1"/>
  <c r="J125" i="21" a="1"/>
  <c r="J125" i="21" s="1"/>
  <c r="Z138" i="21" a="1"/>
  <c r="Z138" i="21" s="1"/>
  <c r="N93" i="21" a="1"/>
  <c r="N93" i="21" s="1"/>
  <c r="Q131" i="21" a="1"/>
  <c r="Q131" i="21" s="1"/>
  <c r="R91" i="21" a="1"/>
  <c r="R91" i="21" s="1"/>
  <c r="C52" i="20"/>
  <c r="D51" i="20"/>
  <c r="M302" i="9"/>
  <c r="L302" i="9"/>
  <c r="N302" i="9"/>
  <c r="M304" i="9"/>
  <c r="L304" i="9"/>
  <c r="N304" i="9"/>
  <c r="M240" i="9"/>
  <c r="N240" i="9"/>
  <c r="L240" i="9"/>
  <c r="N243" i="9"/>
  <c r="L243" i="9"/>
  <c r="M243" i="9"/>
  <c r="B76" i="16" a="1"/>
  <c r="B76" i="16" s="1"/>
  <c r="B77" i="16" s="1" a="1"/>
  <c r="B77" i="16" s="1"/>
  <c r="N306" i="9"/>
  <c r="L306" i="9"/>
  <c r="M306" i="9"/>
  <c r="M298" i="9"/>
  <c r="N298" i="9"/>
  <c r="L298" i="9"/>
  <c r="L303" i="9"/>
  <c r="N303" i="9"/>
  <c r="M303" i="9"/>
  <c r="N245" i="9"/>
  <c r="L245" i="9"/>
  <c r="M245" i="9"/>
  <c r="L238" i="9"/>
  <c r="N238" i="9"/>
  <c r="M238" i="9"/>
  <c r="J100" i="21" a="1"/>
  <c r="J100" i="21" s="1"/>
  <c r="AB149" i="21" a="1"/>
  <c r="AB149" i="21" s="1"/>
  <c r="V87" i="21" a="1"/>
  <c r="V87" i="21" s="1"/>
  <c r="R130" i="21" a="1"/>
  <c r="R130" i="21" s="1"/>
  <c r="AB127" i="21" a="1"/>
  <c r="AB127" i="21" s="1"/>
  <c r="Q171" i="21" a="1"/>
  <c r="Q171" i="21" s="1"/>
  <c r="P161" i="21" a="1"/>
  <c r="P161" i="21" s="1"/>
  <c r="O169" i="21" a="1"/>
  <c r="O169" i="21" s="1"/>
  <c r="AA125" i="21" a="1"/>
  <c r="AA125" i="21" s="1"/>
  <c r="AB131" i="21" a="1"/>
  <c r="AB131" i="21" s="1"/>
  <c r="R156" i="21" a="1"/>
  <c r="R156" i="21" s="1"/>
  <c r="Q87" i="21" a="1"/>
  <c r="Q87" i="21" s="1"/>
  <c r="K145" i="21" a="1"/>
  <c r="K145" i="21" s="1"/>
  <c r="AB145" i="21" a="1"/>
  <c r="AB145" i="21" s="1"/>
  <c r="AC145" i="21" a="1"/>
  <c r="AC145" i="21" s="1"/>
  <c r="L141" i="21" a="1"/>
  <c r="L141" i="21" s="1"/>
  <c r="W137" i="21" a="1"/>
  <c r="W137" i="21" s="1"/>
  <c r="J131" i="21" a="1"/>
  <c r="J131" i="21" s="1"/>
  <c r="Z142" i="21" a="1"/>
  <c r="Z142" i="21" s="1"/>
  <c r="W139" i="21" a="1"/>
  <c r="W139" i="21" s="1"/>
  <c r="J124" i="21" a="1"/>
  <c r="J124" i="21" s="1"/>
  <c r="G329" i="9" a="1"/>
  <c r="G329" i="9" s="1"/>
  <c r="AC111" i="21" a="1"/>
  <c r="AC111" i="21" s="1"/>
  <c r="R147" i="21" a="1"/>
  <c r="R147" i="21" s="1"/>
  <c r="G509" i="9" a="1"/>
  <c r="G509" i="9" s="1"/>
  <c r="L307" i="9"/>
  <c r="M307" i="9"/>
  <c r="N307" i="9"/>
  <c r="N305" i="9"/>
  <c r="M305" i="9"/>
  <c r="L305" i="9"/>
  <c r="N301" i="9"/>
  <c r="L301" i="9"/>
  <c r="M301" i="9"/>
  <c r="M239" i="9"/>
  <c r="L239" i="9"/>
  <c r="N239" i="9"/>
  <c r="L241" i="9"/>
  <c r="N241" i="9"/>
  <c r="M241" i="9"/>
  <c r="L242" i="9"/>
  <c r="M242" i="9"/>
  <c r="N242" i="9"/>
  <c r="M299" i="9"/>
  <c r="L299" i="9"/>
  <c r="N299" i="9"/>
  <c r="M300" i="9"/>
  <c r="L300" i="9"/>
  <c r="N300" i="9"/>
  <c r="C24" i="20"/>
  <c r="D24" i="20" s="1"/>
  <c r="D23" i="20"/>
  <c r="N244" i="9"/>
  <c r="L244" i="9"/>
  <c r="M244" i="9"/>
  <c r="N247" i="9"/>
  <c r="M247" i="9"/>
  <c r="L247" i="9"/>
  <c r="N246" i="9"/>
  <c r="L246" i="9"/>
  <c r="M246" i="9"/>
  <c r="C467" i="6"/>
  <c r="G400" i="9" a="1"/>
  <c r="G400" i="9" s="1"/>
  <c r="C323" i="6"/>
  <c r="H352" i="9" a="1"/>
  <c r="H352" i="9" s="1"/>
  <c r="F352" i="9" a="1"/>
  <c r="F352" i="9" s="1"/>
  <c r="V352" i="9" a="1"/>
  <c r="V352" i="9" s="1"/>
  <c r="E352" i="9" a="1"/>
  <c r="E352" i="9" s="1"/>
  <c r="U352" i="9" a="1"/>
  <c r="U352" i="9" s="1"/>
  <c r="H355" i="9" a="1"/>
  <c r="H355" i="9" s="1"/>
  <c r="V355" i="9" a="1"/>
  <c r="V355" i="9" s="1"/>
  <c r="E355" i="9" a="1"/>
  <c r="E355" i="9" s="1"/>
  <c r="U355" i="9" a="1"/>
  <c r="U355" i="9" s="1"/>
  <c r="F355" i="9" a="1"/>
  <c r="F355" i="9" s="1"/>
  <c r="C455" i="6"/>
  <c r="E351" i="9" a="1"/>
  <c r="E351" i="9" s="1"/>
  <c r="V351" i="9" a="1"/>
  <c r="V351" i="9" s="1"/>
  <c r="H351" i="9" a="1"/>
  <c r="H351" i="9" s="1"/>
  <c r="U351" i="9" a="1"/>
  <c r="U351" i="9" s="1"/>
  <c r="F351" i="9" a="1"/>
  <c r="F351" i="9" s="1"/>
  <c r="G351" i="9" s="1" a="1"/>
  <c r="G351" i="9" s="1"/>
  <c r="G450" i="9" a="1"/>
  <c r="G450" i="9" s="1"/>
  <c r="C557" i="6"/>
  <c r="C419" i="6"/>
  <c r="D39" i="5"/>
  <c r="C479" i="6"/>
  <c r="C407" i="6"/>
  <c r="C155" i="6"/>
  <c r="C233" i="6"/>
  <c r="C401" i="6"/>
  <c r="G481" i="9" a="1"/>
  <c r="G481" i="9" s="1"/>
  <c r="C101" i="6"/>
  <c r="C167" i="6"/>
  <c r="G326" i="9" a="1"/>
  <c r="G326" i="9" s="1"/>
  <c r="C449" i="6"/>
  <c r="C395" i="6"/>
  <c r="C431" i="6"/>
  <c r="C491" i="6"/>
  <c r="C425" i="6"/>
  <c r="C335" i="6"/>
  <c r="C305" i="6"/>
  <c r="C563" i="6"/>
  <c r="C275" i="6"/>
  <c r="C485" i="6"/>
  <c r="C281" i="6"/>
  <c r="C221" i="6"/>
  <c r="C173" i="6"/>
  <c r="C8" i="19" a="1"/>
  <c r="C8" i="19" s="1"/>
  <c r="C9" i="19" s="1" a="1"/>
  <c r="C9" i="19" s="1"/>
  <c r="C10" i="19" s="1" a="1"/>
  <c r="C10" i="19" s="1"/>
  <c r="Y83" i="21" a="1"/>
  <c r="Y83" i="21" s="1"/>
  <c r="Z91" i="21" a="1"/>
  <c r="Z91" i="21" s="1"/>
  <c r="AB175" i="21" a="1"/>
  <c r="AB175" i="21" s="1"/>
  <c r="F170" i="9" a="1"/>
  <c r="F170" i="9" s="1"/>
  <c r="G170" i="9" a="1"/>
  <c r="G170" i="9" s="1"/>
  <c r="E170" i="9" a="1"/>
  <c r="E170" i="9" s="1"/>
  <c r="H170" i="9" a="1"/>
  <c r="H170" i="9" s="1"/>
  <c r="F496" i="9" a="1"/>
  <c r="F496" i="9" s="1"/>
  <c r="V496" i="9" a="1"/>
  <c r="V496" i="9" s="1"/>
  <c r="E496" i="9" a="1"/>
  <c r="E496" i="9" s="1"/>
  <c r="H496" i="9" a="1"/>
  <c r="H496" i="9" s="1"/>
  <c r="U496" i="9" a="1"/>
  <c r="U496" i="9" s="1"/>
  <c r="N36" i="9"/>
  <c r="N37" i="9"/>
  <c r="N28" i="9"/>
  <c r="F231" i="9" a="1"/>
  <c r="F231" i="9" s="1"/>
  <c r="G231" i="9" a="1"/>
  <c r="G231" i="9" s="1"/>
  <c r="H231" i="9" a="1"/>
  <c r="H231" i="9" s="1"/>
  <c r="E231" i="9" a="1"/>
  <c r="E231" i="9" s="1"/>
  <c r="F488" i="9" a="1"/>
  <c r="F488" i="9" s="1"/>
  <c r="H488" i="9" a="1"/>
  <c r="H488" i="9" s="1"/>
  <c r="E488" i="9" a="1"/>
  <c r="E488" i="9" s="1"/>
  <c r="V488" i="9" a="1"/>
  <c r="V488" i="9" s="1"/>
  <c r="U488" i="9" a="1"/>
  <c r="U488" i="9" s="1"/>
  <c r="E364" i="9" a="1"/>
  <c r="E364" i="9" s="1"/>
  <c r="V364" i="9" a="1"/>
  <c r="V364" i="9" s="1"/>
  <c r="F364" i="9" a="1"/>
  <c r="F364" i="9" s="1"/>
  <c r="H364" i="9" a="1"/>
  <c r="H364" i="9" s="1"/>
  <c r="U364" i="9" a="1"/>
  <c r="U364" i="9" s="1"/>
  <c r="H183" i="9" a="1"/>
  <c r="H183" i="9" s="1"/>
  <c r="E183" i="9" a="1"/>
  <c r="E183" i="9" s="1"/>
  <c r="F183" i="9" a="1"/>
  <c r="F183" i="9" s="1"/>
  <c r="G183" i="9" a="1"/>
  <c r="G183" i="9" s="1"/>
  <c r="C119" i="6"/>
  <c r="C473" i="6"/>
  <c r="C413" i="6"/>
  <c r="C179" i="6"/>
  <c r="C533" i="6"/>
  <c r="C149" i="6"/>
  <c r="C365" i="6"/>
  <c r="C227" i="6"/>
  <c r="D147" i="5"/>
  <c r="C443" i="6"/>
  <c r="D57" i="5"/>
  <c r="D141" i="5"/>
  <c r="G235" i="9" a="1"/>
  <c r="G235" i="9" s="1"/>
  <c r="E235" i="9" a="1"/>
  <c r="E235" i="9" s="1"/>
  <c r="F235" i="9" a="1"/>
  <c r="F235" i="9" s="1"/>
  <c r="H235" i="9" a="1"/>
  <c r="H235" i="9" s="1"/>
  <c r="N31" i="9"/>
  <c r="N35" i="9"/>
  <c r="N30" i="9"/>
  <c r="N25" i="9"/>
  <c r="V363" i="9" a="1"/>
  <c r="V363" i="9" s="1"/>
  <c r="U363" i="9" a="1"/>
  <c r="U363" i="9" s="1"/>
  <c r="H363" i="9" a="1"/>
  <c r="H363" i="9" s="1"/>
  <c r="F363" i="9" a="1"/>
  <c r="F363" i="9" s="1"/>
  <c r="E363" i="9" a="1"/>
  <c r="E363" i="9" s="1"/>
  <c r="V421" i="9" a="1"/>
  <c r="V421" i="9" s="1"/>
  <c r="E421" i="9" a="1"/>
  <c r="E421" i="9" s="1"/>
  <c r="F421" i="9" a="1"/>
  <c r="F421" i="9" s="1"/>
  <c r="H421" i="9" a="1"/>
  <c r="H421" i="9" s="1"/>
  <c r="U421" i="9" a="1"/>
  <c r="U421" i="9" s="1"/>
  <c r="F424" i="9" a="1"/>
  <c r="F424" i="9" s="1"/>
  <c r="E424" i="9" a="1"/>
  <c r="E424" i="9" s="1"/>
  <c r="H424" i="9" a="1"/>
  <c r="H424" i="9" s="1"/>
  <c r="V424" i="9" a="1"/>
  <c r="V424" i="9" s="1"/>
  <c r="U424" i="9" a="1"/>
  <c r="U424" i="9" s="1"/>
  <c r="E491" i="9" a="1"/>
  <c r="E491" i="9" s="1"/>
  <c r="H491" i="9" a="1"/>
  <c r="H491" i="9" s="1"/>
  <c r="V491" i="9" a="1"/>
  <c r="V491" i="9" s="1"/>
  <c r="U491" i="9" a="1"/>
  <c r="U491" i="9" s="1"/>
  <c r="F491" i="9" a="1"/>
  <c r="F491" i="9" s="1"/>
  <c r="G491" i="9" s="1" a="1"/>
  <c r="G491" i="9" s="1"/>
  <c r="C143" i="6"/>
  <c r="D111" i="5"/>
  <c r="C521" i="6"/>
  <c r="C329" i="6"/>
  <c r="D159" i="5"/>
  <c r="C185" i="6"/>
  <c r="C137" i="6"/>
  <c r="C539" i="6"/>
  <c r="C95" i="6"/>
  <c r="C569" i="6"/>
  <c r="C437" i="6"/>
  <c r="C527" i="6"/>
  <c r="F229" i="9" a="1"/>
  <c r="F229" i="9" s="1"/>
  <c r="G229" i="9" a="1"/>
  <c r="G229" i="9" s="1"/>
  <c r="H229" i="9" a="1"/>
  <c r="H229" i="9" s="1"/>
  <c r="E229" i="9" a="1"/>
  <c r="E229" i="9" s="1"/>
  <c r="V436" i="9" a="1"/>
  <c r="V436" i="9" s="1"/>
  <c r="E436" i="9" a="1"/>
  <c r="E436" i="9" s="1"/>
  <c r="F436" i="9" a="1"/>
  <c r="F436" i="9" s="1"/>
  <c r="U436" i="9" a="1"/>
  <c r="U436" i="9" s="1"/>
  <c r="H436" i="9" a="1"/>
  <c r="H436" i="9" s="1"/>
  <c r="N29" i="9"/>
  <c r="N34" i="9"/>
  <c r="N38" i="9"/>
  <c r="G461" i="9" a="1"/>
  <c r="G461" i="9" s="1"/>
  <c r="N22" i="9"/>
  <c r="N20" i="9"/>
  <c r="H493" i="9" a="1"/>
  <c r="H493" i="9" s="1"/>
  <c r="E493" i="9" a="1"/>
  <c r="E493" i="9" s="1"/>
  <c r="F493" i="9" a="1"/>
  <c r="F493" i="9" s="1"/>
  <c r="V493" i="9" a="1"/>
  <c r="V493" i="9" s="1"/>
  <c r="U493" i="9" a="1"/>
  <c r="U493" i="9" s="1"/>
  <c r="G195" i="9" a="1"/>
  <c r="G195" i="9" s="1"/>
  <c r="E195" i="9" a="1"/>
  <c r="E195" i="9" s="1"/>
  <c r="H195" i="9" a="1"/>
  <c r="H195" i="9" s="1"/>
  <c r="F195" i="9" a="1"/>
  <c r="F195" i="9" s="1"/>
  <c r="H171" i="9" a="1"/>
  <c r="H171" i="9" s="1"/>
  <c r="E171" i="9" a="1"/>
  <c r="E171" i="9" s="1"/>
  <c r="G171" i="9" a="1"/>
  <c r="G171" i="9" s="1"/>
  <c r="F171" i="9" a="1"/>
  <c r="F171" i="9" s="1"/>
  <c r="D169" i="20"/>
  <c r="C170" i="20"/>
  <c r="D170" i="20" s="1"/>
  <c r="Z172" i="21" a="1"/>
  <c r="Z172" i="21" s="1"/>
  <c r="X153" i="21" a="1"/>
  <c r="X153" i="21" s="1"/>
  <c r="AB83" i="21" a="1"/>
  <c r="AB83" i="21" s="1"/>
  <c r="R126" i="21" a="1"/>
  <c r="R126" i="21" s="1"/>
  <c r="AB97" i="21" a="1"/>
  <c r="AB97" i="21" s="1"/>
  <c r="H234" i="9" a="1"/>
  <c r="H234" i="9" s="1"/>
  <c r="E234" i="9" a="1"/>
  <c r="E234" i="9" s="1"/>
  <c r="G234" i="9" a="1"/>
  <c r="G234" i="9" s="1"/>
  <c r="F234" i="9" a="1"/>
  <c r="F234" i="9" s="1"/>
  <c r="B118" i="9"/>
  <c r="B114" i="9"/>
  <c r="B115" i="9"/>
  <c r="B116" i="9"/>
  <c r="B110" i="9"/>
  <c r="B112" i="9"/>
  <c r="B111" i="9"/>
  <c r="B113" i="9"/>
  <c r="B109" i="9"/>
  <c r="B117" i="9"/>
  <c r="N32" i="9"/>
  <c r="N33" i="9"/>
  <c r="V425" i="9" a="1"/>
  <c r="V425" i="9" s="1"/>
  <c r="E425" i="9" a="1"/>
  <c r="E425" i="9" s="1"/>
  <c r="F425" i="9" a="1"/>
  <c r="F425" i="9" s="1"/>
  <c r="U425" i="9" a="1"/>
  <c r="U425" i="9" s="1"/>
  <c r="H425" i="9" a="1"/>
  <c r="H425" i="9" s="1"/>
  <c r="N21" i="9"/>
  <c r="N26" i="9"/>
  <c r="F494" i="9" a="1"/>
  <c r="F494" i="9" s="1"/>
  <c r="U419" i="9" a="1"/>
  <c r="U419" i="9" s="1"/>
  <c r="V419" i="9" a="1"/>
  <c r="V419" i="9" s="1"/>
  <c r="H419" i="9" a="1"/>
  <c r="H419" i="9" s="1"/>
  <c r="F419" i="9" a="1"/>
  <c r="F419" i="9" s="1"/>
  <c r="E419" i="9" a="1"/>
  <c r="E419" i="9" s="1"/>
  <c r="F502" i="9" a="1"/>
  <c r="F502" i="9" s="1"/>
  <c r="E502" i="9" a="1"/>
  <c r="E502" i="9" s="1"/>
  <c r="H502" i="9" a="1"/>
  <c r="H502" i="9" s="1"/>
  <c r="V502" i="9" a="1"/>
  <c r="V502" i="9" s="1"/>
  <c r="U502" i="9" a="1"/>
  <c r="U502" i="9" s="1"/>
  <c r="F193" i="9" a="1"/>
  <c r="F193" i="9" s="1"/>
  <c r="G193" i="9" a="1"/>
  <c r="G193" i="9" s="1"/>
  <c r="E193" i="9" a="1"/>
  <c r="E193" i="9" s="1"/>
  <c r="H193" i="9" a="1"/>
  <c r="H193" i="9" s="1"/>
  <c r="H175" i="9" a="1"/>
  <c r="H175" i="9" s="1"/>
  <c r="E175" i="9" a="1"/>
  <c r="E175" i="9" s="1"/>
  <c r="F175" i="9" a="1"/>
  <c r="F175" i="9" s="1"/>
  <c r="G175" i="9" a="1"/>
  <c r="G175" i="9" s="1"/>
  <c r="H492" i="9" a="1"/>
  <c r="H492" i="9" s="1"/>
  <c r="E492" i="9" a="1"/>
  <c r="E492" i="9" s="1"/>
  <c r="V492" i="9" a="1"/>
  <c r="V492" i="9" s="1"/>
  <c r="U492" i="9" a="1"/>
  <c r="U492" i="9" s="1"/>
  <c r="F492" i="9" a="1"/>
  <c r="F492" i="9" s="1"/>
  <c r="L314" i="9"/>
  <c r="M314" i="9"/>
  <c r="N314" i="9"/>
  <c r="N315" i="9"/>
  <c r="L315" i="9"/>
  <c r="M315" i="9"/>
  <c r="G72" i="9" a="1"/>
  <c r="G72" i="9" s="1"/>
  <c r="E72" i="9" a="1"/>
  <c r="E72" i="9" s="1"/>
  <c r="F72" i="9" a="1"/>
  <c r="F72" i="9" s="1"/>
  <c r="H72" i="9" a="1"/>
  <c r="H72" i="9" s="1"/>
  <c r="E451" i="9" a="1"/>
  <c r="E451" i="9" s="1"/>
  <c r="F451" i="9" a="1"/>
  <c r="F451" i="9" s="1"/>
  <c r="H451" i="9" a="1"/>
  <c r="H451" i="9" s="1"/>
  <c r="U451" i="9" a="1"/>
  <c r="U451" i="9" s="1"/>
  <c r="V451" i="9" a="1"/>
  <c r="V451" i="9" s="1"/>
  <c r="G168" i="9" a="1"/>
  <c r="G168" i="9" s="1"/>
  <c r="E168" i="9" a="1"/>
  <c r="E168" i="9" s="1"/>
  <c r="F168" i="9" a="1"/>
  <c r="F168" i="9" s="1"/>
  <c r="H168" i="9" a="1"/>
  <c r="H168" i="9" s="1"/>
  <c r="L151" i="9"/>
  <c r="M151" i="9"/>
  <c r="N151" i="9"/>
  <c r="L154" i="9"/>
  <c r="N154" i="9"/>
  <c r="M154" i="9"/>
  <c r="L153" i="9"/>
  <c r="M153" i="9"/>
  <c r="N153" i="9"/>
  <c r="V406" i="9" a="1"/>
  <c r="V406" i="9" s="1"/>
  <c r="U406" i="9" a="1"/>
  <c r="U406" i="9" s="1"/>
  <c r="H406" i="9" a="1"/>
  <c r="H406" i="9" s="1"/>
  <c r="E406" i="9" a="1"/>
  <c r="E406" i="9" s="1"/>
  <c r="F406" i="9" a="1"/>
  <c r="F406" i="9" s="1"/>
  <c r="N254" i="9"/>
  <c r="M254" i="9"/>
  <c r="L254" i="9"/>
  <c r="M250" i="9"/>
  <c r="N250" i="9"/>
  <c r="L250" i="9"/>
  <c r="M251" i="9"/>
  <c r="L251" i="9"/>
  <c r="N251" i="9"/>
  <c r="V503" i="9" a="1"/>
  <c r="V503" i="9" s="1"/>
  <c r="U503" i="9" a="1"/>
  <c r="U503" i="9" s="1"/>
  <c r="H503" i="9" a="1"/>
  <c r="H503" i="9" s="1"/>
  <c r="F503" i="9" a="1"/>
  <c r="F503" i="9" s="1"/>
  <c r="E503" i="9" a="1"/>
  <c r="E503" i="9" s="1"/>
  <c r="E357" i="9" a="1"/>
  <c r="E357" i="9" s="1"/>
  <c r="V357" i="9" a="1"/>
  <c r="V357" i="9" s="1"/>
  <c r="H357" i="9" a="1"/>
  <c r="H357" i="9" s="1"/>
  <c r="F357" i="9" a="1"/>
  <c r="F357" i="9" s="1"/>
  <c r="U357" i="9" a="1"/>
  <c r="U357" i="9" s="1"/>
  <c r="J105" i="21" a="1"/>
  <c r="J105" i="21" s="1"/>
  <c r="AC105" i="21" a="1"/>
  <c r="AC105" i="21" s="1"/>
  <c r="V154" i="21" a="1"/>
  <c r="V154" i="21" s="1"/>
  <c r="Y145" i="21" a="1"/>
  <c r="Y145" i="21" s="1"/>
  <c r="O163" i="21" a="1"/>
  <c r="O163" i="21" s="1"/>
  <c r="Y107" i="21" a="1"/>
  <c r="Y107" i="21" s="1"/>
  <c r="O141" i="21" a="1"/>
  <c r="O141" i="21" s="1"/>
  <c r="O137" i="21" a="1"/>
  <c r="O137" i="21" s="1"/>
  <c r="AC91" i="21" a="1"/>
  <c r="AC91" i="21" s="1"/>
  <c r="AA93" i="21" a="1"/>
  <c r="AA93" i="21" s="1"/>
  <c r="R141" i="21" a="1"/>
  <c r="R141" i="21" s="1"/>
  <c r="T179" i="21" a="1"/>
  <c r="T179" i="21" s="1"/>
  <c r="M99" i="21" a="1"/>
  <c r="M99" i="21" s="1"/>
  <c r="Y171" i="21" a="1"/>
  <c r="Y171" i="21" s="1"/>
  <c r="AA137" i="21" a="1"/>
  <c r="AA137" i="21" s="1"/>
  <c r="M266" i="9"/>
  <c r="N266" i="9"/>
  <c r="L266" i="9"/>
  <c r="M267" i="9"/>
  <c r="L267" i="9"/>
  <c r="N267" i="9"/>
  <c r="N263" i="9"/>
  <c r="M263" i="9"/>
  <c r="L263" i="9"/>
  <c r="H380" i="9" a="1"/>
  <c r="H380" i="9" s="1"/>
  <c r="V380" i="9" a="1"/>
  <c r="V380" i="9" s="1"/>
  <c r="U380" i="9" a="1"/>
  <c r="U380" i="9" s="1"/>
  <c r="F380" i="9" a="1"/>
  <c r="F380" i="9" s="1"/>
  <c r="E380" i="9" a="1"/>
  <c r="E380" i="9" s="1"/>
  <c r="V383" i="9" a="1"/>
  <c r="V383" i="9" s="1"/>
  <c r="U383" i="9" a="1"/>
  <c r="U383" i="9" s="1"/>
  <c r="E383" i="9" a="1"/>
  <c r="E383" i="9" s="1"/>
  <c r="F383" i="9" a="1"/>
  <c r="F383" i="9" s="1"/>
  <c r="H383" i="9" a="1"/>
  <c r="H383" i="9" s="1"/>
  <c r="V382" i="9" a="1"/>
  <c r="V382" i="9" s="1"/>
  <c r="U382" i="9" a="1"/>
  <c r="U382" i="9" s="1"/>
  <c r="H382" i="9" a="1"/>
  <c r="H382" i="9" s="1"/>
  <c r="E382" i="9" a="1"/>
  <c r="E382" i="9" s="1"/>
  <c r="F382" i="9" a="1"/>
  <c r="F382" i="9" s="1"/>
  <c r="N226" i="9"/>
  <c r="M226" i="9"/>
  <c r="L226" i="9"/>
  <c r="L218" i="9"/>
  <c r="M218" i="9"/>
  <c r="N218" i="9"/>
  <c r="N221" i="9"/>
  <c r="L221" i="9"/>
  <c r="M221" i="9"/>
  <c r="L108" i="9"/>
  <c r="M108" i="9"/>
  <c r="N108" i="9"/>
  <c r="F217" i="9" a="1"/>
  <c r="F217" i="9" s="1"/>
  <c r="G217" i="9" a="1"/>
  <c r="G217" i="9" s="1"/>
  <c r="E217" i="9" a="1"/>
  <c r="E217" i="9" s="1"/>
  <c r="H217" i="9" a="1"/>
  <c r="H217" i="9" s="1"/>
  <c r="E291" i="9" a="1"/>
  <c r="E291" i="9" s="1"/>
  <c r="G291" i="9" a="1"/>
  <c r="G291" i="9" s="1"/>
  <c r="H291" i="9" a="1"/>
  <c r="H291" i="9" s="1"/>
  <c r="F291" i="9" a="1"/>
  <c r="F291" i="9" s="1"/>
  <c r="G181" i="9" a="1"/>
  <c r="G181" i="9" s="1"/>
  <c r="F181" i="9" a="1"/>
  <c r="F181" i="9" s="1"/>
  <c r="H181" i="9" a="1"/>
  <c r="H181" i="9" s="1"/>
  <c r="E181" i="9" a="1"/>
  <c r="E181" i="9" s="1"/>
  <c r="Q85" i="21" a="1"/>
  <c r="Q85" i="21" s="1"/>
  <c r="Z93" i="21" a="1"/>
  <c r="Z93" i="21" s="1"/>
  <c r="AC107" i="21" a="1"/>
  <c r="AC107" i="21" s="1"/>
  <c r="J95" i="21" a="1"/>
  <c r="J95" i="21" s="1"/>
  <c r="R172" i="21" a="1"/>
  <c r="R172" i="21" s="1"/>
  <c r="N132" i="21" a="1"/>
  <c r="N132" i="21" s="1"/>
  <c r="P133" i="21" a="1"/>
  <c r="P133" i="21" s="1"/>
  <c r="R95" i="21" a="1"/>
  <c r="R95" i="21" s="1"/>
  <c r="W171" i="21" a="1"/>
  <c r="W171" i="21" s="1"/>
  <c r="Z110" i="21" a="1"/>
  <c r="Z110" i="21" s="1"/>
  <c r="U105" i="21" a="1"/>
  <c r="U105" i="21" s="1"/>
  <c r="S157" i="21" a="1"/>
  <c r="S157" i="21" s="1"/>
  <c r="N42" i="9"/>
  <c r="M42" i="9"/>
  <c r="L42" i="9"/>
  <c r="H335" i="9" a="1"/>
  <c r="H335" i="9" s="1"/>
  <c r="V335" i="9" a="1"/>
  <c r="V335" i="9" s="1"/>
  <c r="E335" i="9" a="1"/>
  <c r="E335" i="9" s="1"/>
  <c r="U335" i="9" a="1"/>
  <c r="U335" i="9" s="1"/>
  <c r="F335" i="9" a="1"/>
  <c r="F335" i="9" s="1"/>
  <c r="R124" i="21" a="1"/>
  <c r="R124" i="21" s="1"/>
  <c r="O157" i="21" a="1"/>
  <c r="O157" i="21" s="1"/>
  <c r="M151" i="21" a="1"/>
  <c r="M151" i="21" s="1"/>
  <c r="Z132" i="21" a="1"/>
  <c r="Z132" i="21" s="1"/>
  <c r="N148" i="21" a="1"/>
  <c r="N148" i="21" s="1"/>
  <c r="D17" i="21"/>
  <c r="N39" i="1"/>
  <c r="N105" i="9"/>
  <c r="M105" i="9"/>
  <c r="L105" i="9"/>
  <c r="L103" i="9"/>
  <c r="M103" i="9"/>
  <c r="N103" i="9"/>
  <c r="L317" i="9"/>
  <c r="N317" i="9"/>
  <c r="M317" i="9"/>
  <c r="L311" i="9"/>
  <c r="N311" i="9"/>
  <c r="M311" i="9"/>
  <c r="M313" i="9"/>
  <c r="N313" i="9"/>
  <c r="L313" i="9"/>
  <c r="N149" i="21" a="1"/>
  <c r="N149" i="21" s="1"/>
  <c r="N107" i="21" a="1"/>
  <c r="N107" i="21" s="1"/>
  <c r="V93" i="21" a="1"/>
  <c r="V93" i="21" s="1"/>
  <c r="Q103" i="21" a="1"/>
  <c r="Q103" i="21" s="1"/>
  <c r="J86" i="21" a="1"/>
  <c r="J86" i="21" s="1"/>
  <c r="Y111" i="21" a="1"/>
  <c r="Y111" i="21" s="1"/>
  <c r="U91" i="21" a="1"/>
  <c r="U91" i="21" s="1"/>
  <c r="M167" i="21" a="1"/>
  <c r="M167" i="21" s="1"/>
  <c r="R127" i="21" a="1"/>
  <c r="R127" i="21" s="1"/>
  <c r="T135" i="21" a="1"/>
  <c r="T135" i="21" s="1"/>
  <c r="P167" i="21" a="1"/>
  <c r="P167" i="21" s="1"/>
  <c r="J108" i="21" a="1"/>
  <c r="J108" i="21" s="1"/>
  <c r="Z99" i="21" a="1"/>
  <c r="Z99" i="21" s="1"/>
  <c r="AA175" i="21" a="1"/>
  <c r="AA175" i="21" s="1"/>
  <c r="S151" i="21" a="1"/>
  <c r="S151" i="21" s="1"/>
  <c r="Q125" i="21" a="1"/>
  <c r="Q125" i="21" s="1"/>
  <c r="V156" i="21" a="1"/>
  <c r="V156" i="21" s="1"/>
  <c r="V168" i="21" a="1"/>
  <c r="V168" i="21" s="1"/>
  <c r="R173" i="21" a="1"/>
  <c r="R173" i="21" s="1"/>
  <c r="T133" i="21" a="1"/>
  <c r="T133" i="21" s="1"/>
  <c r="F25" i="16" a="1"/>
  <c r="F25" i="16" s="1"/>
  <c r="R166" i="21" a="1"/>
  <c r="R166" i="21" s="1"/>
  <c r="S105" i="21" a="1"/>
  <c r="S105" i="21" s="1"/>
  <c r="P89" i="21" a="1"/>
  <c r="P89" i="21" s="1"/>
  <c r="J171" i="21" a="1"/>
  <c r="J171" i="21" s="1"/>
  <c r="K131" i="21" a="1"/>
  <c r="K131" i="21" s="1"/>
  <c r="AB141" i="21" a="1"/>
  <c r="AB141" i="21" s="1"/>
  <c r="C131" i="6"/>
  <c r="C251" i="6"/>
  <c r="C125" i="6"/>
  <c r="C377" i="6"/>
  <c r="C461" i="6"/>
  <c r="C299" i="6"/>
  <c r="C389" i="6"/>
  <c r="C263" i="6"/>
  <c r="C347" i="6"/>
  <c r="C161" i="6"/>
  <c r="D69" i="5"/>
  <c r="F74" i="9" a="1"/>
  <c r="F74" i="9" s="1"/>
  <c r="E74" i="9" a="1"/>
  <c r="E74" i="9" s="1"/>
  <c r="H74" i="9" a="1"/>
  <c r="H74" i="9" s="1"/>
  <c r="G74" i="9" a="1"/>
  <c r="G74" i="9" s="1"/>
  <c r="H402" i="9" a="1"/>
  <c r="H402" i="9" s="1"/>
  <c r="V402" i="9" a="1"/>
  <c r="V402" i="9" s="1"/>
  <c r="F402" i="9" a="1"/>
  <c r="F402" i="9" s="1"/>
  <c r="U402" i="9" a="1"/>
  <c r="U402" i="9" s="1"/>
  <c r="E402" i="9" a="1"/>
  <c r="E402" i="9" s="1"/>
  <c r="N149" i="9"/>
  <c r="M149" i="9"/>
  <c r="L149" i="9"/>
  <c r="M158" i="9"/>
  <c r="N158" i="9"/>
  <c r="L158" i="9"/>
  <c r="C41" i="12"/>
  <c r="N51" i="21" s="1" a="1"/>
  <c r="N51" i="21" s="1"/>
  <c r="Q53" i="21" s="1" a="1"/>
  <c r="Q53" i="21" s="1"/>
  <c r="O61" i="21" a="1"/>
  <c r="O61" i="21" s="1"/>
  <c r="R59" i="21" a="1"/>
  <c r="R59" i="21" s="1"/>
  <c r="U61" i="21" s="1" a="1"/>
  <c r="U61" i="21" s="1"/>
  <c r="K69" i="21" a="1"/>
  <c r="K69" i="21" s="1"/>
  <c r="X49" i="21" a="1"/>
  <c r="X49" i="21" s="1"/>
  <c r="F449" i="9" a="1"/>
  <c r="F449" i="9" s="1"/>
  <c r="H449" i="9" a="1"/>
  <c r="H449" i="9" s="1"/>
  <c r="E449" i="9" a="1"/>
  <c r="E449" i="9" s="1"/>
  <c r="V449" i="9" a="1"/>
  <c r="V449" i="9" s="1"/>
  <c r="U449" i="9" a="1"/>
  <c r="U449" i="9" s="1"/>
  <c r="E484" i="9" a="1"/>
  <c r="E484" i="9" s="1"/>
  <c r="F484" i="9" a="1"/>
  <c r="F484" i="9" s="1"/>
  <c r="H484" i="9" a="1"/>
  <c r="H484" i="9" s="1"/>
  <c r="U484" i="9" a="1"/>
  <c r="U484" i="9" s="1"/>
  <c r="V484" i="9" a="1"/>
  <c r="V484" i="9" s="1"/>
  <c r="B90" i="9"/>
  <c r="B89" i="9"/>
  <c r="B91" i="9"/>
  <c r="B97" i="9"/>
  <c r="B92" i="9"/>
  <c r="B94" i="9"/>
  <c r="B96" i="9"/>
  <c r="B95" i="9"/>
  <c r="B93" i="9"/>
  <c r="B98" i="9"/>
  <c r="P149" i="21" a="1"/>
  <c r="P149" i="21" s="1"/>
  <c r="Q139" i="21" a="1"/>
  <c r="Q139" i="21" s="1"/>
  <c r="P111" i="21" a="1"/>
  <c r="P111" i="21" s="1"/>
  <c r="N142" i="21" a="1"/>
  <c r="N142" i="21" s="1"/>
  <c r="V90" i="21" a="1"/>
  <c r="V90" i="21" s="1"/>
  <c r="AC83" i="21" a="1"/>
  <c r="AC83" i="21" s="1"/>
  <c r="M101" i="21" a="1"/>
  <c r="M101" i="21" s="1"/>
  <c r="V92" i="21" a="1"/>
  <c r="V92" i="21" s="1"/>
  <c r="AC85" i="21" a="1"/>
  <c r="AC85" i="21" s="1"/>
  <c r="R97" i="21" a="1"/>
  <c r="R97" i="21" s="1"/>
  <c r="Z98" i="21" a="1"/>
  <c r="Z98" i="21" s="1"/>
  <c r="X83" i="21" a="1"/>
  <c r="X83" i="21" s="1"/>
  <c r="R98" i="21" a="1"/>
  <c r="R98" i="21" s="1"/>
  <c r="W141" i="21" a="1"/>
  <c r="W141" i="21" s="1"/>
  <c r="R150" i="21" a="1"/>
  <c r="R150" i="21" s="1"/>
  <c r="R163" i="21" a="1"/>
  <c r="R163" i="21" s="1"/>
  <c r="X143" i="21" a="1"/>
  <c r="X143" i="21" s="1"/>
  <c r="X129" i="21" a="1"/>
  <c r="X129" i="21" s="1"/>
  <c r="M175" i="21" a="1"/>
  <c r="M175" i="21" s="1"/>
  <c r="N163" i="21" a="1"/>
  <c r="N163" i="21" s="1"/>
  <c r="N135" i="21" a="1"/>
  <c r="N135" i="21" s="1"/>
  <c r="S93" i="21" a="1"/>
  <c r="S93" i="21" s="1"/>
  <c r="R112" i="21" a="1"/>
  <c r="R112" i="21" s="1"/>
  <c r="V83" i="21" a="1"/>
  <c r="V83" i="21" s="1"/>
  <c r="L105" i="21" a="1"/>
  <c r="L105" i="21" s="1"/>
  <c r="R133" i="21" a="1"/>
  <c r="R133" i="21" s="1"/>
  <c r="R103" i="21" a="1"/>
  <c r="R103" i="21" s="1"/>
  <c r="AC95" i="21" a="1"/>
  <c r="AC95" i="21" s="1"/>
  <c r="R158" i="21" a="1"/>
  <c r="R158" i="21" s="1"/>
  <c r="M141" i="21" a="1"/>
  <c r="M141" i="21" s="1"/>
  <c r="N106" i="21" a="1"/>
  <c r="N106" i="21" s="1"/>
  <c r="V94" i="21" a="1"/>
  <c r="V94" i="21" s="1"/>
  <c r="S173" i="21" a="1"/>
  <c r="S173" i="21" s="1"/>
  <c r="X97" i="21" a="1"/>
  <c r="X97" i="21" s="1"/>
  <c r="M135" i="21" a="1"/>
  <c r="M135" i="21" s="1"/>
  <c r="U171" i="21" a="1"/>
  <c r="U171" i="21" s="1"/>
  <c r="X546" i="9"/>
  <c r="AA546" i="9"/>
  <c r="Z546" i="9"/>
  <c r="X540" i="9"/>
  <c r="Z540" i="9"/>
  <c r="AA540" i="9"/>
  <c r="Z537" i="9"/>
  <c r="X537" i="9"/>
  <c r="AA537" i="9"/>
  <c r="Y167" i="21" a="1"/>
  <c r="Y167" i="21" s="1"/>
  <c r="K101" i="21" a="1"/>
  <c r="K101" i="21" s="1"/>
  <c r="K97" i="21" a="1"/>
  <c r="K97" i="21" s="1"/>
  <c r="R136" i="21" a="1"/>
  <c r="R136" i="21" s="1"/>
  <c r="R151" i="21" a="1"/>
  <c r="R151" i="21" s="1"/>
  <c r="T161" i="21" a="1"/>
  <c r="T161" i="21" s="1"/>
  <c r="P175" i="21" a="1"/>
  <c r="P175" i="21" s="1"/>
  <c r="S103" i="21" a="1"/>
  <c r="S103" i="21" s="1"/>
  <c r="W167" i="21" a="1"/>
  <c r="W167" i="21" s="1"/>
  <c r="L171" i="21" a="1"/>
  <c r="L171" i="21" s="1"/>
  <c r="J142" i="21" a="1"/>
  <c r="J142" i="21" s="1"/>
  <c r="J129" i="21" a="1"/>
  <c r="J129" i="21" s="1"/>
  <c r="J144" i="21" a="1"/>
  <c r="J144" i="21" s="1"/>
  <c r="J165" i="21" a="1"/>
  <c r="J165" i="21" s="1"/>
  <c r="J151" i="21" a="1"/>
  <c r="J151" i="21" s="1"/>
  <c r="AC141" i="21" a="1"/>
  <c r="AC141" i="21" s="1"/>
  <c r="AB179" i="21" a="1"/>
  <c r="AB179" i="21" s="1"/>
  <c r="AA151" i="21" a="1"/>
  <c r="AA151" i="21" s="1"/>
  <c r="Z130" i="21" a="1"/>
  <c r="Z130" i="21" s="1"/>
  <c r="Z151" i="21" a="1"/>
  <c r="Z151" i="21" s="1"/>
  <c r="Z140" i="21" a="1"/>
  <c r="Z140" i="21" s="1"/>
  <c r="F439" i="9" a="1"/>
  <c r="F439" i="9" s="1"/>
  <c r="U439" i="9" a="1"/>
  <c r="U439" i="9" s="1"/>
  <c r="E439" i="9" a="1"/>
  <c r="E439" i="9" s="1"/>
  <c r="H439" i="9" a="1"/>
  <c r="H439" i="9" s="1"/>
  <c r="V439" i="9" a="1"/>
  <c r="V439" i="9" s="1"/>
  <c r="J154" i="21" a="1"/>
  <c r="J154" i="21" s="1"/>
  <c r="N125" i="21" a="1"/>
  <c r="N125" i="21" s="1"/>
  <c r="P103" i="21" a="1"/>
  <c r="P103" i="21" s="1"/>
  <c r="N59" i="9"/>
  <c r="M59" i="9"/>
  <c r="L59" i="9"/>
  <c r="L65" i="9"/>
  <c r="N65" i="9"/>
  <c r="M65" i="9"/>
  <c r="L68" i="9"/>
  <c r="N68" i="9"/>
  <c r="M68" i="9"/>
  <c r="X173" i="21" a="1"/>
  <c r="X173" i="21" s="1"/>
  <c r="V161" i="21" a="1"/>
  <c r="V161" i="21" s="1"/>
  <c r="V179" i="21" a="1"/>
  <c r="V179" i="21" s="1"/>
  <c r="E403" i="9" a="1"/>
  <c r="E403" i="9" s="1"/>
  <c r="V403" i="9" a="1"/>
  <c r="V403" i="9" s="1"/>
  <c r="H403" i="9" a="1"/>
  <c r="H403" i="9" s="1"/>
  <c r="U403" i="9" a="1"/>
  <c r="U403" i="9" s="1"/>
  <c r="F403" i="9" a="1"/>
  <c r="F403" i="9" s="1"/>
  <c r="H471" i="9" a="1"/>
  <c r="H471" i="9" s="1"/>
  <c r="F471" i="9" a="1"/>
  <c r="F471" i="9" s="1"/>
  <c r="V471" i="9" a="1"/>
  <c r="V471" i="9" s="1"/>
  <c r="U471" i="9" a="1"/>
  <c r="U471" i="9" s="1"/>
  <c r="E471" i="9" a="1"/>
  <c r="E471" i="9" s="1"/>
  <c r="S135" i="21" a="1"/>
  <c r="S135" i="21" s="1"/>
  <c r="Q141" i="21" a="1"/>
  <c r="Q141" i="21" s="1"/>
  <c r="R171" i="21" a="1"/>
  <c r="R171" i="21" s="1"/>
  <c r="J167" i="21" a="1"/>
  <c r="J167" i="21" s="1"/>
  <c r="L151" i="21" a="1"/>
  <c r="L151" i="21" s="1"/>
  <c r="J137" i="21" a="1"/>
  <c r="J137" i="21" s="1"/>
  <c r="K165" i="21" a="1"/>
  <c r="K165" i="21" s="1"/>
  <c r="AB155" i="21" a="1"/>
  <c r="AB155" i="21" s="1"/>
  <c r="AB169" i="21" a="1"/>
  <c r="AB169" i="21" s="1"/>
  <c r="AA127" i="21" a="1"/>
  <c r="AA127" i="21" s="1"/>
  <c r="AC173" i="21" a="1"/>
  <c r="AC173" i="21" s="1"/>
  <c r="Q161" i="21" a="1"/>
  <c r="Q161" i="21" s="1"/>
  <c r="N130" i="21" a="1"/>
  <c r="N130" i="21" s="1"/>
  <c r="V159" i="21" a="1"/>
  <c r="V159" i="21" s="1"/>
  <c r="W169" i="21" a="1"/>
  <c r="W169" i="21" s="1"/>
  <c r="N249" i="9"/>
  <c r="M249" i="9"/>
  <c r="L249" i="9"/>
  <c r="N257" i="9"/>
  <c r="L257" i="9"/>
  <c r="M257" i="9"/>
  <c r="F80" i="9" a="1"/>
  <c r="F80" i="9" s="1"/>
  <c r="G80" i="9" a="1"/>
  <c r="G80" i="9" s="1"/>
  <c r="H80" i="9" a="1"/>
  <c r="H80" i="9" s="1"/>
  <c r="E80" i="9" a="1"/>
  <c r="E80" i="9" s="1"/>
  <c r="H365" i="9" a="1"/>
  <c r="H365" i="9" s="1"/>
  <c r="F365" i="9" a="1"/>
  <c r="F365" i="9" s="1"/>
  <c r="U365" i="9" a="1"/>
  <c r="U365" i="9" s="1"/>
  <c r="E365" i="9" a="1"/>
  <c r="E365" i="9" s="1"/>
  <c r="V365" i="9" a="1"/>
  <c r="V365" i="9" s="1"/>
  <c r="A40" i="1"/>
  <c r="M155" i="21" a="1"/>
  <c r="M155" i="21" s="1"/>
  <c r="Z129" i="21" a="1"/>
  <c r="Z129" i="21" s="1"/>
  <c r="Z164" i="21" a="1"/>
  <c r="Z164" i="21" s="1"/>
  <c r="Z144" i="21" a="1"/>
  <c r="Z144" i="21" s="1"/>
  <c r="Z128" i="21" a="1"/>
  <c r="Z128" i="21" s="1"/>
  <c r="N110" i="21" a="1"/>
  <c r="N110" i="21" s="1"/>
  <c r="X163" i="21" a="1"/>
  <c r="X163" i="21" s="1"/>
  <c r="H394" i="9" a="1"/>
  <c r="H394" i="9" s="1"/>
  <c r="F394" i="9" a="1"/>
  <c r="F394" i="9" s="1"/>
  <c r="V394" i="9" a="1"/>
  <c r="V394" i="9" s="1"/>
  <c r="E394" i="9" a="1"/>
  <c r="E394" i="9" s="1"/>
  <c r="U394" i="9" a="1"/>
  <c r="U394" i="9" s="1"/>
  <c r="F504" i="9" a="1"/>
  <c r="F504" i="9" s="1"/>
  <c r="U504" i="9" a="1"/>
  <c r="U504" i="9" s="1"/>
  <c r="V504" i="9" a="1"/>
  <c r="V504" i="9" s="1"/>
  <c r="E504" i="9" a="1"/>
  <c r="E504" i="9" s="1"/>
  <c r="H504" i="9" a="1"/>
  <c r="H504" i="9" s="1"/>
  <c r="D155" i="20"/>
  <c r="C156" i="20"/>
  <c r="E180" i="9" a="1"/>
  <c r="E180" i="9" s="1"/>
  <c r="H345" i="9" a="1"/>
  <c r="H345" i="9" s="1"/>
  <c r="E345" i="9" a="1"/>
  <c r="E345" i="9" s="1"/>
  <c r="F345" i="9" a="1"/>
  <c r="F345" i="9" s="1"/>
  <c r="U345" i="9" a="1"/>
  <c r="U345" i="9" s="1"/>
  <c r="V345" i="9" a="1"/>
  <c r="V345" i="9" s="1"/>
  <c r="V346" i="9" a="1"/>
  <c r="V346" i="9" s="1"/>
  <c r="F346" i="9" a="1"/>
  <c r="F346" i="9" s="1"/>
  <c r="E346" i="9" a="1"/>
  <c r="E346" i="9" s="1"/>
  <c r="U346" i="9" a="1"/>
  <c r="U346" i="9" s="1"/>
  <c r="H346" i="9" a="1"/>
  <c r="H346" i="9" s="1"/>
  <c r="V344" i="9" a="1"/>
  <c r="V344" i="9" s="1"/>
  <c r="U344" i="9" a="1"/>
  <c r="U344" i="9" s="1"/>
  <c r="F344" i="9" a="1"/>
  <c r="F344" i="9" s="1"/>
  <c r="E344" i="9" a="1"/>
  <c r="E344" i="9" s="1"/>
  <c r="H344" i="9" a="1"/>
  <c r="H344" i="9" s="1"/>
  <c r="T173" i="21" a="1"/>
  <c r="T173" i="21" s="1"/>
  <c r="V123" i="21" a="1"/>
  <c r="V123" i="21" s="1"/>
  <c r="T139" i="21" a="1"/>
  <c r="T139" i="21" s="1"/>
  <c r="Y175" i="21" a="1"/>
  <c r="Y175" i="21" s="1"/>
  <c r="S167" i="21" a="1"/>
  <c r="S167" i="21" s="1"/>
  <c r="S109" i="21" a="1"/>
  <c r="S109" i="21" s="1"/>
  <c r="S141" i="21" a="1"/>
  <c r="S141" i="21" s="1"/>
  <c r="K125" i="21" a="1"/>
  <c r="K125" i="21" s="1"/>
  <c r="V138" i="21" a="1"/>
  <c r="V138" i="21" s="1"/>
  <c r="AC89" i="21" a="1"/>
  <c r="AC89" i="21" s="1"/>
  <c r="O95" i="21" a="1"/>
  <c r="O95" i="21" s="1"/>
  <c r="V127" i="21" a="1"/>
  <c r="V127" i="21" s="1"/>
  <c r="L125" i="9"/>
  <c r="N125" i="9"/>
  <c r="M125" i="9"/>
  <c r="L124" i="9"/>
  <c r="M124" i="9"/>
  <c r="N124" i="9"/>
  <c r="F331" i="9" a="1"/>
  <c r="F331" i="9" s="1"/>
  <c r="V331" i="9" a="1"/>
  <c r="V331" i="9" s="1"/>
  <c r="H331" i="9" a="1"/>
  <c r="H331" i="9" s="1"/>
  <c r="U331" i="9" a="1"/>
  <c r="U331" i="9" s="1"/>
  <c r="E331" i="9" a="1"/>
  <c r="E331" i="9" s="1"/>
  <c r="G331" i="9" s="1" a="1"/>
  <c r="G331" i="9" s="1"/>
  <c r="V476" i="9" a="1"/>
  <c r="V476" i="9" s="1"/>
  <c r="H476" i="9" a="1"/>
  <c r="H476" i="9" s="1"/>
  <c r="U476" i="9" a="1"/>
  <c r="U476" i="9" s="1"/>
  <c r="F476" i="9" a="1"/>
  <c r="F476" i="9" s="1"/>
  <c r="E476" i="9" a="1"/>
  <c r="E476" i="9" s="1"/>
  <c r="F340" i="9" a="1"/>
  <c r="F340" i="9" s="1"/>
  <c r="U340" i="9" a="1"/>
  <c r="U340" i="9" s="1"/>
  <c r="E340" i="9" a="1"/>
  <c r="E340" i="9" s="1"/>
  <c r="H340" i="9" a="1"/>
  <c r="H340" i="9" s="1"/>
  <c r="V340" i="9" a="1"/>
  <c r="V340" i="9" s="1"/>
  <c r="H337" i="9" a="1"/>
  <c r="H337" i="9" s="1"/>
  <c r="U337" i="9" a="1"/>
  <c r="U337" i="9" s="1"/>
  <c r="F337" i="9" a="1"/>
  <c r="F337" i="9" s="1"/>
  <c r="V337" i="9" a="1"/>
  <c r="V337" i="9" s="1"/>
  <c r="E337" i="9" a="1"/>
  <c r="E337" i="9" s="1"/>
  <c r="H297" i="9" a="1"/>
  <c r="H297" i="9" s="1"/>
  <c r="E297" i="9" a="1"/>
  <c r="E297" i="9" s="1"/>
  <c r="F297" i="9" a="1"/>
  <c r="F297" i="9" s="1"/>
  <c r="G297" i="9" a="1"/>
  <c r="G297" i="9" s="1"/>
  <c r="O87" i="21" a="1"/>
  <c r="O87" i="21" s="1"/>
  <c r="O123" i="21" a="1"/>
  <c r="O123" i="21" s="1"/>
  <c r="O91" i="21" a="1"/>
  <c r="O91" i="21" s="1"/>
  <c r="O151" i="21" a="1"/>
  <c r="O151" i="21" s="1"/>
  <c r="V88" i="21" a="1"/>
  <c r="V88" i="21" s="1"/>
  <c r="J104" i="21" a="1"/>
  <c r="J104" i="21" s="1"/>
  <c r="U107" i="21" a="1"/>
  <c r="U107" i="21" s="1"/>
  <c r="Y109" i="21" a="1"/>
  <c r="Y109" i="21" s="1"/>
  <c r="Z94" i="21" a="1"/>
  <c r="Z94" i="21" s="1"/>
  <c r="S97" i="21" a="1"/>
  <c r="S97" i="21" s="1"/>
  <c r="Z104" i="21" a="1"/>
  <c r="Z104" i="21" s="1"/>
  <c r="Z92" i="21" a="1"/>
  <c r="Z92" i="21" s="1"/>
  <c r="U101" i="21" a="1"/>
  <c r="U101" i="21" s="1"/>
  <c r="V132" i="21" a="1"/>
  <c r="V132" i="21" s="1"/>
  <c r="U139" i="21" a="1"/>
  <c r="U139" i="21" s="1"/>
  <c r="R176" i="21" a="1"/>
  <c r="R176" i="21" s="1"/>
  <c r="V173" i="21" a="1"/>
  <c r="V173" i="21" s="1"/>
  <c r="Y129" i="21" a="1"/>
  <c r="Y129" i="21" s="1"/>
  <c r="L153" i="21" a="1"/>
  <c r="L153" i="21" s="1"/>
  <c r="O147" i="21" a="1"/>
  <c r="O147" i="21" s="1"/>
  <c r="N131" i="21" a="1"/>
  <c r="N131" i="21" s="1"/>
  <c r="U103" i="21" a="1"/>
  <c r="U103" i="21" s="1"/>
  <c r="T101" i="21" a="1"/>
  <c r="T101" i="21" s="1"/>
  <c r="AB95" i="21" a="1"/>
  <c r="AB95" i="21" s="1"/>
  <c r="R137" i="21" a="1"/>
  <c r="R137" i="21" s="1"/>
  <c r="M133" i="21" a="1"/>
  <c r="M133" i="21" s="1"/>
  <c r="M85" i="21" a="1"/>
  <c r="M85" i="21" s="1"/>
  <c r="L87" i="21" a="1"/>
  <c r="L87" i="21" s="1"/>
  <c r="S137" i="21" a="1"/>
  <c r="S137" i="21" s="1"/>
  <c r="W123" i="21" a="1"/>
  <c r="W123" i="21" s="1"/>
  <c r="W121" i="21" a="1"/>
  <c r="W121" i="21" s="1"/>
  <c r="V108" i="21" a="1"/>
  <c r="V108" i="21" s="1"/>
  <c r="O173" i="21" a="1"/>
  <c r="O173" i="21" s="1"/>
  <c r="V143" i="21" a="1"/>
  <c r="V143" i="21" s="1"/>
  <c r="Q109" i="21" a="1"/>
  <c r="Q109" i="21" s="1"/>
  <c r="W127" i="21" a="1"/>
  <c r="W127" i="21" s="1"/>
  <c r="V160" i="21" a="1"/>
  <c r="V160" i="21" s="1"/>
  <c r="M161" i="21" a="1"/>
  <c r="M161" i="21" s="1"/>
  <c r="AB103" i="21" a="1"/>
  <c r="AB103" i="21" s="1"/>
  <c r="S139" i="21" a="1"/>
  <c r="S139" i="21" s="1"/>
  <c r="U153" i="21" a="1"/>
  <c r="U153" i="21" s="1"/>
  <c r="N169" i="21" a="1"/>
  <c r="N169" i="21" s="1"/>
  <c r="Y155" i="21" a="1"/>
  <c r="Y155" i="21" s="1"/>
  <c r="J163" i="21" a="1"/>
  <c r="J163" i="21" s="1"/>
  <c r="J130" i="21" a="1"/>
  <c r="J130" i="21" s="1"/>
  <c r="Z143" i="21" a="1"/>
  <c r="Z143" i="21" s="1"/>
  <c r="Z127" i="21" a="1"/>
  <c r="Z127" i="21" s="1"/>
  <c r="Q151" i="21" a="1"/>
  <c r="Q151" i="21" s="1"/>
  <c r="X141" i="21" a="1"/>
  <c r="X141" i="21" s="1"/>
  <c r="H501" i="9" a="1"/>
  <c r="H501" i="9" s="1"/>
  <c r="F501" i="9" a="1"/>
  <c r="F501" i="9" s="1"/>
  <c r="E501" i="9" a="1"/>
  <c r="E501" i="9" s="1"/>
  <c r="U501" i="9" a="1"/>
  <c r="U501" i="9" s="1"/>
  <c r="V501" i="9" a="1"/>
  <c r="V501" i="9" s="1"/>
  <c r="J85" i="21" a="1"/>
  <c r="J85" i="21" s="1"/>
  <c r="AB125" i="21" a="1"/>
  <c r="AB125" i="21" s="1"/>
  <c r="J180" i="21" a="1"/>
  <c r="J180" i="21" s="1"/>
  <c r="Y133" i="21" a="1"/>
  <c r="Y133" i="21" s="1"/>
  <c r="L261" i="9"/>
  <c r="N261" i="9"/>
  <c r="M261" i="9"/>
  <c r="N258" i="9"/>
  <c r="L258" i="9"/>
  <c r="M258" i="9"/>
  <c r="G213" i="9" a="1"/>
  <c r="G213" i="9" s="1"/>
  <c r="F213" i="9" a="1"/>
  <c r="F213" i="9" s="1"/>
  <c r="E213" i="9" a="1"/>
  <c r="E213" i="9" s="1"/>
  <c r="H213" i="9" a="1"/>
  <c r="H213" i="9" s="1"/>
  <c r="L222" i="9"/>
  <c r="N222" i="9"/>
  <c r="M222" i="9"/>
  <c r="L223" i="9"/>
  <c r="N223" i="9"/>
  <c r="M223" i="9"/>
  <c r="H443" i="9" a="1"/>
  <c r="H443" i="9" s="1"/>
  <c r="U443" i="9" a="1"/>
  <c r="U443" i="9" s="1"/>
  <c r="V443" i="9" a="1"/>
  <c r="V443" i="9" s="1"/>
  <c r="E443" i="9" a="1"/>
  <c r="E443" i="9" s="1"/>
  <c r="F443" i="9" a="1"/>
  <c r="F443" i="9" s="1"/>
  <c r="U498" i="9" a="1"/>
  <c r="U498" i="9" s="1"/>
  <c r="V151" i="21" a="1"/>
  <c r="V151" i="21" s="1"/>
  <c r="U342" i="9" a="1"/>
  <c r="U342" i="9" s="1"/>
  <c r="H342" i="9" a="1"/>
  <c r="H342" i="9" s="1"/>
  <c r="V342" i="9" a="1"/>
  <c r="V342" i="9" s="1"/>
  <c r="F342" i="9" a="1"/>
  <c r="F342" i="9" s="1"/>
  <c r="E342" i="9" a="1"/>
  <c r="E342" i="9" s="1"/>
  <c r="V455" i="9" a="1"/>
  <c r="V455" i="9" s="1"/>
  <c r="H455" i="9" a="1"/>
  <c r="H455" i="9" s="1"/>
  <c r="E455" i="9" a="1"/>
  <c r="E455" i="9" s="1"/>
  <c r="F455" i="9" a="1"/>
  <c r="F455" i="9" s="1"/>
  <c r="U455" i="9" a="1"/>
  <c r="U455" i="9" s="1"/>
  <c r="F211" i="9" a="1"/>
  <c r="F211" i="9" s="1"/>
  <c r="Z539" i="9"/>
  <c r="AA539" i="9"/>
  <c r="X539" i="9"/>
  <c r="AA545" i="9"/>
  <c r="X545" i="9"/>
  <c r="Z545" i="9"/>
  <c r="N60" i="9"/>
  <c r="L60" i="9"/>
  <c r="M60" i="9"/>
  <c r="H361" i="9" a="1"/>
  <c r="H361" i="9" s="1"/>
  <c r="U361" i="9" a="1"/>
  <c r="U361" i="9" s="1"/>
  <c r="V361" i="9" a="1"/>
  <c r="V361" i="9" s="1"/>
  <c r="E361" i="9" a="1"/>
  <c r="E361" i="9" s="1"/>
  <c r="F361" i="9" a="1"/>
  <c r="F361" i="9" s="1"/>
  <c r="F359" i="9" a="1"/>
  <c r="F359" i="9" s="1"/>
  <c r="U359" i="9" a="1"/>
  <c r="U359" i="9" s="1"/>
  <c r="H359" i="9" a="1"/>
  <c r="H359" i="9" s="1"/>
  <c r="E359" i="9" a="1"/>
  <c r="E359" i="9" s="1"/>
  <c r="V359" i="9" a="1"/>
  <c r="V359" i="9" s="1"/>
  <c r="V404" i="9" a="1"/>
  <c r="V404" i="9" s="1"/>
  <c r="E404" i="9" a="1"/>
  <c r="E404" i="9" s="1"/>
  <c r="H404" i="9" a="1"/>
  <c r="H404" i="9" s="1"/>
  <c r="U404" i="9" a="1"/>
  <c r="U404" i="9" s="1"/>
  <c r="F404" i="9" a="1"/>
  <c r="F404" i="9" s="1"/>
  <c r="U453" i="9" a="1"/>
  <c r="U453" i="9" s="1"/>
  <c r="E453" i="9" a="1"/>
  <c r="E453" i="9" s="1"/>
  <c r="H453" i="9" a="1"/>
  <c r="H453" i="9" s="1"/>
  <c r="F453" i="9" a="1"/>
  <c r="F453" i="9" s="1"/>
  <c r="V453" i="9" a="1"/>
  <c r="V453" i="9" s="1"/>
  <c r="F212" i="9" a="1"/>
  <c r="F212" i="9" s="1"/>
  <c r="H212" i="9" a="1"/>
  <c r="H212" i="9" s="1"/>
  <c r="E212" i="9" a="1"/>
  <c r="E212" i="9" s="1"/>
  <c r="G212" i="9" a="1"/>
  <c r="G212" i="9" s="1"/>
  <c r="H288" i="9" a="1"/>
  <c r="H288" i="9" s="1"/>
  <c r="E288" i="9" a="1"/>
  <c r="E288" i="9" s="1"/>
  <c r="G288" i="9" a="1"/>
  <c r="G288" i="9" s="1"/>
  <c r="F288" i="9" a="1"/>
  <c r="F288" i="9" s="1"/>
  <c r="L122" i="9"/>
  <c r="N122" i="9"/>
  <c r="M122" i="9"/>
  <c r="F186" i="9" a="1"/>
  <c r="F186" i="9" s="1"/>
  <c r="E186" i="9" a="1"/>
  <c r="E186" i="9" s="1"/>
  <c r="H186" i="9" a="1"/>
  <c r="H186" i="9" s="1"/>
  <c r="G186" i="9" a="1"/>
  <c r="G186" i="9" s="1"/>
  <c r="H210" i="9" a="1"/>
  <c r="H210" i="9" s="1"/>
  <c r="F210" i="9" a="1"/>
  <c r="F210" i="9" s="1"/>
  <c r="G210" i="9" a="1"/>
  <c r="G210" i="9" s="1"/>
  <c r="E210" i="9" a="1"/>
  <c r="E210" i="9" s="1"/>
  <c r="G295" i="9" a="1"/>
  <c r="G295" i="9" s="1"/>
  <c r="E295" i="9" a="1"/>
  <c r="E295" i="9" s="1"/>
  <c r="F295" i="9" a="1"/>
  <c r="F295" i="9" s="1"/>
  <c r="H295" i="9" a="1"/>
  <c r="H295" i="9" s="1"/>
  <c r="Z171" i="21" a="1"/>
  <c r="Z171" i="21" s="1"/>
  <c r="R93" i="21" a="1"/>
  <c r="R93" i="21" s="1"/>
  <c r="O161" i="21" a="1"/>
  <c r="O161" i="21" s="1"/>
  <c r="AB91" i="21" a="1"/>
  <c r="AB91" i="21" s="1"/>
  <c r="V107" i="21" a="1"/>
  <c r="V107" i="21" s="1"/>
  <c r="M111" i="21" a="1"/>
  <c r="M111" i="21" s="1"/>
  <c r="V169" i="21" a="1"/>
  <c r="V169" i="21" s="1"/>
  <c r="K171" i="21" a="1"/>
  <c r="K171" i="21" s="1"/>
  <c r="Q123" i="21" a="1"/>
  <c r="Q123" i="21" s="1"/>
  <c r="N160" i="21" a="1"/>
  <c r="N160" i="21" s="1"/>
  <c r="Q101" i="21" a="1"/>
  <c r="Q101" i="21" s="1"/>
  <c r="J170" i="21" a="1"/>
  <c r="J170" i="21" s="1"/>
  <c r="AA99" i="21" a="1"/>
  <c r="AA99" i="21" s="1"/>
  <c r="G172" i="9" a="1"/>
  <c r="G172" i="9" s="1"/>
  <c r="E172" i="9" a="1"/>
  <c r="E172" i="9" s="1"/>
  <c r="F172" i="9" a="1"/>
  <c r="F172" i="9" s="1"/>
  <c r="H172" i="9" a="1"/>
  <c r="H172" i="9" s="1"/>
  <c r="X93" i="21" a="1"/>
  <c r="X93" i="21" s="1"/>
  <c r="Z141" i="21" a="1"/>
  <c r="Z141" i="21" s="1"/>
  <c r="S161" i="21" a="1"/>
  <c r="S161" i="21" s="1"/>
  <c r="L123" i="21" a="1"/>
  <c r="L123" i="21" s="1"/>
  <c r="Z155" i="21" a="1"/>
  <c r="Z155" i="21" s="1"/>
  <c r="V153" i="21" a="1"/>
  <c r="V153" i="21" s="1"/>
  <c r="B282" i="9"/>
  <c r="B280" i="9"/>
  <c r="B281" i="9"/>
  <c r="B284" i="9"/>
  <c r="B287" i="9"/>
  <c r="B278" i="9"/>
  <c r="B283" i="9"/>
  <c r="B286" i="9"/>
  <c r="B279" i="9"/>
  <c r="B285" i="9"/>
  <c r="O105" i="21" a="1"/>
  <c r="O105" i="21" s="1"/>
  <c r="L309" i="9"/>
  <c r="N309" i="9"/>
  <c r="M309" i="9"/>
  <c r="M312" i="9"/>
  <c r="L312" i="9"/>
  <c r="N312" i="9"/>
  <c r="Z133" i="21" a="1"/>
  <c r="Z133" i="21" s="1"/>
  <c r="T107" i="21" a="1"/>
  <c r="T107" i="21" s="1"/>
  <c r="Q153" i="21" a="1"/>
  <c r="Q153" i="21" s="1"/>
  <c r="Q107" i="21" a="1"/>
  <c r="Q107" i="21" s="1"/>
  <c r="L103" i="21" a="1"/>
  <c r="L103" i="21" s="1"/>
  <c r="X123" i="21" a="1"/>
  <c r="X123" i="21" s="1"/>
  <c r="L179" i="21" a="1"/>
  <c r="L179" i="21" s="1"/>
  <c r="N109" i="21" a="1"/>
  <c r="N109" i="21" s="1"/>
  <c r="J111" i="21" a="1"/>
  <c r="J111" i="21" s="1"/>
  <c r="S101" i="21" a="1"/>
  <c r="S101" i="21" s="1"/>
  <c r="N87" i="21" a="1"/>
  <c r="N87" i="21" s="1"/>
  <c r="P125" i="21" a="1"/>
  <c r="P125" i="21" s="1"/>
  <c r="V165" i="21" a="1"/>
  <c r="V165" i="21" s="1"/>
  <c r="N167" i="21" a="1"/>
  <c r="N167" i="21" s="1"/>
  <c r="S165" i="21" a="1"/>
  <c r="S165" i="21" s="1"/>
  <c r="R157" i="21" a="1"/>
  <c r="R157" i="21" s="1"/>
  <c r="O175" i="21" a="1"/>
  <c r="O175" i="21" s="1"/>
  <c r="J150" i="21" a="1"/>
  <c r="J150" i="21" s="1"/>
  <c r="AB143" i="21" a="1"/>
  <c r="AB143" i="21" s="1"/>
  <c r="Y143" i="21" a="1"/>
  <c r="Y143" i="21" s="1"/>
  <c r="E339" i="9" a="1"/>
  <c r="E339" i="9" s="1"/>
  <c r="F339" i="9" a="1"/>
  <c r="F339" i="9" s="1"/>
  <c r="H339" i="9" a="1"/>
  <c r="H339" i="9" s="1"/>
  <c r="U339" i="9" a="1"/>
  <c r="U339" i="9" s="1"/>
  <c r="V339" i="9" a="1"/>
  <c r="V339" i="9" s="1"/>
  <c r="U343" i="9" a="1"/>
  <c r="U343" i="9" s="1"/>
  <c r="H343" i="9" a="1"/>
  <c r="H343" i="9" s="1"/>
  <c r="E343" i="9" a="1"/>
  <c r="E343" i="9" s="1"/>
  <c r="V343" i="9" a="1"/>
  <c r="V343" i="9" s="1"/>
  <c r="F343" i="9" a="1"/>
  <c r="F343" i="9" s="1"/>
  <c r="Z131" i="21" a="1"/>
  <c r="Z131" i="21" s="1"/>
  <c r="N156" i="21" a="1"/>
  <c r="N156" i="21" s="1"/>
  <c r="Z95" i="21" a="1"/>
  <c r="Z95" i="21" s="1"/>
  <c r="V110" i="21" a="1"/>
  <c r="V110" i="21" s="1"/>
  <c r="T89" i="21" a="1"/>
  <c r="T89" i="21" s="1"/>
  <c r="W89" i="21" a="1"/>
  <c r="W89" i="21" s="1"/>
  <c r="S179" i="21" a="1"/>
  <c r="S179" i="21" s="1"/>
  <c r="S125" i="21" a="1"/>
  <c r="S125" i="21" s="1"/>
  <c r="R164" i="21" a="1"/>
  <c r="R164" i="21" s="1"/>
  <c r="L135" i="21" a="1"/>
  <c r="L135" i="21" s="1"/>
  <c r="K103" i="21" a="1"/>
  <c r="K103" i="21" s="1"/>
  <c r="X91" i="21" a="1"/>
  <c r="X91" i="21" s="1"/>
  <c r="AA133" i="21" a="1"/>
  <c r="AA133" i="21" s="1"/>
  <c r="Y87" i="21" a="1"/>
  <c r="Y87" i="21" s="1"/>
  <c r="M165" i="21" a="1"/>
  <c r="M165" i="21" s="1"/>
  <c r="N86" i="21" a="1"/>
  <c r="N86" i="21" s="1"/>
  <c r="X131" i="21" a="1"/>
  <c r="X131" i="21" s="1"/>
  <c r="AA101" i="21" a="1"/>
  <c r="AA101" i="21" s="1"/>
  <c r="N92" i="21" a="1"/>
  <c r="N92" i="21" s="1"/>
  <c r="Z137" i="21" a="1"/>
  <c r="Z137" i="21" s="1"/>
  <c r="L41" i="9"/>
  <c r="N41" i="9"/>
  <c r="M41" i="9"/>
  <c r="N48" i="9"/>
  <c r="M48" i="9"/>
  <c r="L48" i="9"/>
  <c r="L45" i="9"/>
  <c r="M45" i="9"/>
  <c r="N45" i="9"/>
  <c r="T145" i="21" a="1"/>
  <c r="T145" i="21" s="1"/>
  <c r="P141" i="21" a="1"/>
  <c r="P141" i="21" s="1"/>
  <c r="P169" i="21" a="1"/>
  <c r="P169" i="21" s="1"/>
  <c r="K137" i="21" a="1"/>
  <c r="K137" i="21" s="1"/>
  <c r="K135" i="21" a="1"/>
  <c r="K135" i="21" s="1"/>
  <c r="K151" i="21" a="1"/>
  <c r="K151" i="21" s="1"/>
  <c r="Z124" i="21" a="1"/>
  <c r="Z124" i="21" s="1"/>
  <c r="Y161" i="21" a="1"/>
  <c r="Y161" i="21" s="1"/>
  <c r="C287" i="6"/>
  <c r="C257" i="6"/>
  <c r="C371" i="6"/>
  <c r="D153" i="5"/>
  <c r="C209" i="6"/>
  <c r="C515" i="6"/>
  <c r="C359" i="6"/>
  <c r="D51" i="5"/>
  <c r="C545" i="6"/>
  <c r="C113" i="6"/>
  <c r="C383" i="6"/>
  <c r="C311" i="6"/>
  <c r="C293" i="6"/>
  <c r="D63" i="5"/>
  <c r="C197" i="6"/>
  <c r="L106" i="9"/>
  <c r="N106" i="9"/>
  <c r="M106" i="9"/>
  <c r="M101" i="9"/>
  <c r="L101" i="9"/>
  <c r="N101" i="9"/>
  <c r="M102" i="9"/>
  <c r="N102" i="9"/>
  <c r="L102" i="9"/>
  <c r="M308" i="9"/>
  <c r="L308" i="9"/>
  <c r="N308" i="9"/>
  <c r="M316" i="9"/>
  <c r="L316" i="9"/>
  <c r="N316" i="9"/>
  <c r="L310" i="9"/>
  <c r="M310" i="9"/>
  <c r="N310" i="9"/>
  <c r="P85" i="21" a="1"/>
  <c r="P85" i="21" s="1"/>
  <c r="O143" i="21" a="1"/>
  <c r="O143" i="21" s="1"/>
  <c r="O109" i="21" a="1"/>
  <c r="O109" i="21" s="1"/>
  <c r="J98" i="21" a="1"/>
  <c r="J98" i="21" s="1"/>
  <c r="X105" i="21" a="1"/>
  <c r="X105" i="21" s="1"/>
  <c r="L91" i="21" a="1"/>
  <c r="L91" i="21" s="1"/>
  <c r="S87" i="21" a="1"/>
  <c r="S87" i="21" s="1"/>
  <c r="X111" i="21" a="1"/>
  <c r="X111" i="21" s="1"/>
  <c r="J93" i="21" a="1"/>
  <c r="J93" i="21" s="1"/>
  <c r="U111" i="21" a="1"/>
  <c r="U111" i="21" s="1"/>
  <c r="AB89" i="21" a="1"/>
  <c r="AB89" i="21" s="1"/>
  <c r="Z88" i="21" a="1"/>
  <c r="Z88" i="21" s="1"/>
  <c r="T111" i="21" a="1"/>
  <c r="T111" i="21" s="1"/>
  <c r="V121" i="21" a="1"/>
  <c r="V121" i="21" s="1"/>
  <c r="T169" i="21" a="1"/>
  <c r="T169" i="21" s="1"/>
  <c r="T175" i="21" a="1"/>
  <c r="T175" i="21" s="1"/>
  <c r="W125" i="21" a="1"/>
  <c r="W125" i="21" s="1"/>
  <c r="S171" i="21" a="1"/>
  <c r="S171" i="21" s="1"/>
  <c r="AC167" i="21" a="1"/>
  <c r="AC167" i="21" s="1"/>
  <c r="Q157" i="21" a="1"/>
  <c r="Q157" i="21" s="1"/>
  <c r="O129" i="21" a="1"/>
  <c r="O129" i="21" s="1"/>
  <c r="S89" i="21" a="1"/>
  <c r="S89" i="21" s="1"/>
  <c r="R92" i="21" a="1"/>
  <c r="R92" i="21" s="1"/>
  <c r="AA103" i="21" a="1"/>
  <c r="AA103" i="21" s="1"/>
  <c r="Z122" i="21" a="1"/>
  <c r="Z122" i="21" s="1"/>
  <c r="Z150" i="21" a="1"/>
  <c r="Z150" i="21" s="1"/>
  <c r="Y91" i="21" a="1"/>
  <c r="Y91" i="21" s="1"/>
  <c r="Z102" i="21" a="1"/>
  <c r="Z102" i="21" s="1"/>
  <c r="X147" i="21" a="1"/>
  <c r="X147" i="21" s="1"/>
  <c r="K141" i="21" a="1"/>
  <c r="K141" i="21" s="1"/>
  <c r="Z160" i="21" a="1"/>
  <c r="Z160" i="21" s="1"/>
  <c r="W111" i="21" a="1"/>
  <c r="W111" i="21" s="1"/>
  <c r="P131" i="21" a="1"/>
  <c r="P131" i="21" s="1"/>
  <c r="Z154" i="21" a="1"/>
  <c r="Z154" i="21" s="1"/>
  <c r="K85" i="21" a="1"/>
  <c r="K85" i="21" s="1"/>
  <c r="J176" i="21" a="1"/>
  <c r="J176" i="21" s="1"/>
  <c r="Y159" i="21" a="1"/>
  <c r="Y159" i="21" s="1"/>
  <c r="R101" i="21" a="1"/>
  <c r="R101" i="21" s="1"/>
  <c r="Y95" i="21" a="1"/>
  <c r="Y95" i="21" s="1"/>
  <c r="C76" i="20"/>
  <c r="D76" i="20" s="1"/>
  <c r="D75" i="20"/>
  <c r="N44" i="9"/>
  <c r="L44" i="9"/>
  <c r="M44" i="9"/>
  <c r="M40" i="9"/>
  <c r="L40" i="9"/>
  <c r="N40" i="9"/>
  <c r="M46" i="9"/>
  <c r="L46" i="9"/>
  <c r="N46" i="9"/>
  <c r="R165" i="21" a="1"/>
  <c r="R165" i="21" s="1"/>
  <c r="U147" i="21" a="1"/>
  <c r="U147" i="21" s="1"/>
  <c r="X171" i="21" a="1"/>
  <c r="X171" i="21" s="1"/>
  <c r="R88" i="21" a="1"/>
  <c r="R88" i="21" s="1"/>
  <c r="Q111" i="21" a="1"/>
  <c r="Q111" i="21" s="1"/>
  <c r="V148" i="21" a="1"/>
  <c r="V148" i="21" s="1"/>
  <c r="K149" i="21" a="1"/>
  <c r="K149" i="21" s="1"/>
  <c r="L165" i="21" a="1"/>
  <c r="L165" i="21" s="1"/>
  <c r="J157" i="21" a="1"/>
  <c r="J157" i="21" s="1"/>
  <c r="J91" i="21" a="1"/>
  <c r="J91" i="21" s="1"/>
  <c r="AB157" i="21" a="1"/>
  <c r="AB157" i="21" s="1"/>
  <c r="Z162" i="21" a="1"/>
  <c r="Z162" i="21" s="1"/>
  <c r="N162" i="21" a="1"/>
  <c r="N162" i="21" s="1"/>
  <c r="V137" i="21" a="1"/>
  <c r="V137" i="21" s="1"/>
  <c r="D93" i="5"/>
  <c r="D123" i="5"/>
  <c r="C353" i="6"/>
  <c r="C509" i="6"/>
  <c r="C269" i="6"/>
  <c r="C497" i="6"/>
  <c r="C245" i="6"/>
  <c r="C239" i="6"/>
  <c r="C341" i="6"/>
  <c r="C503" i="6"/>
  <c r="C203" i="6"/>
  <c r="D87" i="5"/>
  <c r="C551" i="6"/>
  <c r="C215" i="6"/>
  <c r="D165" i="5"/>
  <c r="C317" i="6"/>
  <c r="D81" i="5"/>
  <c r="D117" i="5"/>
  <c r="C191" i="6"/>
  <c r="D129" i="5"/>
  <c r="D99" i="5"/>
  <c r="C107" i="6"/>
  <c r="D75" i="5"/>
  <c r="D135" i="5"/>
  <c r="D45" i="5"/>
  <c r="M155" i="9"/>
  <c r="L155" i="9"/>
  <c r="N155" i="9"/>
  <c r="M156" i="9"/>
  <c r="N156" i="9"/>
  <c r="L156" i="9"/>
  <c r="B137" i="9"/>
  <c r="B136" i="9"/>
  <c r="B134" i="9"/>
  <c r="B129" i="9"/>
  <c r="B135" i="9"/>
  <c r="B131" i="9"/>
  <c r="B138" i="9"/>
  <c r="B130" i="9"/>
  <c r="B132" i="9"/>
  <c r="B133" i="9"/>
  <c r="X55" i="21" a="1"/>
  <c r="X55" i="21" s="1"/>
  <c r="H75" i="9" a="1"/>
  <c r="H75" i="9" s="1"/>
  <c r="F75" i="9" a="1"/>
  <c r="F75" i="9" s="1"/>
  <c r="G75" i="9" a="1"/>
  <c r="G75" i="9" s="1"/>
  <c r="E75" i="9" a="1"/>
  <c r="E75" i="9" s="1"/>
  <c r="H293" i="9" a="1"/>
  <c r="H293" i="9" s="1"/>
  <c r="G293" i="9" a="1"/>
  <c r="G293" i="9" s="1"/>
  <c r="F293" i="9" a="1"/>
  <c r="F293" i="9" s="1"/>
  <c r="E293" i="9" a="1"/>
  <c r="E293" i="9" s="1"/>
  <c r="H294" i="9" a="1"/>
  <c r="H294" i="9" s="1"/>
  <c r="E294" i="9" a="1"/>
  <c r="E294" i="9" s="1"/>
  <c r="G294" i="9" a="1"/>
  <c r="G294" i="9" s="1"/>
  <c r="F294" i="9" a="1"/>
  <c r="F294" i="9" s="1"/>
  <c r="E379" i="9" a="1"/>
  <c r="E379" i="9" s="1"/>
  <c r="F379" i="9" a="1"/>
  <c r="F379" i="9" s="1"/>
  <c r="H379" i="9" a="1"/>
  <c r="H379" i="9" s="1"/>
  <c r="V379" i="9" a="1"/>
  <c r="V379" i="9" s="1"/>
  <c r="U379" i="9" a="1"/>
  <c r="U379" i="9" s="1"/>
  <c r="V386" i="9" a="1"/>
  <c r="V386" i="9" s="1"/>
  <c r="U386" i="9" a="1"/>
  <c r="U386" i="9" s="1"/>
  <c r="E386" i="9" a="1"/>
  <c r="E386" i="9" s="1"/>
  <c r="F386" i="9" a="1"/>
  <c r="F386" i="9" s="1"/>
  <c r="H386" i="9" a="1"/>
  <c r="H386" i="9" s="1"/>
  <c r="Z147" i="21" a="1"/>
  <c r="Z147" i="21" s="1"/>
  <c r="J164" i="21" a="1"/>
  <c r="J164" i="21" s="1"/>
  <c r="Q167" i="21" a="1"/>
  <c r="Q167" i="21" s="1"/>
  <c r="J97" i="21" a="1"/>
  <c r="J97" i="21" s="1"/>
  <c r="Q95" i="21" a="1"/>
  <c r="Q95" i="21" s="1"/>
  <c r="V112" i="21" a="1"/>
  <c r="V112" i="21" s="1"/>
  <c r="V84" i="21" a="1"/>
  <c r="V84" i="21" s="1"/>
  <c r="T93" i="21" a="1"/>
  <c r="T93" i="21" s="1"/>
  <c r="AC103" i="21" a="1"/>
  <c r="AC103" i="21" s="1"/>
  <c r="AB139" i="21" a="1"/>
  <c r="AB139" i="21" s="1"/>
  <c r="L99" i="21" a="1"/>
  <c r="L99" i="21" s="1"/>
  <c r="AA85" i="21" a="1"/>
  <c r="AA85" i="21" s="1"/>
  <c r="L157" i="21" a="1"/>
  <c r="L157" i="21" s="1"/>
  <c r="W107" i="21" a="1"/>
  <c r="W107" i="21" s="1"/>
  <c r="K147" i="21" a="1"/>
  <c r="K147" i="21" s="1"/>
  <c r="S129" i="21" a="1"/>
  <c r="S129" i="21" s="1"/>
  <c r="V172" i="21" a="1"/>
  <c r="V172" i="21" s="1"/>
  <c r="J152" i="21" a="1"/>
  <c r="J152" i="21" s="1"/>
  <c r="X149" i="21" a="1"/>
  <c r="X149" i="21" s="1"/>
  <c r="Z165" i="21" a="1"/>
  <c r="Z165" i="21" s="1"/>
  <c r="N104" i="21" a="1"/>
  <c r="N104" i="21" s="1"/>
  <c r="M107" i="21" a="1"/>
  <c r="M107" i="21" s="1"/>
  <c r="R99" i="21" a="1"/>
  <c r="R99" i="21" s="1"/>
  <c r="R110" i="21" a="1"/>
  <c r="R110" i="21" s="1"/>
  <c r="AB111" i="21" a="1"/>
  <c r="AB111" i="21" s="1"/>
  <c r="N139" i="21" a="1"/>
  <c r="N139" i="21" s="1"/>
  <c r="Z179" i="21" a="1"/>
  <c r="Z179" i="21" s="1"/>
  <c r="Z106" i="21" a="1"/>
  <c r="Z106" i="21" s="1"/>
  <c r="R104" i="21" a="1"/>
  <c r="R104" i="21" s="1"/>
  <c r="T165" i="21" a="1"/>
  <c r="T165" i="21" s="1"/>
  <c r="K139" i="21" a="1"/>
  <c r="K139" i="21" s="1"/>
  <c r="T95" i="21" a="1"/>
  <c r="T95" i="21" s="1"/>
  <c r="Z100" i="21" a="1"/>
  <c r="Z100" i="21" s="1"/>
  <c r="P95" i="21" a="1"/>
  <c r="P95" i="21" s="1"/>
  <c r="AB163" i="21" a="1"/>
  <c r="AB163" i="21" s="1"/>
  <c r="AC87" i="21" a="1"/>
  <c r="AC87" i="21" s="1"/>
  <c r="J179" i="21" a="1"/>
  <c r="J179" i="21" s="1"/>
  <c r="AA542" i="9"/>
  <c r="Z542" i="9"/>
  <c r="X542" i="9"/>
  <c r="Z543" i="9"/>
  <c r="AA543" i="9"/>
  <c r="X543" i="9"/>
  <c r="E176" i="9" a="1"/>
  <c r="E176" i="9" s="1"/>
  <c r="H176" i="9" a="1"/>
  <c r="H176" i="9" s="1"/>
  <c r="G176" i="9" a="1"/>
  <c r="G176" i="9" s="1"/>
  <c r="F176" i="9" a="1"/>
  <c r="F176" i="9" s="1"/>
  <c r="T167" i="21" a="1"/>
  <c r="T167" i="21" s="1"/>
  <c r="V106" i="21" a="1"/>
  <c r="V106" i="21" s="1"/>
  <c r="H385" i="9" a="1"/>
  <c r="H385" i="9" s="1"/>
  <c r="F385" i="9" a="1"/>
  <c r="F385" i="9" s="1"/>
  <c r="U385" i="9" a="1"/>
  <c r="U385" i="9" s="1"/>
  <c r="E385" i="9" a="1"/>
  <c r="E385" i="9" s="1"/>
  <c r="V385" i="9" a="1"/>
  <c r="V385" i="9" s="1"/>
  <c r="U373" i="9" a="1"/>
  <c r="U373" i="9" s="1"/>
  <c r="V373" i="9" a="1"/>
  <c r="V373" i="9" s="1"/>
  <c r="E373" i="9" a="1"/>
  <c r="E373" i="9" s="1"/>
  <c r="H373" i="9" a="1"/>
  <c r="H373" i="9" s="1"/>
  <c r="F373" i="9" a="1"/>
  <c r="F373" i="9" s="1"/>
  <c r="R152" i="21" a="1"/>
  <c r="R152" i="21" s="1"/>
  <c r="U161" i="21" a="1"/>
  <c r="U161" i="21" s="1"/>
  <c r="R85" i="21" a="1"/>
  <c r="R85" i="21" s="1"/>
  <c r="R146" i="21" a="1"/>
  <c r="R146" i="21" s="1"/>
  <c r="Q133" i="21" a="1"/>
  <c r="Q133" i="21" s="1"/>
  <c r="N175" i="21" a="1"/>
  <c r="N175" i="21" s="1"/>
  <c r="R180" i="21" a="1"/>
  <c r="R180" i="21" s="1"/>
  <c r="M163" i="21" a="1"/>
  <c r="M163" i="21" s="1"/>
  <c r="J158" i="21" a="1"/>
  <c r="J158" i="21" s="1"/>
  <c r="J174" i="21" a="1"/>
  <c r="J174" i="21" s="1"/>
  <c r="J146" i="21" a="1"/>
  <c r="J146" i="21" s="1"/>
  <c r="J153" i="21" a="1"/>
  <c r="J153" i="21" s="1"/>
  <c r="Z167" i="21" a="1"/>
  <c r="Z167" i="21" s="1"/>
  <c r="AA173" i="21" a="1"/>
  <c r="AA173" i="21" s="1"/>
  <c r="AB151" i="21" a="1"/>
  <c r="AB151" i="21" s="1"/>
  <c r="AA135" i="21" a="1"/>
  <c r="AA135" i="21" s="1"/>
  <c r="Z146" i="21" a="1"/>
  <c r="Z146" i="21" s="1"/>
  <c r="Z175" i="21" a="1"/>
  <c r="Z175" i="21" s="1"/>
  <c r="N168" i="21" a="1"/>
  <c r="N168" i="21" s="1"/>
  <c r="P139" i="21" a="1"/>
  <c r="P139" i="21" s="1"/>
  <c r="N147" i="21" a="1"/>
  <c r="N147" i="21" s="1"/>
  <c r="M61" i="9"/>
  <c r="L61" i="9"/>
  <c r="N61" i="9"/>
  <c r="L62" i="9"/>
  <c r="M62" i="9"/>
  <c r="N62" i="9"/>
  <c r="N64" i="9"/>
  <c r="L64" i="9"/>
  <c r="M64" i="9"/>
  <c r="Y173" i="21" a="1"/>
  <c r="Y173" i="21" s="1"/>
  <c r="V152" i="21" a="1"/>
  <c r="V152" i="21" s="1"/>
  <c r="H505" i="9" a="1"/>
  <c r="H505" i="9" s="1"/>
  <c r="U505" i="9" a="1"/>
  <c r="U505" i="9" s="1"/>
  <c r="V505" i="9" a="1"/>
  <c r="V505" i="9" s="1"/>
  <c r="E505" i="9" a="1"/>
  <c r="E505" i="9" s="1"/>
  <c r="F505" i="9" a="1"/>
  <c r="F505" i="9" s="1"/>
  <c r="T137" i="21" a="1"/>
  <c r="T137" i="21" s="1"/>
  <c r="O139" i="21" a="1"/>
  <c r="O139" i="21" s="1"/>
  <c r="Q143" i="21" a="1"/>
  <c r="Q143" i="21" s="1"/>
  <c r="J149" i="21" a="1"/>
  <c r="J149" i="21" s="1"/>
  <c r="J127" i="21" a="1"/>
  <c r="J127" i="21" s="1"/>
  <c r="L147" i="21" a="1"/>
  <c r="L147" i="21" s="1"/>
  <c r="K105" i="21" a="1"/>
  <c r="K105" i="21" s="1"/>
  <c r="Z145" i="21" a="1"/>
  <c r="Z145" i="21" s="1"/>
  <c r="Z135" i="21" a="1"/>
  <c r="Z135" i="21" s="1"/>
  <c r="Z139" i="21" a="1"/>
  <c r="Z139" i="21" s="1"/>
  <c r="AC133" i="21" a="1"/>
  <c r="AC133" i="21" s="1"/>
  <c r="V438" i="9" a="1"/>
  <c r="V438" i="9" s="1"/>
  <c r="E438" i="9" a="1"/>
  <c r="E438" i="9" s="1"/>
  <c r="U438" i="9" a="1"/>
  <c r="U438" i="9" s="1"/>
  <c r="H438" i="9" a="1"/>
  <c r="H438" i="9" s="1"/>
  <c r="F438" i="9" a="1"/>
  <c r="F438" i="9" s="1"/>
  <c r="E446" i="9" a="1"/>
  <c r="E446" i="9" s="1"/>
  <c r="V446" i="9" a="1"/>
  <c r="V446" i="9" s="1"/>
  <c r="H446" i="9" a="1"/>
  <c r="H446" i="9" s="1"/>
  <c r="U446" i="9" a="1"/>
  <c r="U446" i="9" s="1"/>
  <c r="F446" i="9" a="1"/>
  <c r="F446" i="9" s="1"/>
  <c r="G446" i="9" s="1" a="1"/>
  <c r="G446" i="9" s="1"/>
  <c r="Q145" i="21" a="1"/>
  <c r="Q145" i="21" s="1"/>
  <c r="P145" i="21" a="1"/>
  <c r="P145" i="21" s="1"/>
  <c r="Y137" i="21" a="1"/>
  <c r="Y137" i="21" s="1"/>
  <c r="H405" i="9" a="1"/>
  <c r="H405" i="9" s="1"/>
  <c r="E405" i="9" a="1"/>
  <c r="E405" i="9" s="1"/>
  <c r="F405" i="9" a="1"/>
  <c r="F405" i="9" s="1"/>
  <c r="U405" i="9" a="1"/>
  <c r="U405" i="9" s="1"/>
  <c r="V405" i="9" a="1"/>
  <c r="V405" i="9" s="1"/>
  <c r="L256" i="9"/>
  <c r="M256" i="9"/>
  <c r="N256" i="9"/>
  <c r="L248" i="9"/>
  <c r="M248" i="9"/>
  <c r="N248" i="9"/>
  <c r="V356" i="9" a="1"/>
  <c r="V356" i="9" s="1"/>
  <c r="F356" i="9" a="1"/>
  <c r="F356" i="9" s="1"/>
  <c r="H356" i="9" a="1"/>
  <c r="H356" i="9" s="1"/>
  <c r="U356" i="9" a="1"/>
  <c r="U356" i="9" s="1"/>
  <c r="E356" i="9" a="1"/>
  <c r="E356" i="9" s="1"/>
  <c r="J92" i="21" a="1"/>
  <c r="J92" i="21" s="1"/>
  <c r="AA143" i="21" a="1"/>
  <c r="AA143" i="21" s="1"/>
  <c r="AC155" i="21" a="1"/>
  <c r="AC155" i="21" s="1"/>
  <c r="Z168" i="21" a="1"/>
  <c r="Z168" i="21" s="1"/>
  <c r="R145" i="21" a="1"/>
  <c r="R145" i="21" s="1"/>
  <c r="Q169" i="21" a="1"/>
  <c r="Q169" i="21" s="1"/>
  <c r="X137" i="21" a="1"/>
  <c r="X137" i="21" s="1"/>
  <c r="H350" i="9" a="1"/>
  <c r="H350" i="9" s="1"/>
  <c r="E350" i="9" a="1"/>
  <c r="E350" i="9" s="1"/>
  <c r="F350" i="9" a="1"/>
  <c r="F350" i="9" s="1"/>
  <c r="U350" i="9" a="1"/>
  <c r="U350" i="9" s="1"/>
  <c r="V350" i="9" a="1"/>
  <c r="V350" i="9" s="1"/>
  <c r="E497" i="9" a="1"/>
  <c r="E497" i="9" s="1"/>
  <c r="H497" i="9" a="1"/>
  <c r="H497" i="9" s="1"/>
  <c r="F497" i="9" a="1"/>
  <c r="F497" i="9" s="1"/>
  <c r="U497" i="9" a="1"/>
  <c r="U497" i="9" s="1"/>
  <c r="V497" i="9" a="1"/>
  <c r="V497" i="9" s="1"/>
  <c r="F182" i="9" a="1"/>
  <c r="F182" i="9" s="1"/>
  <c r="G182" i="9" a="1"/>
  <c r="G182" i="9" s="1"/>
  <c r="E182" i="9" a="1"/>
  <c r="E182" i="9" s="1"/>
  <c r="H182" i="9" a="1"/>
  <c r="H182" i="9" s="1"/>
  <c r="H215" i="9" a="1"/>
  <c r="H215" i="9" s="1"/>
  <c r="H292" i="9" a="1"/>
  <c r="H292" i="9" s="1"/>
  <c r="G292" i="9" a="1"/>
  <c r="G292" i="9" s="1"/>
  <c r="F292" i="9" a="1"/>
  <c r="F292" i="9" s="1"/>
  <c r="E292" i="9" a="1"/>
  <c r="E292" i="9" s="1"/>
  <c r="Y135" i="21" a="1"/>
  <c r="Y135" i="21" s="1"/>
  <c r="U143" i="21" a="1"/>
  <c r="U143" i="21" s="1"/>
  <c r="M87" i="21" a="1"/>
  <c r="M87" i="21" s="1"/>
  <c r="V129" i="21" a="1"/>
  <c r="V129" i="21" s="1"/>
  <c r="T141" i="21" a="1"/>
  <c r="T141" i="21" s="1"/>
  <c r="T155" i="21" a="1"/>
  <c r="T155" i="21" s="1"/>
  <c r="U137" i="21" a="1"/>
  <c r="U137" i="21" s="1"/>
  <c r="N173" i="21" a="1"/>
  <c r="N173" i="21" s="1"/>
  <c r="R160" i="21" a="1"/>
  <c r="R160" i="21" s="1"/>
  <c r="O85" i="21" a="1"/>
  <c r="O85" i="21" s="1"/>
  <c r="N171" i="21" a="1"/>
  <c r="N171" i="21" s="1"/>
  <c r="X139" i="21" a="1"/>
  <c r="X139" i="21" s="1"/>
  <c r="N119" i="9"/>
  <c r="M119" i="9"/>
  <c r="L119" i="9"/>
  <c r="N120" i="9"/>
  <c r="L120" i="9"/>
  <c r="M120" i="9"/>
  <c r="M121" i="9"/>
  <c r="L121" i="9"/>
  <c r="N121" i="9"/>
  <c r="D163" i="20"/>
  <c r="C164" i="20"/>
  <c r="H354" i="9" a="1"/>
  <c r="H354" i="9" s="1"/>
  <c r="E354" i="9" a="1"/>
  <c r="E354" i="9" s="1"/>
  <c r="V354" i="9" a="1"/>
  <c r="V354" i="9" s="1"/>
  <c r="F354" i="9" a="1"/>
  <c r="F354" i="9" s="1"/>
  <c r="U354" i="9" a="1"/>
  <c r="U354" i="9" s="1"/>
  <c r="E396" i="9" a="1"/>
  <c r="E396" i="9" s="1"/>
  <c r="U396" i="9" a="1"/>
  <c r="U396" i="9" s="1"/>
  <c r="V396" i="9" a="1"/>
  <c r="V396" i="9" s="1"/>
  <c r="F396" i="9" a="1"/>
  <c r="F396" i="9" s="1"/>
  <c r="H396" i="9" a="1"/>
  <c r="H396" i="9" s="1"/>
  <c r="D104" i="20"/>
  <c r="C105" i="20"/>
  <c r="D105" i="20" s="1"/>
  <c r="H452" i="9" a="1"/>
  <c r="H452" i="9" s="1"/>
  <c r="V452" i="9" a="1"/>
  <c r="V452" i="9" s="1"/>
  <c r="F452" i="9" a="1"/>
  <c r="F452" i="9" s="1"/>
  <c r="E452" i="9" a="1"/>
  <c r="E452" i="9" s="1"/>
  <c r="U452" i="9" a="1"/>
  <c r="U452" i="9" s="1"/>
  <c r="E454" i="9" a="1"/>
  <c r="E454" i="9" s="1"/>
  <c r="U454" i="9" a="1"/>
  <c r="U454" i="9" s="1"/>
  <c r="F454" i="9" a="1"/>
  <c r="F454" i="9" s="1"/>
  <c r="V454" i="9" a="1"/>
  <c r="V454" i="9" s="1"/>
  <c r="H454" i="9" a="1"/>
  <c r="H454" i="9" s="1"/>
  <c r="E290" i="9" a="1"/>
  <c r="E290" i="9" s="1"/>
  <c r="F290" i="9" a="1"/>
  <c r="F290" i="9" s="1"/>
  <c r="G290" i="9" a="1"/>
  <c r="G290" i="9" s="1"/>
  <c r="H290" i="9" a="1"/>
  <c r="H290" i="9" s="1"/>
  <c r="K123" i="21" a="1"/>
  <c r="K123" i="21" s="1"/>
  <c r="N136" i="21" a="1"/>
  <c r="N136" i="21" s="1"/>
  <c r="R87" i="21" a="1"/>
  <c r="R87" i="21" s="1"/>
  <c r="U87" i="21" a="1"/>
  <c r="U87" i="21" s="1"/>
  <c r="V98" i="21" a="1"/>
  <c r="V98" i="21" s="1"/>
  <c r="Z105" i="21" a="1"/>
  <c r="Z105" i="21" s="1"/>
  <c r="S91" i="21" a="1"/>
  <c r="S91" i="21" s="1"/>
  <c r="Z87" i="21" a="1"/>
  <c r="Z87" i="21" s="1"/>
  <c r="N174" i="21" a="1"/>
  <c r="N174" i="21" s="1"/>
  <c r="J88" i="21" a="1"/>
  <c r="J88" i="21" s="1"/>
  <c r="Z103" i="21" a="1"/>
  <c r="Z103" i="21" s="1"/>
  <c r="Z134" i="21" a="1"/>
  <c r="Z134" i="21" s="1"/>
  <c r="V102" i="21" a="1"/>
  <c r="V102" i="21" s="1"/>
  <c r="T159" i="21" a="1"/>
  <c r="T159" i="21" s="1"/>
  <c r="R134" i="21" a="1"/>
  <c r="R134" i="21" s="1"/>
  <c r="W179" i="21" a="1"/>
  <c r="W179" i="21" s="1"/>
  <c r="R162" i="21" a="1"/>
  <c r="R162" i="21" s="1"/>
  <c r="W163" i="21" a="1"/>
  <c r="W163" i="21" s="1"/>
  <c r="Q179" i="21" a="1"/>
  <c r="Q179" i="21" s="1"/>
  <c r="P107" i="21" a="1"/>
  <c r="P107" i="21" s="1"/>
  <c r="Q89" i="21" a="1"/>
  <c r="Q89" i="21" s="1"/>
  <c r="R86" i="21" a="1"/>
  <c r="R86" i="21" s="1"/>
  <c r="J103" i="21" a="1"/>
  <c r="J103" i="21" s="1"/>
  <c r="Z109" i="21" a="1"/>
  <c r="Z109" i="21" s="1"/>
  <c r="O135" i="21" a="1"/>
  <c r="O135" i="21" s="1"/>
  <c r="Z166" i="21" a="1"/>
  <c r="Z166" i="21" s="1"/>
  <c r="AB85" i="21" a="1"/>
  <c r="AB85" i="21" s="1"/>
  <c r="R89" i="21" a="1"/>
  <c r="R89" i="21" s="1"/>
  <c r="R168" i="21" a="1"/>
  <c r="R168" i="21" s="1"/>
  <c r="AA131" i="21" a="1"/>
  <c r="AA131" i="21" s="1"/>
  <c r="K107" i="21" a="1"/>
  <c r="K107" i="21" s="1"/>
  <c r="J89" i="21" a="1"/>
  <c r="J89" i="21" s="1"/>
  <c r="AC139" i="21" a="1"/>
  <c r="AC139" i="21" s="1"/>
  <c r="AA141" i="21" a="1"/>
  <c r="AA141" i="21" s="1"/>
  <c r="V89" i="21" a="1"/>
  <c r="V89" i="21" s="1"/>
  <c r="T163" i="21" a="1"/>
  <c r="T163" i="21" s="1"/>
  <c r="R175" i="21" a="1"/>
  <c r="R175" i="21" s="1"/>
  <c r="V133" i="21" a="1"/>
  <c r="V133" i="21" s="1"/>
  <c r="R108" i="21" a="1"/>
  <c r="R108" i="21" s="1"/>
  <c r="R154" i="21" a="1"/>
  <c r="R154" i="21" s="1"/>
  <c r="R142" i="21" a="1"/>
  <c r="R142" i="21" s="1"/>
  <c r="N96" i="21" a="1"/>
  <c r="N96" i="21" s="1"/>
  <c r="J173" i="21" a="1"/>
  <c r="J173" i="21" s="1"/>
  <c r="L127" i="21" a="1"/>
  <c r="L127" i="21" s="1"/>
  <c r="J148" i="21" a="1"/>
  <c r="J148" i="21" s="1"/>
  <c r="Z176" i="21" a="1"/>
  <c r="Z176" i="21" s="1"/>
  <c r="AC143" i="21" a="1"/>
  <c r="AC143" i="21" s="1"/>
  <c r="P93" i="21" a="1"/>
  <c r="P93" i="21" s="1"/>
  <c r="V125" i="21" a="1"/>
  <c r="V125" i="21" s="1"/>
  <c r="J128" i="21" a="1"/>
  <c r="J128" i="21" s="1"/>
  <c r="AB133" i="21" a="1"/>
  <c r="AB133" i="21" s="1"/>
  <c r="P137" i="21" a="1"/>
  <c r="P137" i="21" s="1"/>
  <c r="M260" i="9"/>
  <c r="N260" i="9"/>
  <c r="L260" i="9"/>
  <c r="L264" i="9"/>
  <c r="M264" i="9"/>
  <c r="N264" i="9"/>
  <c r="M259" i="9"/>
  <c r="N259" i="9"/>
  <c r="L259" i="9"/>
  <c r="N220" i="9"/>
  <c r="M220" i="9"/>
  <c r="L220" i="9"/>
  <c r="M224" i="9"/>
  <c r="L224" i="9"/>
  <c r="N224" i="9"/>
  <c r="G184" i="9" a="1"/>
  <c r="G184" i="9" s="1"/>
  <c r="F184" i="9" a="1"/>
  <c r="F184" i="9" s="1"/>
  <c r="H184" i="9" a="1"/>
  <c r="H184" i="9" s="1"/>
  <c r="E184" i="9" a="1"/>
  <c r="E184" i="9" s="1"/>
  <c r="N99" i="9"/>
  <c r="L99" i="9"/>
  <c r="M99" i="9"/>
  <c r="N104" i="9"/>
  <c r="L104" i="9"/>
  <c r="M104" i="9"/>
  <c r="L100" i="9"/>
  <c r="N100" i="9"/>
  <c r="M100" i="9"/>
  <c r="U447" i="9" a="1"/>
  <c r="U447" i="9" s="1"/>
  <c r="V447" i="9" a="1"/>
  <c r="V447" i="9" s="1"/>
  <c r="E447" i="9" a="1"/>
  <c r="E447" i="9" s="1"/>
  <c r="H447" i="9" a="1"/>
  <c r="H447" i="9" s="1"/>
  <c r="F447" i="9" a="1"/>
  <c r="F447" i="9" s="1"/>
  <c r="E289" i="9" a="1"/>
  <c r="E289" i="9" s="1"/>
  <c r="G289" i="9" a="1"/>
  <c r="G289" i="9" s="1"/>
  <c r="H289" i="9" a="1"/>
  <c r="H289" i="9" s="1"/>
  <c r="F289" i="9" a="1"/>
  <c r="F289" i="9" s="1"/>
  <c r="V377" i="9" a="1"/>
  <c r="V377" i="9" s="1"/>
  <c r="F377" i="9" a="1"/>
  <c r="F377" i="9" s="1"/>
  <c r="U377" i="9" a="1"/>
  <c r="U377" i="9" s="1"/>
  <c r="H377" i="9" a="1"/>
  <c r="H377" i="9" s="1"/>
  <c r="E377" i="9" a="1"/>
  <c r="E377" i="9" s="1"/>
  <c r="V378" i="9" a="1"/>
  <c r="V378" i="9" s="1"/>
  <c r="E378" i="9" a="1"/>
  <c r="E378" i="9" s="1"/>
  <c r="F378" i="9" a="1"/>
  <c r="F378" i="9" s="1"/>
  <c r="U378" i="9" a="1"/>
  <c r="U378" i="9" s="1"/>
  <c r="H378" i="9" a="1"/>
  <c r="H378" i="9" s="1"/>
  <c r="M47" i="9"/>
  <c r="N47" i="9"/>
  <c r="L47" i="9"/>
  <c r="N43" i="9"/>
  <c r="L43" i="9"/>
  <c r="M43" i="9"/>
  <c r="H185" i="9" a="1"/>
  <c r="H185" i="9" s="1"/>
  <c r="F185" i="9" a="1"/>
  <c r="F185" i="9" s="1"/>
  <c r="G185" i="9" a="1"/>
  <c r="G185" i="9" s="1"/>
  <c r="E185" i="9" a="1"/>
  <c r="E185" i="9" s="1"/>
  <c r="U338" i="9" a="1"/>
  <c r="U338" i="9" s="1"/>
  <c r="H338" i="9" a="1"/>
  <c r="H338" i="9" s="1"/>
  <c r="E338" i="9" a="1"/>
  <c r="E338" i="9" s="1"/>
  <c r="F338" i="9" a="1"/>
  <c r="F338" i="9" s="1"/>
  <c r="V338" i="9" a="1"/>
  <c r="V338" i="9" s="1"/>
  <c r="H478" i="9" a="1"/>
  <c r="H478" i="9" s="1"/>
  <c r="V478" i="9" a="1"/>
  <c r="V478" i="9" s="1"/>
  <c r="U478" i="9" a="1"/>
  <c r="U478" i="9" s="1"/>
  <c r="E478" i="9" a="1"/>
  <c r="E478" i="9" s="1"/>
  <c r="F478" i="9" a="1"/>
  <c r="F478" i="9" s="1"/>
  <c r="N67" i="9"/>
  <c r="M67" i="9"/>
  <c r="L67" i="9"/>
  <c r="H347" i="9" a="1"/>
  <c r="H347" i="9" s="1"/>
  <c r="V347" i="9" a="1"/>
  <c r="V347" i="9" s="1"/>
  <c r="U347" i="9" a="1"/>
  <c r="U347" i="9" s="1"/>
  <c r="E347" i="9" a="1"/>
  <c r="E347" i="9" s="1"/>
  <c r="F347" i="9" a="1"/>
  <c r="F347" i="9" s="1"/>
  <c r="N152" i="21" a="1"/>
  <c r="N152" i="21" s="1"/>
  <c r="R106" i="21" a="1"/>
  <c r="R106" i="21" s="1"/>
  <c r="N95" i="21" a="1"/>
  <c r="N95" i="21" s="1"/>
  <c r="Y89" i="21" a="1"/>
  <c r="Y89" i="21" s="1"/>
  <c r="W87" i="21" a="1"/>
  <c r="W87" i="21" s="1"/>
  <c r="P109" i="21" a="1"/>
  <c r="P109" i="21" s="1"/>
  <c r="X85" i="21" a="1"/>
  <c r="X85" i="21" s="1"/>
  <c r="Z84" i="21" a="1"/>
  <c r="Z84" i="21" s="1"/>
  <c r="N170" i="21" a="1"/>
  <c r="N170" i="21" s="1"/>
  <c r="Y101" i="21" a="1"/>
  <c r="Y101" i="21" s="1"/>
  <c r="Z108" i="21" a="1"/>
  <c r="Z108" i="21" s="1"/>
  <c r="K99" i="21" a="1"/>
  <c r="K99" i="21" s="1"/>
  <c r="M103" i="21" a="1"/>
  <c r="M103" i="21" s="1"/>
  <c r="V162" i="21" a="1"/>
  <c r="V162" i="21" s="1"/>
  <c r="U179" i="21" a="1"/>
  <c r="U179" i="21" s="1"/>
  <c r="J159" i="21" a="1"/>
  <c r="J159" i="21" s="1"/>
  <c r="X155" i="21" a="1"/>
  <c r="X155" i="21" s="1"/>
  <c r="U151" i="21" a="1"/>
  <c r="U151" i="21" s="1"/>
  <c r="J133" i="21" a="1"/>
  <c r="J133" i="21" s="1"/>
  <c r="Z149" i="21" a="1"/>
  <c r="Z149" i="21" s="1"/>
  <c r="N85" i="21" a="1"/>
  <c r="N85" i="21" s="1"/>
  <c r="M93" i="21" a="1"/>
  <c r="M93" i="21" s="1"/>
  <c r="J90" i="21" a="1"/>
  <c r="J90" i="21" s="1"/>
  <c r="Q155" i="21" a="1"/>
  <c r="Q155" i="21" s="1"/>
  <c r="Y85" i="21" a="1"/>
  <c r="Y85" i="21" s="1"/>
  <c r="Z89" i="21" a="1"/>
  <c r="Z89" i="21" s="1"/>
  <c r="L101" i="21" a="1"/>
  <c r="L101" i="21" s="1"/>
  <c r="R131" i="21" a="1"/>
  <c r="R131" i="21" s="1"/>
  <c r="X103" i="21" a="1"/>
  <c r="X103" i="21" s="1"/>
  <c r="Z169" i="21" a="1"/>
  <c r="Z169" i="21" s="1"/>
  <c r="W129" i="21" a="1"/>
  <c r="W129" i="21" s="1"/>
  <c r="X145" i="21" a="1"/>
  <c r="X145" i="21" s="1"/>
  <c r="Z153" i="21" a="1"/>
  <c r="Z153" i="21" s="1"/>
  <c r="V91" i="21" a="1"/>
  <c r="V91" i="21" s="1"/>
  <c r="R102" i="21" a="1"/>
  <c r="R102" i="21" s="1"/>
  <c r="U163" i="21" a="1"/>
  <c r="U163" i="21" s="1"/>
  <c r="R143" i="21" a="1"/>
  <c r="R143" i="21" s="1"/>
  <c r="S153" i="21" a="1"/>
  <c r="S153" i="21" s="1"/>
  <c r="U167" i="21" a="1"/>
  <c r="U167" i="21" s="1"/>
  <c r="S127" i="21" a="1"/>
  <c r="S127" i="21" s="1"/>
  <c r="O149" i="21" a="1"/>
  <c r="O149" i="21" s="1"/>
  <c r="P101" i="21" a="1"/>
  <c r="P101" i="21" s="1"/>
  <c r="T91" i="21" a="1"/>
  <c r="T91" i="21" s="1"/>
  <c r="P135" i="21" a="1"/>
  <c r="P135" i="21" s="1"/>
  <c r="U175" i="21" a="1"/>
  <c r="U175" i="21" s="1"/>
  <c r="M169" i="21" a="1"/>
  <c r="M169" i="21" s="1"/>
  <c r="L149" i="21" a="1"/>
  <c r="L149" i="21" s="1"/>
  <c r="J140" i="21" a="1"/>
  <c r="J140" i="21" s="1"/>
  <c r="J156" i="21" a="1"/>
  <c r="J156" i="21" s="1"/>
  <c r="L175" i="21" a="1"/>
  <c r="L175" i="21" s="1"/>
  <c r="M173" i="21" a="1"/>
  <c r="M173" i="21" s="1"/>
  <c r="K95" i="21" a="1"/>
  <c r="K95" i="21" s="1"/>
  <c r="K157" i="21" a="1"/>
  <c r="K157" i="21" s="1"/>
  <c r="L131" i="21" a="1"/>
  <c r="L131" i="21" s="1"/>
  <c r="K159" i="21" a="1"/>
  <c r="K159" i="21" s="1"/>
  <c r="L139" i="21" a="1"/>
  <c r="L139" i="21" s="1"/>
  <c r="AB167" i="21" a="1"/>
  <c r="AB167" i="21" s="1"/>
  <c r="Z157" i="21" a="1"/>
  <c r="Z157" i="21" s="1"/>
  <c r="Z148" i="21" a="1"/>
  <c r="Z148" i="21" s="1"/>
  <c r="AA179" i="21" a="1"/>
  <c r="AA179" i="21" s="1"/>
  <c r="AA149" i="21" a="1"/>
  <c r="AA149" i="21" s="1"/>
  <c r="Z173" i="21" a="1"/>
  <c r="Z173" i="21" s="1"/>
  <c r="AC169" i="21" a="1"/>
  <c r="AC169" i="21" s="1"/>
  <c r="Z152" i="21" a="1"/>
  <c r="Z152" i="21" s="1"/>
  <c r="X167" i="21" a="1"/>
  <c r="X167" i="21" s="1"/>
  <c r="P171" i="21" a="1"/>
  <c r="P171" i="21" s="1"/>
  <c r="N172" i="21" a="1"/>
  <c r="N172" i="21" s="1"/>
  <c r="N154" i="21" a="1"/>
  <c r="N154" i="21" s="1"/>
  <c r="X135" i="21" a="1"/>
  <c r="X135" i="21" s="1"/>
  <c r="V147" i="21" a="1"/>
  <c r="V147" i="21" s="1"/>
  <c r="W159" i="21" a="1"/>
  <c r="W159" i="21" s="1"/>
  <c r="O167" i="21" a="1"/>
  <c r="O167" i="21" s="1"/>
  <c r="Q149" i="21" a="1"/>
  <c r="Q149" i="21" s="1"/>
  <c r="N124" i="21" a="1"/>
  <c r="N124" i="21" s="1"/>
  <c r="J99" i="21" a="1"/>
  <c r="J99" i="21" s="1"/>
  <c r="P127" i="21" a="1"/>
  <c r="P127" i="21" s="1"/>
  <c r="N97" i="21" a="1"/>
  <c r="N97" i="21" s="1"/>
  <c r="L109" i="21" a="1"/>
  <c r="L109" i="21" s="1"/>
  <c r="U141" i="21" a="1"/>
  <c r="U141" i="21" s="1"/>
  <c r="R94" i="21" a="1"/>
  <c r="R94" i="21" s="1"/>
  <c r="Y103" i="21" a="1"/>
  <c r="Y103" i="21" s="1"/>
  <c r="AA89" i="21" a="1"/>
  <c r="AA89" i="21" s="1"/>
  <c r="AC109" i="21" a="1"/>
  <c r="AC109" i="21" s="1"/>
  <c r="J145" i="21" a="1"/>
  <c r="J145" i="21" s="1"/>
  <c r="T103" i="21" a="1"/>
  <c r="T103" i="21" s="1"/>
  <c r="J101" i="21" a="1"/>
  <c r="J101" i="21" s="1"/>
  <c r="AA97" i="21" a="1"/>
  <c r="AA97" i="21" s="1"/>
  <c r="AB109" i="21" a="1"/>
  <c r="AB109" i="21" s="1"/>
  <c r="L143" i="21" a="1"/>
  <c r="L143" i="21" s="1"/>
  <c r="P87" i="21" a="1"/>
  <c r="P87" i="21" s="1"/>
  <c r="J112" i="21" a="1"/>
  <c r="J112" i="21" s="1"/>
  <c r="W83" i="21" a="1"/>
  <c r="W83" i="21" s="1"/>
  <c r="AA87" i="21" a="1"/>
  <c r="AA87" i="21" s="1"/>
  <c r="X87" i="21" a="1"/>
  <c r="X87" i="21" s="1"/>
  <c r="N146" i="21" a="1"/>
  <c r="N146" i="21" s="1"/>
  <c r="T109" i="21" a="1"/>
  <c r="T109" i="21" s="1"/>
  <c r="AA105" i="21" a="1"/>
  <c r="AA105" i="21" s="1"/>
  <c r="L163" i="21" a="1"/>
  <c r="L163" i="21" s="1"/>
  <c r="S133" i="21" a="1"/>
  <c r="S133" i="21" s="1"/>
  <c r="R159" i="21" a="1"/>
  <c r="R159" i="21" s="1"/>
  <c r="X151" i="21" a="1"/>
  <c r="X151" i="21" s="1"/>
  <c r="R125" i="21" a="1"/>
  <c r="R125" i="21" s="1"/>
  <c r="R148" i="21" a="1"/>
  <c r="R148" i="21" s="1"/>
  <c r="K167" i="21" a="1"/>
  <c r="K167" i="21" s="1"/>
  <c r="V167" i="21" a="1"/>
  <c r="V167" i="21" s="1"/>
  <c r="R129" i="21" a="1"/>
  <c r="R129" i="21" s="1"/>
  <c r="K169" i="21" a="1"/>
  <c r="K169" i="21" s="1"/>
  <c r="AC161" i="21" a="1"/>
  <c r="AC161" i="21" s="1"/>
  <c r="N159" i="21" a="1"/>
  <c r="N159" i="21" s="1"/>
  <c r="M149" i="21" a="1"/>
  <c r="M149" i="21" s="1"/>
  <c r="N129" i="21" a="1"/>
  <c r="N129" i="21" s="1"/>
  <c r="N88" i="21" a="1"/>
  <c r="N88" i="21" s="1"/>
  <c r="T85" i="21" a="1"/>
  <c r="T85" i="21" s="1"/>
  <c r="AA163" i="21" a="1"/>
  <c r="AA163" i="21" s="1"/>
  <c r="R90" i="21" a="1"/>
  <c r="R90" i="21" s="1"/>
  <c r="Y97" i="21" a="1"/>
  <c r="Y97" i="21" s="1"/>
  <c r="Z86" i="21" a="1"/>
  <c r="Z86" i="21" s="1"/>
  <c r="Z96" i="21" a="1"/>
  <c r="Z96" i="21" s="1"/>
  <c r="Q175" i="21" a="1"/>
  <c r="Q175" i="21" s="1"/>
  <c r="Z126" i="21" a="1"/>
  <c r="Z126" i="21" s="1"/>
  <c r="P165" i="21" a="1"/>
  <c r="P165" i="21" s="1"/>
  <c r="N145" i="21" a="1"/>
  <c r="N145" i="21" s="1"/>
  <c r="AB107" i="21" a="1"/>
  <c r="AB107" i="21" s="1"/>
  <c r="AC101" i="21" a="1"/>
  <c r="AC101" i="21" s="1"/>
  <c r="AB101" i="21" a="1"/>
  <c r="AB101" i="21" s="1"/>
  <c r="S175" i="21" a="1"/>
  <c r="S175" i="21" s="1"/>
  <c r="R155" i="21" a="1"/>
  <c r="R155" i="21" s="1"/>
  <c r="AC137" i="21" a="1"/>
  <c r="AC137" i="21" s="1"/>
  <c r="V140" i="21" a="1"/>
  <c r="V140" i="21" s="1"/>
  <c r="P153" i="21" a="1"/>
  <c r="P153" i="21" s="1"/>
  <c r="U97" i="21" a="1"/>
  <c r="U97" i="21" s="1"/>
  <c r="Z101" i="21" a="1"/>
  <c r="Z101" i="21" s="1"/>
  <c r="Z83" i="21" a="1"/>
  <c r="Z83" i="21" s="1"/>
  <c r="J110" i="21" a="1"/>
  <c r="J110" i="21" s="1"/>
  <c r="L159" i="21" a="1"/>
  <c r="L159" i="21" s="1"/>
  <c r="N134" i="21" a="1"/>
  <c r="N134" i="21" s="1"/>
  <c r="W85" i="21" a="1"/>
  <c r="W85" i="21" s="1"/>
  <c r="U89" i="21" a="1"/>
  <c r="U89" i="21" s="1"/>
  <c r="R105" i="21" a="1"/>
  <c r="R105" i="21" s="1"/>
  <c r="L145" i="21" a="1"/>
  <c r="L145" i="21" s="1"/>
  <c r="W173" i="21" a="1"/>
  <c r="W173" i="21" s="1"/>
  <c r="Q147" i="21" a="1"/>
  <c r="Q147" i="21" s="1"/>
  <c r="V104" i="21" a="1"/>
  <c r="V104" i="21" s="1"/>
  <c r="Q129" i="21" a="1"/>
  <c r="Q129" i="21" s="1"/>
  <c r="W147" i="21" a="1"/>
  <c r="W147" i="21" s="1"/>
  <c r="M179" i="21" a="1"/>
  <c r="M179" i="21" s="1"/>
  <c r="U123" i="21" a="1"/>
  <c r="U123" i="21" s="1"/>
  <c r="S169" i="21" a="1"/>
  <c r="S169" i="21" s="1"/>
  <c r="W165" i="21" a="1"/>
  <c r="W165" i="21" s="1"/>
  <c r="L89" i="21" a="1"/>
  <c r="L89" i="21" s="1"/>
  <c r="L125" i="21" a="1"/>
  <c r="L125" i="21" s="1"/>
  <c r="W131" i="21" a="1"/>
  <c r="W131" i="21" s="1"/>
  <c r="R128" i="21" a="1"/>
  <c r="R128" i="21" s="1"/>
  <c r="T157" i="21" a="1"/>
  <c r="T157" i="21" s="1"/>
  <c r="K91" i="21" a="1"/>
  <c r="K91" i="21" s="1"/>
  <c r="O153" i="21" a="1"/>
  <c r="O153" i="21" s="1"/>
  <c r="T149" i="21" a="1"/>
  <c r="T149" i="21" s="1"/>
  <c r="T123" i="21" a="1"/>
  <c r="T123" i="21" s="1"/>
  <c r="U125" i="21" a="1"/>
  <c r="U125" i="21" s="1"/>
  <c r="R167" i="21" a="1"/>
  <c r="R167" i="21" s="1"/>
  <c r="U145" i="21" a="1"/>
  <c r="U145" i="21" s="1"/>
  <c r="V144" i="21" a="1"/>
  <c r="V144" i="21" s="1"/>
  <c r="Y151" i="21" a="1"/>
  <c r="Y151" i="21" s="1"/>
  <c r="T127" i="21" a="1"/>
  <c r="T127" i="21" s="1"/>
  <c r="X121" i="21" a="1"/>
  <c r="X121" i="21" s="1"/>
  <c r="N140" i="21" a="1"/>
  <c r="N140" i="21" s="1"/>
  <c r="N108" i="21" a="1"/>
  <c r="N108" i="21" s="1"/>
  <c r="N179" i="21" a="1"/>
  <c r="N179" i="21" s="1"/>
  <c r="Q173" i="21" a="1"/>
  <c r="Q173" i="21" s="1"/>
  <c r="T131" i="21" a="1"/>
  <c r="T131" i="21" s="1"/>
  <c r="R138" i="21" a="1"/>
  <c r="R138" i="21" s="1"/>
  <c r="M171" i="21" a="1"/>
  <c r="M171" i="21" s="1"/>
  <c r="J168" i="21" a="1"/>
  <c r="J168" i="21" s="1"/>
  <c r="L129" i="21" a="1"/>
  <c r="L129" i="21" s="1"/>
  <c r="K175" i="21" a="1"/>
  <c r="K175" i="21" s="1"/>
  <c r="J169" i="21" a="1"/>
  <c r="J169" i="21" s="1"/>
  <c r="J132" i="21" a="1"/>
  <c r="J132" i="21" s="1"/>
  <c r="J147" i="21" a="1"/>
  <c r="J147" i="21" s="1"/>
  <c r="M123" i="21" a="1"/>
  <c r="M123" i="21" s="1"/>
  <c r="J138" i="21" a="1"/>
  <c r="J138" i="21" s="1"/>
  <c r="M129" i="21" a="1"/>
  <c r="M129" i="21" s="1"/>
  <c r="K179" i="21" a="1"/>
  <c r="K179" i="21" s="1"/>
  <c r="J107" i="21" a="1"/>
  <c r="J107" i="21" s="1"/>
  <c r="J175" i="21" a="1"/>
  <c r="J175" i="21" s="1"/>
  <c r="AA159" i="21" a="1"/>
  <c r="AA159" i="21" s="1"/>
  <c r="AA129" i="21" a="1"/>
  <c r="AA129" i="21" s="1"/>
  <c r="AC149" i="21" a="1"/>
  <c r="AC149" i="21" s="1"/>
  <c r="AB171" i="21" a="1"/>
  <c r="AB171" i="21" s="1"/>
  <c r="AC151" i="21" a="1"/>
  <c r="AC151" i="21" s="1"/>
  <c r="AA147" i="21" a="1"/>
  <c r="AA147" i="21" s="1"/>
  <c r="AA121" i="21" a="1"/>
  <c r="AA121" i="21" s="1"/>
  <c r="Z174" i="21" a="1"/>
  <c r="Z174" i="21" s="1"/>
  <c r="AA139" i="21" a="1"/>
  <c r="AA139" i="21" s="1"/>
  <c r="AA169" i="21" a="1"/>
  <c r="AA169" i="21" s="1"/>
  <c r="AA161" i="21" a="1"/>
  <c r="AA161" i="21" s="1"/>
  <c r="AA155" i="21" a="1"/>
  <c r="AA155" i="21" s="1"/>
  <c r="AB147" i="21" a="1"/>
  <c r="AB147" i="21" s="1"/>
  <c r="AB159" i="21" a="1"/>
  <c r="AB159" i="21" s="1"/>
  <c r="AC179" i="21" a="1"/>
  <c r="AC179" i="21" s="1"/>
  <c r="N176" i="21" a="1"/>
  <c r="N176" i="21" s="1"/>
  <c r="P143" i="21" a="1"/>
  <c r="P143" i="21" s="1"/>
  <c r="N127" i="21" a="1"/>
  <c r="N127" i="21" s="1"/>
  <c r="N105" i="21" a="1"/>
  <c r="N105" i="21" s="1"/>
  <c r="N141" i="21" a="1"/>
  <c r="N141" i="21" s="1"/>
  <c r="V171" i="21" a="1"/>
  <c r="V171" i="21" s="1"/>
  <c r="V158" i="21" a="1"/>
  <c r="V158" i="21" s="1"/>
  <c r="V131" i="21" a="1"/>
  <c r="V131" i="21" s="1"/>
  <c r="Y139" i="21" a="1"/>
  <c r="Y139" i="21" s="1"/>
  <c r="X159" i="21" a="1"/>
  <c r="X159" i="21" s="1"/>
  <c r="M143" i="21" a="1"/>
  <c r="M143" i="21" s="1"/>
  <c r="J106" i="21" a="1"/>
  <c r="J106" i="21" s="1"/>
  <c r="P179" i="21" a="1"/>
  <c r="P179" i="21" s="1"/>
  <c r="N99" i="21" a="1"/>
  <c r="N99" i="21" s="1"/>
  <c r="N143" i="21" a="1"/>
  <c r="N143" i="21" s="1"/>
  <c r="K109" i="21" a="1"/>
  <c r="K109" i="21" s="1"/>
  <c r="AC97" i="21" a="1"/>
  <c r="AC97" i="21" s="1"/>
  <c r="N128" i="21" a="1"/>
  <c r="N128" i="21" s="1"/>
  <c r="X99" i="21" a="1"/>
  <c r="X99" i="21" s="1"/>
  <c r="X107" i="21" a="1"/>
  <c r="X107" i="21" s="1"/>
  <c r="R109" i="21" a="1"/>
  <c r="R109" i="21" s="1"/>
  <c r="V85" i="21" a="1"/>
  <c r="V85" i="21" s="1"/>
  <c r="L85" i="21" a="1"/>
  <c r="L85" i="21" s="1"/>
  <c r="O89" i="21" a="1"/>
  <c r="O89" i="21" s="1"/>
  <c r="U169" i="21" a="1"/>
  <c r="U169" i="21" s="1"/>
  <c r="V150" i="21" a="1"/>
  <c r="V150" i="21" s="1"/>
  <c r="U133" i="21" a="1"/>
  <c r="U133" i="21" s="1"/>
  <c r="V157" i="21" a="1"/>
  <c r="V157" i="21" s="1"/>
  <c r="X169" i="21" a="1"/>
  <c r="X169" i="21" s="1"/>
  <c r="K133" i="21" a="1"/>
  <c r="K133" i="21" s="1"/>
  <c r="N98" i="21" a="1"/>
  <c r="N98" i="21" s="1"/>
  <c r="P129" i="21" a="1"/>
  <c r="P129" i="21" s="1"/>
  <c r="O99" i="21" a="1"/>
  <c r="O99" i="21" s="1"/>
  <c r="S107" i="21" a="1"/>
  <c r="S107" i="21" s="1"/>
  <c r="W109" i="21" a="1"/>
  <c r="W109" i="21" s="1"/>
  <c r="M97" i="21" a="1"/>
  <c r="M97" i="21" s="1"/>
  <c r="V124" i="21" a="1"/>
  <c r="V124" i="21" s="1"/>
  <c r="AA157" i="21" a="1"/>
  <c r="AA157" i="21" s="1"/>
  <c r="R107" i="21" a="1"/>
  <c r="R107" i="21" s="1"/>
  <c r="U149" i="21" a="1"/>
  <c r="U149" i="21" s="1"/>
  <c r="U127" i="21" a="1"/>
  <c r="U127" i="21" s="1"/>
  <c r="K111" i="21" a="1"/>
  <c r="K111" i="21" s="1"/>
  <c r="V109" i="21" a="1"/>
  <c r="V109" i="21" s="1"/>
  <c r="Z111" i="21" a="1"/>
  <c r="Z111" i="21" s="1"/>
  <c r="S155" i="21" a="1"/>
  <c r="S155" i="21" s="1"/>
  <c r="U155" i="21" a="1"/>
  <c r="U155" i="21" s="1"/>
  <c r="W103" i="21" a="1"/>
  <c r="W103" i="21" s="1"/>
  <c r="AC131" i="21" a="1"/>
  <c r="AC131" i="21" s="1"/>
  <c r="AC147" i="21" a="1"/>
  <c r="AC147" i="21" s="1"/>
  <c r="AA145" i="21" a="1"/>
  <c r="AA145" i="21" s="1"/>
  <c r="O179" i="21" a="1"/>
  <c r="O179" i="21" s="1"/>
  <c r="P91" i="21" a="1"/>
  <c r="P91" i="21" s="1"/>
  <c r="N138" i="21" a="1"/>
  <c r="N138" i="21" s="1"/>
  <c r="W143" i="21" a="1"/>
  <c r="W143" i="21" s="1"/>
  <c r="W133" i="21" a="1"/>
  <c r="W133" i="21" s="1"/>
  <c r="Y131" i="21" a="1"/>
  <c r="Y131" i="21" s="1"/>
  <c r="M127" i="9"/>
  <c r="L127" i="9"/>
  <c r="N127" i="9"/>
  <c r="L123" i="9"/>
  <c r="M123" i="9"/>
  <c r="N123" i="9"/>
  <c r="U360" i="9" a="1"/>
  <c r="U360" i="9" s="1"/>
  <c r="V360" i="9" a="1"/>
  <c r="V360" i="9" s="1"/>
  <c r="F360" i="9" a="1"/>
  <c r="F360" i="9" s="1"/>
  <c r="H360" i="9" a="1"/>
  <c r="H360" i="9" s="1"/>
  <c r="E360" i="9" a="1"/>
  <c r="E360" i="9" s="1"/>
  <c r="C30" i="20"/>
  <c r="D29" i="20"/>
  <c r="Q105" i="21" a="1"/>
  <c r="Q105" i="21" s="1"/>
  <c r="S99" i="21" a="1"/>
  <c r="S99" i="21" s="1"/>
  <c r="V86" i="21" a="1"/>
  <c r="V86" i="21" s="1"/>
  <c r="M109" i="21" a="1"/>
  <c r="M109" i="21" s="1"/>
  <c r="L107" i="21" a="1"/>
  <c r="L107" i="21" s="1"/>
  <c r="Q127" i="21" a="1"/>
  <c r="Q127" i="21" s="1"/>
  <c r="Y163" i="21" a="1"/>
  <c r="Y163" i="21" s="1"/>
  <c r="Q91" i="21" a="1"/>
  <c r="Q91" i="21" s="1"/>
  <c r="Z112" i="21" a="1"/>
  <c r="Z112" i="21" s="1"/>
  <c r="N91" i="21" a="1"/>
  <c r="N91" i="21" s="1"/>
  <c r="K161" i="21" a="1"/>
  <c r="K161" i="21" s="1"/>
  <c r="N90" i="21" a="1"/>
  <c r="N90" i="21" s="1"/>
  <c r="P151" i="21" a="1"/>
  <c r="P151" i="21" s="1"/>
  <c r="R174" i="21" a="1"/>
  <c r="R174" i="21" s="1"/>
  <c r="Q99" i="21" a="1"/>
  <c r="Q99" i="21" s="1"/>
  <c r="AC153" i="21" a="1"/>
  <c r="AC153" i="21" s="1"/>
  <c r="N157" i="21" a="1"/>
  <c r="N157" i="21" s="1"/>
  <c r="AC171" i="21" a="1"/>
  <c r="AC171" i="21" s="1"/>
  <c r="V149" i="21" a="1"/>
  <c r="V149" i="21" s="1"/>
  <c r="L107" i="9"/>
  <c r="M107" i="9"/>
  <c r="N107" i="9"/>
  <c r="N111" i="21" a="1"/>
  <c r="N111" i="21" s="1"/>
  <c r="T105" i="21" a="1"/>
  <c r="T105" i="21" s="1"/>
  <c r="V101" i="21" a="1"/>
  <c r="V101" i="21" s="1"/>
  <c r="X101" i="21" a="1"/>
  <c r="X101" i="21" s="1"/>
  <c r="S149" i="21" a="1"/>
  <c r="S149" i="21" s="1"/>
  <c r="W151" i="21" a="1"/>
  <c r="W151" i="21" s="1"/>
  <c r="X127" i="21" a="1"/>
  <c r="X127" i="21" s="1"/>
  <c r="N155" i="21" a="1"/>
  <c r="N155" i="21" s="1"/>
  <c r="W101" i="21" a="1"/>
  <c r="W101" i="21" s="1"/>
  <c r="S159" i="21" a="1"/>
  <c r="S159" i="21" s="1"/>
  <c r="T147" i="21" a="1"/>
  <c r="T147" i="21" s="1"/>
  <c r="R100" i="21" a="1"/>
  <c r="R100" i="21" s="1"/>
  <c r="W153" i="21" a="1"/>
  <c r="W153" i="21" s="1"/>
  <c r="L39" i="9"/>
  <c r="M39" i="9"/>
  <c r="N39" i="9"/>
  <c r="U157" i="21" a="1"/>
  <c r="U157" i="21" s="1"/>
  <c r="N89" i="21" a="1"/>
  <c r="N89" i="21" s="1"/>
  <c r="K143" i="21" a="1"/>
  <c r="K143" i="21" s="1"/>
  <c r="M91" i="21" a="1"/>
  <c r="M91" i="21" s="1"/>
  <c r="U399" i="9" a="1"/>
  <c r="U399" i="9" s="1"/>
  <c r="F399" i="9" a="1"/>
  <c r="F399" i="9" s="1"/>
  <c r="H399" i="9" a="1"/>
  <c r="H399" i="9" s="1"/>
  <c r="E399" i="9" a="1"/>
  <c r="E399" i="9" s="1"/>
  <c r="V399" i="9" a="1"/>
  <c r="V399" i="9" s="1"/>
  <c r="N152" i="9"/>
  <c r="L152" i="9"/>
  <c r="M152" i="9"/>
  <c r="L157" i="9"/>
  <c r="N157" i="9"/>
  <c r="M157" i="9"/>
  <c r="N150" i="9"/>
  <c r="L150" i="9"/>
  <c r="M150" i="9"/>
  <c r="A841" i="19" a="1"/>
  <c r="A841" i="19" s="1"/>
  <c r="B841" i="19" s="1"/>
  <c r="U341" i="9" a="1"/>
  <c r="U341" i="9" s="1"/>
  <c r="F341" i="9" a="1"/>
  <c r="F341" i="9" s="1"/>
  <c r="H341" i="9" a="1"/>
  <c r="H341" i="9" s="1"/>
  <c r="V341" i="9" a="1"/>
  <c r="V341" i="9" s="1"/>
  <c r="E341" i="9" a="1"/>
  <c r="E341" i="9" s="1"/>
  <c r="E296" i="9" a="1"/>
  <c r="E296" i="9" s="1"/>
  <c r="H296" i="9" a="1"/>
  <c r="H296" i="9" s="1"/>
  <c r="G296" i="9" a="1"/>
  <c r="G296" i="9" s="1"/>
  <c r="F296" i="9" a="1"/>
  <c r="F296" i="9" s="1"/>
  <c r="O165" i="21" a="1"/>
  <c r="O165" i="21" s="1"/>
  <c r="T125" i="21" a="1"/>
  <c r="T125" i="21" s="1"/>
  <c r="O107" i="21" a="1"/>
  <c r="O107" i="21" s="1"/>
  <c r="M125" i="21" a="1"/>
  <c r="M125" i="21" s="1"/>
  <c r="J96" i="21" a="1"/>
  <c r="J96" i="21" s="1"/>
  <c r="AA91" i="21" a="1"/>
  <c r="AA91" i="21" s="1"/>
  <c r="O145" i="21" a="1"/>
  <c r="O145" i="21" s="1"/>
  <c r="V103" i="21" a="1"/>
  <c r="V103" i="21" s="1"/>
  <c r="J109" i="21" a="1"/>
  <c r="J109" i="21" s="1"/>
  <c r="L95" i="21" a="1"/>
  <c r="L95" i="21" s="1"/>
  <c r="V100" i="21" a="1"/>
  <c r="V100" i="21" s="1"/>
  <c r="L97" i="21" a="1"/>
  <c r="L97" i="21" s="1"/>
  <c r="N102" i="21" a="1"/>
  <c r="N102" i="21" s="1"/>
  <c r="U165" i="21" a="1"/>
  <c r="U165" i="21" s="1"/>
  <c r="W149" i="21" a="1"/>
  <c r="W149" i="21" s="1"/>
  <c r="R161" i="21" a="1"/>
  <c r="R161" i="21" s="1"/>
  <c r="R170" i="21" a="1"/>
  <c r="R170" i="21" s="1"/>
  <c r="Y127" i="21" a="1"/>
  <c r="Y127" i="21" s="1"/>
  <c r="AC165" i="21" a="1"/>
  <c r="AC165" i="21" s="1"/>
  <c r="O111" i="21" a="1"/>
  <c r="O111" i="21" s="1"/>
  <c r="P163" i="21" a="1"/>
  <c r="P163" i="21" s="1"/>
  <c r="P99" i="21" a="1"/>
  <c r="P99" i="21" s="1"/>
  <c r="Q97" i="21" a="1"/>
  <c r="Q97" i="21" s="1"/>
  <c r="X109" i="21" a="1"/>
  <c r="X109" i="21" s="1"/>
  <c r="K87" i="21" a="1"/>
  <c r="K87" i="21" s="1"/>
  <c r="T171" i="21" a="1"/>
  <c r="T171" i="21" s="1"/>
  <c r="Q93" i="21" a="1"/>
  <c r="Q93" i="21" s="1"/>
  <c r="K93" i="21" a="1"/>
  <c r="K93" i="21" s="1"/>
  <c r="X157" i="21" a="1"/>
  <c r="X157" i="21" s="1"/>
  <c r="V122" i="21" a="1"/>
  <c r="V122" i="21" s="1"/>
  <c r="N144" i="21" a="1"/>
  <c r="N144" i="21" s="1"/>
  <c r="W157" i="21" a="1"/>
  <c r="W157" i="21" s="1"/>
  <c r="AB87" i="21" a="1"/>
  <c r="AB87" i="21" s="1"/>
  <c r="W93" i="21" a="1"/>
  <c r="W93" i="21" s="1"/>
  <c r="T87" i="21" a="1"/>
  <c r="T87" i="21" s="1"/>
  <c r="T143" i="21" a="1"/>
  <c r="T143" i="21" s="1"/>
  <c r="AA544" i="9"/>
  <c r="Z544" i="9"/>
  <c r="X544" i="9"/>
  <c r="AA541" i="9"/>
  <c r="Z541" i="9"/>
  <c r="X541" i="9"/>
  <c r="X538" i="9"/>
  <c r="AA538" i="9"/>
  <c r="Z538" i="9"/>
  <c r="V136" i="21" a="1"/>
  <c r="V136" i="21" s="1"/>
  <c r="S163" i="21" a="1"/>
  <c r="S163" i="21" s="1"/>
  <c r="AA95" i="21" a="1"/>
  <c r="AA95" i="21" s="1"/>
  <c r="U327" i="9" a="1"/>
  <c r="U327" i="9" s="1"/>
  <c r="V327" i="9" a="1"/>
  <c r="V327" i="9" s="1"/>
  <c r="F327" i="9" a="1"/>
  <c r="F327" i="9" s="1"/>
  <c r="H327" i="9" a="1"/>
  <c r="H327" i="9" s="1"/>
  <c r="E327" i="9" a="1"/>
  <c r="E327" i="9" s="1"/>
  <c r="S131" i="21" a="1"/>
  <c r="S131" i="21" s="1"/>
  <c r="S123" i="21" a="1"/>
  <c r="S123" i="21" s="1"/>
  <c r="R139" i="21" a="1"/>
  <c r="R139" i="21" s="1"/>
  <c r="P97" i="21" a="1"/>
  <c r="P97" i="21" s="1"/>
  <c r="O93" i="21" a="1"/>
  <c r="O93" i="21" s="1"/>
  <c r="X165" i="21" a="1"/>
  <c r="X165" i="21" s="1"/>
  <c r="L173" i="21" a="1"/>
  <c r="L173" i="21" s="1"/>
  <c r="J161" i="21" a="1"/>
  <c r="J161" i="21" s="1"/>
  <c r="J139" i="21" a="1"/>
  <c r="J139" i="21" s="1"/>
  <c r="K129" i="21" a="1"/>
  <c r="K129" i="21" s="1"/>
  <c r="K127" i="21" a="1"/>
  <c r="K127" i="21" s="1"/>
  <c r="J162" i="21" a="1"/>
  <c r="J162" i="21" s="1"/>
  <c r="AB161" i="21" a="1"/>
  <c r="AB161" i="21" s="1"/>
  <c r="AC159" i="21" a="1"/>
  <c r="AC159" i="21" s="1"/>
  <c r="Z170" i="21" a="1"/>
  <c r="Z170" i="21" s="1"/>
  <c r="AB135" i="21" a="1"/>
  <c r="AB135" i="21" s="1"/>
  <c r="Z136" i="21" a="1"/>
  <c r="Z136" i="21" s="1"/>
  <c r="Z121" i="21" a="1"/>
  <c r="Z121" i="21" s="1"/>
  <c r="F444" i="9" a="1"/>
  <c r="F444" i="9" s="1"/>
  <c r="AA167" i="21" a="1"/>
  <c r="AA167" i="21" s="1"/>
  <c r="N153" i="21" a="1"/>
  <c r="N153" i="21" s="1"/>
  <c r="N103" i="21" a="1"/>
  <c r="N103" i="21" s="1"/>
  <c r="N123" i="21" a="1"/>
  <c r="N123" i="21" s="1"/>
  <c r="N63" i="9"/>
  <c r="L63" i="9"/>
  <c r="M63" i="9"/>
  <c r="L66" i="9"/>
  <c r="N66" i="9"/>
  <c r="M66" i="9"/>
  <c r="V134" i="21" a="1"/>
  <c r="V134" i="21" s="1"/>
  <c r="V142" i="21" a="1"/>
  <c r="V142" i="21" s="1"/>
  <c r="X175" i="21" a="1"/>
  <c r="X175" i="21" s="1"/>
  <c r="V401" i="9" a="1"/>
  <c r="V401" i="9" s="1"/>
  <c r="F401" i="9" a="1"/>
  <c r="F401" i="9" s="1"/>
  <c r="E401" i="9" a="1"/>
  <c r="E401" i="9" s="1"/>
  <c r="U401" i="9" a="1"/>
  <c r="U401" i="9" s="1"/>
  <c r="H401" i="9" a="1"/>
  <c r="H401" i="9" s="1"/>
  <c r="R149" i="21" a="1"/>
  <c r="R149" i="21" s="1"/>
  <c r="X179" i="21" a="1"/>
  <c r="X179" i="21" s="1"/>
  <c r="O97" i="21" a="1"/>
  <c r="O97" i="21" s="1"/>
  <c r="Y149" i="21" a="1"/>
  <c r="Y149" i="21" s="1"/>
  <c r="L155" i="21" a="1"/>
  <c r="L155" i="21" s="1"/>
  <c r="M145" i="21" a="1"/>
  <c r="M145" i="21" s="1"/>
  <c r="J172" i="21" a="1"/>
  <c r="J172" i="21" s="1"/>
  <c r="J126" i="21" a="1"/>
  <c r="J126" i="21" s="1"/>
  <c r="Z180" i="21" a="1"/>
  <c r="Z180" i="21" s="1"/>
  <c r="Z163" i="21" a="1"/>
  <c r="Z163" i="21" s="1"/>
  <c r="AC135" i="21" a="1"/>
  <c r="AC135" i="21" s="1"/>
  <c r="V141" i="21" a="1"/>
  <c r="V141" i="21" s="1"/>
  <c r="N164" i="21" a="1"/>
  <c r="N164" i="21" s="1"/>
  <c r="X161" i="21" a="1"/>
  <c r="X161" i="21" s="1"/>
  <c r="V130" i="21" a="1"/>
  <c r="V130" i="21" s="1"/>
  <c r="V391" i="9" a="1"/>
  <c r="V391" i="9" s="1"/>
  <c r="H391" i="9" a="1"/>
  <c r="H391" i="9" s="1"/>
  <c r="E391" i="9" a="1"/>
  <c r="E391" i="9" s="1"/>
  <c r="U391" i="9" a="1"/>
  <c r="U391" i="9" s="1"/>
  <c r="F391" i="9" a="1"/>
  <c r="F391" i="9" s="1"/>
  <c r="L255" i="9"/>
  <c r="N255" i="9"/>
  <c r="M255" i="9"/>
  <c r="L253" i="9"/>
  <c r="N253" i="9"/>
  <c r="M253" i="9"/>
  <c r="L252" i="9"/>
  <c r="M252" i="9"/>
  <c r="N252" i="9"/>
  <c r="E362" i="9" a="1"/>
  <c r="E362" i="9" s="1"/>
  <c r="U362" i="9" a="1"/>
  <c r="U362" i="9" s="1"/>
  <c r="V362" i="9" a="1"/>
  <c r="V362" i="9" s="1"/>
  <c r="H362" i="9" a="1"/>
  <c r="H362" i="9" s="1"/>
  <c r="F362" i="9" a="1"/>
  <c r="F362" i="9" s="1"/>
  <c r="B42" i="1"/>
  <c r="J155" i="21" a="1"/>
  <c r="J155" i="21" s="1"/>
  <c r="AB173" i="21" a="1"/>
  <c r="AB173" i="21" s="1"/>
  <c r="AC175" i="21" a="1"/>
  <c r="AC175" i="21" s="1"/>
  <c r="AC127" i="21" a="1"/>
  <c r="AC127" i="21" s="1"/>
  <c r="O133" i="21" a="1"/>
  <c r="O133" i="21" s="1"/>
  <c r="V174" i="21" a="1"/>
  <c r="V174" i="21" s="1"/>
  <c r="V139" i="21" a="1"/>
  <c r="V139" i="21" s="1"/>
  <c r="E398" i="9" a="1"/>
  <c r="E398" i="9" s="1"/>
  <c r="H398" i="9" a="1"/>
  <c r="H398" i="9" s="1"/>
  <c r="F398" i="9" a="1"/>
  <c r="F398" i="9" s="1"/>
  <c r="V398" i="9" a="1"/>
  <c r="V398" i="9" s="1"/>
  <c r="U398" i="9" a="1"/>
  <c r="U398" i="9" s="1"/>
  <c r="E397" i="9" a="1"/>
  <c r="E397" i="9" s="1"/>
  <c r="U397" i="9" a="1"/>
  <c r="U397" i="9" s="1"/>
  <c r="F397" i="9" a="1"/>
  <c r="F397" i="9" s="1"/>
  <c r="H397" i="9" a="1"/>
  <c r="H397" i="9" s="1"/>
  <c r="V397" i="9" a="1"/>
  <c r="V397" i="9" s="1"/>
  <c r="G88" i="9" a="1"/>
  <c r="G88" i="9" s="1"/>
  <c r="F88" i="9" a="1"/>
  <c r="F88" i="9" s="1"/>
  <c r="E88" i="9" a="1"/>
  <c r="E88" i="9" s="1"/>
  <c r="H88" i="9" a="1"/>
  <c r="H88" i="9" s="1"/>
  <c r="G83" i="9" a="1"/>
  <c r="G83" i="9" s="1"/>
  <c r="H83" i="9" a="1"/>
  <c r="H83" i="9" s="1"/>
  <c r="F83" i="9" a="1"/>
  <c r="F83" i="9" s="1"/>
  <c r="E83" i="9" a="1"/>
  <c r="E83" i="9" s="1"/>
  <c r="V366" i="9" a="1"/>
  <c r="V366" i="9" s="1"/>
  <c r="U366" i="9" a="1"/>
  <c r="U366" i="9" s="1"/>
  <c r="H366" i="9" a="1"/>
  <c r="H366" i="9" s="1"/>
  <c r="F366" i="9" a="1"/>
  <c r="F366" i="9" s="1"/>
  <c r="E366" i="9" a="1"/>
  <c r="E366" i="9" s="1"/>
  <c r="E448" i="9" a="1"/>
  <c r="E448" i="9" s="1"/>
  <c r="F448" i="9" a="1"/>
  <c r="F448" i="9" s="1"/>
  <c r="H448" i="9" a="1"/>
  <c r="H448" i="9" s="1"/>
  <c r="U448" i="9" a="1"/>
  <c r="U448" i="9" s="1"/>
  <c r="V448" i="9" a="1"/>
  <c r="V448" i="9" s="1"/>
  <c r="Y169" i="21" a="1"/>
  <c r="Y169" i="21" s="1"/>
  <c r="R132" i="21" a="1"/>
  <c r="R132" i="21" s="1"/>
  <c r="R169" i="21" a="1"/>
  <c r="R169" i="21" s="1"/>
  <c r="Y157" i="21" a="1"/>
  <c r="Y157" i="21" s="1"/>
  <c r="Y105" i="21" a="1"/>
  <c r="Y105" i="21" s="1"/>
  <c r="Y165" i="21" a="1"/>
  <c r="Y165" i="21" s="1"/>
  <c r="T97" i="21" a="1"/>
  <c r="T97" i="21" s="1"/>
  <c r="M153" i="21" a="1"/>
  <c r="M153" i="21" s="1"/>
  <c r="K173" i="21" a="1"/>
  <c r="K173" i="21" s="1"/>
  <c r="Y93" i="21" a="1"/>
  <c r="Y93" i="21" s="1"/>
  <c r="Z123" i="21" a="1"/>
  <c r="Z123" i="21" s="1"/>
  <c r="M128" i="9"/>
  <c r="N128" i="9"/>
  <c r="L128" i="9"/>
  <c r="L126" i="9"/>
  <c r="M126" i="9"/>
  <c r="N126" i="9"/>
  <c r="H179" i="9" a="1"/>
  <c r="H179" i="9" s="1"/>
  <c r="F179" i="9" a="1"/>
  <c r="F179" i="9" s="1"/>
  <c r="E179" i="9" a="1"/>
  <c r="E179" i="9" s="1"/>
  <c r="G179" i="9" a="1"/>
  <c r="G179" i="9" s="1"/>
  <c r="G70" i="9" a="1"/>
  <c r="G70" i="9" s="1"/>
  <c r="H70" i="9" a="1"/>
  <c r="H70" i="9" s="1"/>
  <c r="E70" i="9" a="1"/>
  <c r="E70" i="9" s="1"/>
  <c r="F70" i="9" a="1"/>
  <c r="F70" i="9" s="1"/>
  <c r="U384" i="9" a="1"/>
  <c r="U384" i="9" s="1"/>
  <c r="V384" i="9" a="1"/>
  <c r="V384" i="9" s="1"/>
  <c r="E384" i="9" a="1"/>
  <c r="E384" i="9" s="1"/>
  <c r="H384" i="9" a="1"/>
  <c r="H384" i="9" s="1"/>
  <c r="F384" i="9" a="1"/>
  <c r="F384" i="9" s="1"/>
  <c r="E381" i="9" a="1"/>
  <c r="E381" i="9" s="1"/>
  <c r="U381" i="9" a="1"/>
  <c r="U381" i="9" s="1"/>
  <c r="F381" i="9" a="1"/>
  <c r="F381" i="9" s="1"/>
  <c r="H381" i="9" a="1"/>
  <c r="H381" i="9" s="1"/>
  <c r="V381" i="9" a="1"/>
  <c r="V381" i="9" s="1"/>
  <c r="AC157" i="21" a="1"/>
  <c r="AC157" i="21" s="1"/>
  <c r="J135" i="21" a="1"/>
  <c r="J135" i="21" s="1"/>
  <c r="N94" i="21" a="1"/>
  <c r="N94" i="21" s="1"/>
  <c r="AB153" i="21" a="1"/>
  <c r="AB153" i="21" s="1"/>
  <c r="J87" i="21" a="1"/>
  <c r="J87" i="21" s="1"/>
  <c r="AA111" i="21" a="1"/>
  <c r="AA111" i="21" s="1"/>
  <c r="N126" i="21" a="1"/>
  <c r="N126" i="21" s="1"/>
  <c r="V99" i="21" a="1"/>
  <c r="V99" i="21" s="1"/>
  <c r="M95" i="21" a="1"/>
  <c r="M95" i="21" s="1"/>
  <c r="S85" i="21" a="1"/>
  <c r="S85" i="21" s="1"/>
  <c r="V95" i="21" a="1"/>
  <c r="V95" i="21" s="1"/>
  <c r="W91" i="21" a="1"/>
  <c r="W91" i="21" s="1"/>
  <c r="U93" i="21" a="1"/>
  <c r="U93" i="21" s="1"/>
  <c r="T129" i="21" a="1"/>
  <c r="T129" i="21" s="1"/>
  <c r="V126" i="21" a="1"/>
  <c r="V126" i="21" s="1"/>
  <c r="R153" i="21" a="1"/>
  <c r="R153" i="21" s="1"/>
  <c r="R123" i="21" a="1"/>
  <c r="R123" i="21" s="1"/>
  <c r="M159" i="21" a="1"/>
  <c r="M159" i="21" s="1"/>
  <c r="Z156" i="21" a="1"/>
  <c r="Z156" i="21" s="1"/>
  <c r="L93" i="21" a="1"/>
  <c r="L93" i="21" s="1"/>
  <c r="Q137" i="21" a="1"/>
  <c r="Q137" i="21" s="1"/>
  <c r="N112" i="21" a="1"/>
  <c r="N112" i="21" s="1"/>
  <c r="O101" i="21" a="1"/>
  <c r="O101" i="21" s="1"/>
  <c r="V97" i="21" a="1"/>
  <c r="V97" i="21" s="1"/>
  <c r="V105" i="21" a="1"/>
  <c r="V105" i="21" s="1"/>
  <c r="U129" i="21" a="1"/>
  <c r="U129" i="21" s="1"/>
  <c r="U85" i="21" a="1"/>
  <c r="U85" i="21" s="1"/>
  <c r="V96" i="21" a="1"/>
  <c r="V96" i="21" s="1"/>
  <c r="K163" i="21" a="1"/>
  <c r="K163" i="21" s="1"/>
  <c r="V135" i="21" a="1"/>
  <c r="V135" i="21" s="1"/>
  <c r="N137" i="21" a="1"/>
  <c r="N137" i="21" s="1"/>
  <c r="Q163" i="21" a="1"/>
  <c r="Q163" i="21" s="1"/>
  <c r="U173" i="21" a="1"/>
  <c r="U173" i="21" s="1"/>
  <c r="AA107" i="21" a="1"/>
  <c r="AA107" i="21" s="1"/>
  <c r="W95" i="21" a="1"/>
  <c r="W95" i="21" s="1"/>
  <c r="R179" i="21" a="1"/>
  <c r="R179" i="21" s="1"/>
  <c r="L161" i="21" a="1"/>
  <c r="L161" i="21" s="1"/>
  <c r="L111" i="21" a="1"/>
  <c r="L111" i="21" s="1"/>
  <c r="V155" i="21" a="1"/>
  <c r="V155" i="21" s="1"/>
  <c r="H369" i="9" a="1"/>
  <c r="H369" i="9" s="1"/>
  <c r="E369" i="9" a="1"/>
  <c r="E369" i="9" s="1"/>
  <c r="V369" i="9" a="1"/>
  <c r="V369" i="9" s="1"/>
  <c r="U369" i="9" a="1"/>
  <c r="U369" i="9" s="1"/>
  <c r="F369" i="9" a="1"/>
  <c r="F369" i="9" s="1"/>
  <c r="S147" i="21" a="1"/>
  <c r="S147" i="21" s="1"/>
  <c r="U95" i="21" a="1"/>
  <c r="U95" i="21" s="1"/>
  <c r="P157" i="21" a="1"/>
  <c r="P157" i="21" s="1"/>
  <c r="L133" i="21" a="1"/>
  <c r="L133" i="21" s="1"/>
  <c r="J160" i="21" a="1"/>
  <c r="J160" i="21" s="1"/>
  <c r="AA153" i="21" a="1"/>
  <c r="AA153" i="21" s="1"/>
  <c r="Z158" i="21" a="1"/>
  <c r="Z158" i="21" s="1"/>
  <c r="P173" i="21" a="1"/>
  <c r="P173" i="21" s="1"/>
  <c r="V176" i="21" a="1"/>
  <c r="V176" i="21" s="1"/>
  <c r="E85" i="9" a="1"/>
  <c r="E85" i="9" s="1"/>
  <c r="H85" i="9" a="1"/>
  <c r="H85" i="9" s="1"/>
  <c r="G85" i="9" a="1"/>
  <c r="G85" i="9" s="1"/>
  <c r="F85" i="9" a="1"/>
  <c r="F85" i="9" s="1"/>
  <c r="AB165" i="21" a="1"/>
  <c r="AB165" i="21" s="1"/>
  <c r="AA171" i="21" a="1"/>
  <c r="AA171" i="21" s="1"/>
  <c r="Q165" i="21" a="1"/>
  <c r="Q165" i="21" s="1"/>
  <c r="F426" i="9" a="1"/>
  <c r="F426" i="9" s="1"/>
  <c r="U426" i="9" a="1"/>
  <c r="U426" i="9" s="1"/>
  <c r="H426" i="9" a="1"/>
  <c r="H426" i="9" s="1"/>
  <c r="E426" i="9" a="1"/>
  <c r="E426" i="9" s="1"/>
  <c r="V426" i="9" a="1"/>
  <c r="V426" i="9" s="1"/>
  <c r="L265" i="9"/>
  <c r="M265" i="9"/>
  <c r="N265" i="9"/>
  <c r="L262" i="9"/>
  <c r="M262" i="9"/>
  <c r="N262" i="9"/>
  <c r="D41" i="20"/>
  <c r="C42" i="20"/>
  <c r="G216" i="9" a="1"/>
  <c r="G216" i="9" s="1"/>
  <c r="F216" i="9" a="1"/>
  <c r="F216" i="9" s="1"/>
  <c r="E216" i="9" a="1"/>
  <c r="E216" i="9" s="1"/>
  <c r="H216" i="9" a="1"/>
  <c r="H216" i="9" s="1"/>
  <c r="F486" i="9" a="1"/>
  <c r="F486" i="9" s="1"/>
  <c r="E482" i="9" a="1"/>
  <c r="E482" i="9" s="1"/>
  <c r="H482" i="9" a="1"/>
  <c r="H482" i="9" s="1"/>
  <c r="U482" i="9" a="1"/>
  <c r="U482" i="9" s="1"/>
  <c r="F482" i="9" a="1"/>
  <c r="F482" i="9" s="1"/>
  <c r="V482" i="9" a="1"/>
  <c r="V482" i="9" s="1"/>
  <c r="L225" i="9"/>
  <c r="M225" i="9"/>
  <c r="N225" i="9"/>
  <c r="M227" i="9"/>
  <c r="L227" i="9"/>
  <c r="N227" i="9"/>
  <c r="N219" i="9"/>
  <c r="M219" i="9"/>
  <c r="L219" i="9"/>
  <c r="V422" i="9" a="1"/>
  <c r="V422" i="9" s="1"/>
  <c r="H422" i="9" a="1"/>
  <c r="H422" i="9" s="1"/>
  <c r="F422" i="9" a="1"/>
  <c r="F422" i="9" s="1"/>
  <c r="U422" i="9" a="1"/>
  <c r="U422" i="9" s="1"/>
  <c r="E422" i="9" a="1"/>
  <c r="E422" i="9" s="1"/>
  <c r="C118" i="20"/>
  <c r="D118" i="20" s="1"/>
  <c r="D117" i="20"/>
  <c r="V486" i="9" l="1" a="1"/>
  <c r="V486" i="9" s="1"/>
  <c r="E486" i="9" a="1"/>
  <c r="E486" i="9" s="1"/>
  <c r="G486" i="9" s="1" a="1"/>
  <c r="G486" i="9" s="1"/>
  <c r="H486" i="9" a="1"/>
  <c r="H486" i="9" s="1"/>
  <c r="V444" i="9" a="1"/>
  <c r="V444" i="9" s="1"/>
  <c r="H494" i="9" a="1"/>
  <c r="H494" i="9" s="1"/>
  <c r="V494" i="9" a="1"/>
  <c r="V494" i="9" s="1"/>
  <c r="E494" i="9" a="1"/>
  <c r="E494" i="9" s="1"/>
  <c r="G387" i="9" a="1"/>
  <c r="G387" i="9" s="1"/>
  <c r="V48" i="21" a="1"/>
  <c r="V48" i="21" s="1"/>
  <c r="X71" i="21" a="1"/>
  <c r="X71" i="21" s="1"/>
  <c r="J72" i="21" a="1"/>
  <c r="J72" i="21" s="1"/>
  <c r="AB47" i="21" a="1"/>
  <c r="AB47" i="21" s="1"/>
  <c r="Z58" i="21" a="1"/>
  <c r="Z58" i="21" s="1"/>
  <c r="N65" i="21" a="1"/>
  <c r="N65" i="21" s="1"/>
  <c r="Q67" i="21" s="1" a="1"/>
  <c r="Q67" i="21" s="1"/>
  <c r="Z68" i="21" a="1"/>
  <c r="Z68" i="21" s="1"/>
  <c r="J65" i="21" a="1"/>
  <c r="J65" i="21" s="1"/>
  <c r="O75" i="21" a="1"/>
  <c r="O75" i="21" s="1"/>
  <c r="L65" i="21" a="1"/>
  <c r="L65" i="21" s="1"/>
  <c r="R58" i="21" a="1"/>
  <c r="R58" i="21" s="1"/>
  <c r="R67" i="21" a="1"/>
  <c r="R67" i="21" s="1"/>
  <c r="U69" i="21" s="1" a="1"/>
  <c r="U69" i="21" s="1"/>
  <c r="V72" i="21" a="1"/>
  <c r="V72" i="21" s="1"/>
  <c r="Z50" i="21" a="1"/>
  <c r="Z50" i="21" s="1"/>
  <c r="V498" i="9" a="1"/>
  <c r="V498" i="9" s="1"/>
  <c r="V432" i="9" a="1"/>
  <c r="V432" i="9" s="1"/>
  <c r="G139" i="9" a="1"/>
  <c r="G139" i="9" s="1"/>
  <c r="F139" i="9" a="1"/>
  <c r="F139" i="9" s="1"/>
  <c r="U441" i="9" a="1"/>
  <c r="U441" i="9" s="1"/>
  <c r="F12" i="16" a="1"/>
  <c r="F12" i="16" s="1"/>
  <c r="F13" i="16" s="1" a="1"/>
  <c r="F13" i="16" s="1"/>
  <c r="F14" i="16" s="1" a="1"/>
  <c r="F14" i="16" s="1"/>
  <c r="F15" i="16" s="1" a="1"/>
  <c r="F15" i="16" s="1"/>
  <c r="E432" i="9" a="1"/>
  <c r="E432" i="9" s="1"/>
  <c r="G432" i="9" s="1" a="1"/>
  <c r="G432" i="9" s="1"/>
  <c r="H506" i="9" a="1"/>
  <c r="H506" i="9" s="1"/>
  <c r="U432" i="9" a="1"/>
  <c r="U432" i="9" s="1"/>
  <c r="U506" i="9" a="1"/>
  <c r="U506" i="9" s="1"/>
  <c r="E498" i="9" a="1"/>
  <c r="E498" i="9" s="1"/>
  <c r="E441" i="9" a="1"/>
  <c r="E441" i="9" s="1"/>
  <c r="F441" i="9" a="1"/>
  <c r="F441" i="9" s="1"/>
  <c r="V506" i="9" a="1"/>
  <c r="V506" i="9" s="1"/>
  <c r="F498" i="9" a="1"/>
  <c r="F498" i="9" s="1"/>
  <c r="H441" i="9" a="1"/>
  <c r="H441" i="9" s="1"/>
  <c r="F506" i="9" a="1"/>
  <c r="F506" i="9" s="1"/>
  <c r="G506" i="9" s="1" a="1"/>
  <c r="G506" i="9" s="1"/>
  <c r="U444" i="9" a="1"/>
  <c r="U444" i="9" s="1"/>
  <c r="E444" i="9" a="1"/>
  <c r="E444" i="9" s="1"/>
  <c r="G444" i="9" s="1" a="1"/>
  <c r="G444" i="9" s="1"/>
  <c r="V437" i="9" a="1"/>
  <c r="V437" i="9" s="1"/>
  <c r="V517" i="9" a="1"/>
  <c r="V517" i="9" s="1"/>
  <c r="F517" i="9" a="1"/>
  <c r="F517" i="9" s="1"/>
  <c r="H517" i="9" a="1"/>
  <c r="H517" i="9" s="1"/>
  <c r="E517" i="9" a="1"/>
  <c r="E517" i="9" s="1"/>
  <c r="H214" i="9" a="1"/>
  <c r="H214" i="9" s="1"/>
  <c r="G211" i="9" a="1"/>
  <c r="G211" i="9" s="1"/>
  <c r="G214" i="9" a="1"/>
  <c r="G214" i="9" s="1"/>
  <c r="E209" i="9" a="1"/>
  <c r="E209" i="9" s="1"/>
  <c r="G180" i="9" a="1"/>
  <c r="G180" i="9" s="1"/>
  <c r="AB61" i="21" a="1"/>
  <c r="AB61" i="21" s="1"/>
  <c r="J53" i="21" a="1"/>
  <c r="J53" i="21" s="1"/>
  <c r="T61" i="21" a="1"/>
  <c r="T61" i="21" s="1"/>
  <c r="S65" i="21" a="1"/>
  <c r="S65" i="21" s="1"/>
  <c r="S73" i="21" a="1"/>
  <c r="S73" i="21" s="1"/>
  <c r="G236" i="9" a="1"/>
  <c r="G236" i="9" s="1"/>
  <c r="F236" i="9" a="1"/>
  <c r="F236" i="9" s="1"/>
  <c r="E236" i="9" a="1"/>
  <c r="E236" i="9" s="1"/>
  <c r="H236" i="9" a="1"/>
  <c r="H236" i="9" s="1"/>
  <c r="U483" i="9" a="1"/>
  <c r="U483" i="9" s="1"/>
  <c r="G334" i="9" a="1"/>
  <c r="G334" i="9" s="1"/>
  <c r="F445" i="9" a="1"/>
  <c r="F445" i="9" s="1"/>
  <c r="V445" i="9" a="1"/>
  <c r="V445" i="9" s="1"/>
  <c r="E437" i="9" a="1"/>
  <c r="E437" i="9" s="1"/>
  <c r="G508" i="9" a="1"/>
  <c r="G508" i="9" s="1"/>
  <c r="U477" i="9" a="1"/>
  <c r="U477" i="9" s="1"/>
  <c r="G429" i="9" a="1"/>
  <c r="G429" i="9" s="1"/>
  <c r="G520" i="9" a="1"/>
  <c r="G520" i="9" s="1"/>
  <c r="H483" i="9" a="1"/>
  <c r="H483" i="9" s="1"/>
  <c r="V433" i="9" a="1"/>
  <c r="V433" i="9" s="1"/>
  <c r="G459" i="9" a="1"/>
  <c r="G459" i="9" s="1"/>
  <c r="G500" i="9" a="1"/>
  <c r="G500" i="9" s="1"/>
  <c r="G208" i="9" a="1"/>
  <c r="G208" i="9" s="1"/>
  <c r="H208" i="9" a="1"/>
  <c r="H208" i="9" s="1"/>
  <c r="E187" i="9" a="1"/>
  <c r="E187" i="9" s="1"/>
  <c r="E208" i="9" a="1"/>
  <c r="E208" i="9" s="1"/>
  <c r="E211" i="9" a="1"/>
  <c r="E211" i="9" s="1"/>
  <c r="H209" i="9" a="1"/>
  <c r="H209" i="9" s="1"/>
  <c r="G215" i="9" a="1"/>
  <c r="G215" i="9" s="1"/>
  <c r="F209" i="9" a="1"/>
  <c r="F209" i="9" s="1"/>
  <c r="G187" i="9" a="1"/>
  <c r="G187" i="9" s="1"/>
  <c r="F169" i="9" a="1"/>
  <c r="F169" i="9" s="1"/>
  <c r="G169" i="9" a="1"/>
  <c r="G169" i="9" s="1"/>
  <c r="H169" i="9" a="1"/>
  <c r="H169" i="9" s="1"/>
  <c r="E169" i="9" a="1"/>
  <c r="E169" i="9" s="1"/>
  <c r="F187" i="9" a="1"/>
  <c r="F187" i="9" s="1"/>
  <c r="H174" i="9" a="1"/>
  <c r="H174" i="9" s="1"/>
  <c r="E174" i="9" a="1"/>
  <c r="E174" i="9" s="1"/>
  <c r="G174" i="9" a="1"/>
  <c r="G174" i="9" s="1"/>
  <c r="F174" i="9" a="1"/>
  <c r="F174" i="9" s="1"/>
  <c r="R51" i="21" a="1"/>
  <c r="R51" i="21" s="1"/>
  <c r="U53" i="21" s="1" a="1"/>
  <c r="U53" i="21" s="1"/>
  <c r="Z61" i="21" a="1"/>
  <c r="Z61" i="21" s="1"/>
  <c r="AC63" i="21" s="1" a="1"/>
  <c r="AC63" i="21" s="1"/>
  <c r="W51" i="21" a="1"/>
  <c r="W51" i="21" s="1"/>
  <c r="R70" i="21" a="1"/>
  <c r="R70" i="21" s="1"/>
  <c r="R63" i="21" a="1"/>
  <c r="R63" i="21" s="1"/>
  <c r="U65" i="21" s="1" a="1"/>
  <c r="U65" i="21" s="1"/>
  <c r="N72" i="21" a="1"/>
  <c r="N72" i="21" s="1"/>
  <c r="O71" i="21" a="1"/>
  <c r="O71" i="21" s="1"/>
  <c r="T65" i="21" a="1"/>
  <c r="T65" i="21" s="1"/>
  <c r="J57" i="21" a="1"/>
  <c r="J57" i="21" s="1"/>
  <c r="AA51" i="21" a="1"/>
  <c r="AA51" i="21" s="1"/>
  <c r="E214" i="9" a="1"/>
  <c r="E214" i="9" s="1"/>
  <c r="T51" i="21" a="1"/>
  <c r="T51" i="21" s="1"/>
  <c r="Z53" i="21" a="1"/>
  <c r="Z53" i="21" s="1"/>
  <c r="AC55" i="21" s="1" a="1"/>
  <c r="AC55" i="21" s="1"/>
  <c r="K63" i="21" a="1"/>
  <c r="K63" i="21" s="1"/>
  <c r="V483" i="9" a="1"/>
  <c r="V483" i="9" s="1"/>
  <c r="H180" i="9" a="1"/>
  <c r="H180" i="9" s="1"/>
  <c r="V53" i="21" a="1"/>
  <c r="V53" i="21" s="1"/>
  <c r="Y55" i="21" s="1" a="1"/>
  <c r="Y55" i="21" s="1"/>
  <c r="J55" i="21" a="1"/>
  <c r="J55" i="21" s="1"/>
  <c r="T67" i="21" a="1"/>
  <c r="T67" i="21" s="1"/>
  <c r="W59" i="21" a="1"/>
  <c r="W59" i="21" s="1"/>
  <c r="T63" i="21" a="1"/>
  <c r="T63" i="21" s="1"/>
  <c r="S67" i="21" a="1"/>
  <c r="S67" i="21" s="1"/>
  <c r="V66" i="21" a="1"/>
  <c r="V66" i="21" s="1"/>
  <c r="M63" i="21" a="1"/>
  <c r="M63" i="21" s="1"/>
  <c r="P71" i="21" a="1"/>
  <c r="P71" i="21" s="1"/>
  <c r="V75" i="21" a="1"/>
  <c r="V75" i="21" s="1"/>
  <c r="Z67" i="21" a="1"/>
  <c r="Z67" i="21" s="1"/>
  <c r="AC69" i="21" s="1" a="1"/>
  <c r="AC69" i="21" s="1"/>
  <c r="L61" i="21" a="1"/>
  <c r="L61" i="21" s="1"/>
  <c r="S55" i="21" a="1"/>
  <c r="S55" i="21" s="1"/>
  <c r="Z69" i="21" a="1"/>
  <c r="Z69" i="21" s="1"/>
  <c r="AC71" i="21" s="1" a="1"/>
  <c r="AC71" i="21" s="1"/>
  <c r="O51" i="21" a="1"/>
  <c r="O51" i="21" s="1"/>
  <c r="Z70" i="21" a="1"/>
  <c r="Z70" i="21" s="1"/>
  <c r="L51" i="21" a="1"/>
  <c r="L51" i="21" s="1"/>
  <c r="R66" i="21" a="1"/>
  <c r="R66" i="21" s="1"/>
  <c r="K67" i="21" a="1"/>
  <c r="K67" i="21" s="1"/>
  <c r="N59" i="21" a="1"/>
  <c r="N59" i="21" s="1"/>
  <c r="Q61" i="21" s="1" a="1"/>
  <c r="Q61" i="21" s="1"/>
  <c r="P53" i="21" a="1"/>
  <c r="P53" i="21" s="1"/>
  <c r="Z65" i="21" a="1"/>
  <c r="Z65" i="21" s="1"/>
  <c r="AC67" i="21" s="1" a="1"/>
  <c r="AC67" i="21" s="1"/>
  <c r="L59" i="21" a="1"/>
  <c r="L59" i="21" s="1"/>
  <c r="H433" i="9" a="1"/>
  <c r="H433" i="9" s="1"/>
  <c r="K268" i="9"/>
  <c r="K269" i="9" s="1"/>
  <c r="K270" i="9" s="1"/>
  <c r="K271" i="9" s="1"/>
  <c r="K272" i="9" s="1"/>
  <c r="K273" i="9" s="1"/>
  <c r="K274" i="9" s="1"/>
  <c r="K275" i="9" s="1"/>
  <c r="K276" i="9" s="1"/>
  <c r="K277" i="9" s="1"/>
  <c r="K278" i="9" s="1"/>
  <c r="K279" i="9" s="1"/>
  <c r="K280" i="9" s="1"/>
  <c r="K281" i="9" s="1"/>
  <c r="K282" i="9" s="1"/>
  <c r="K283" i="9" s="1"/>
  <c r="K284" i="9" s="1"/>
  <c r="K285" i="9" s="1"/>
  <c r="K286" i="9" s="1"/>
  <c r="K287" i="9" s="1"/>
  <c r="K288" i="9" s="1"/>
  <c r="K289" i="9" s="1"/>
  <c r="K290" i="9" s="1"/>
  <c r="K291" i="9" s="1"/>
  <c r="K292" i="9" s="1"/>
  <c r="K293" i="9" s="1"/>
  <c r="K294" i="9" s="1"/>
  <c r="K295" i="9" s="1"/>
  <c r="K296" i="9" s="1"/>
  <c r="K297" i="9" s="1"/>
  <c r="K298" i="9" s="1"/>
  <c r="K299" i="9" s="1"/>
  <c r="K300" i="9" s="1"/>
  <c r="K301" i="9" s="1"/>
  <c r="K302" i="9" s="1"/>
  <c r="K303" i="9" s="1"/>
  <c r="K304" i="9" s="1"/>
  <c r="K305" i="9" s="1"/>
  <c r="K306" i="9" s="1"/>
  <c r="K307" i="9" s="1"/>
  <c r="K308" i="9" s="1"/>
  <c r="K309" i="9" s="1"/>
  <c r="K310" i="9" s="1"/>
  <c r="K311" i="9" s="1"/>
  <c r="K312" i="9" s="1"/>
  <c r="K313" i="9" s="1"/>
  <c r="K314" i="9" s="1"/>
  <c r="K315" i="9" s="1"/>
  <c r="K316" i="9" s="1"/>
  <c r="K317" i="9" s="1"/>
  <c r="G414" i="9" a="1"/>
  <c r="G414" i="9" s="1"/>
  <c r="H228" i="9" a="1"/>
  <c r="H228" i="9" s="1"/>
  <c r="E228" i="9" a="1"/>
  <c r="E228" i="9" s="1"/>
  <c r="F228" i="9" a="1"/>
  <c r="F228" i="9" s="1"/>
  <c r="G228" i="9" a="1"/>
  <c r="G228" i="9" s="1"/>
  <c r="F233" i="9" a="1"/>
  <c r="F233" i="9" s="1"/>
  <c r="H233" i="9" a="1"/>
  <c r="H233" i="9" s="1"/>
  <c r="E233" i="9" a="1"/>
  <c r="E233" i="9" s="1"/>
  <c r="G233" i="9" a="1"/>
  <c r="G233" i="9" s="1"/>
  <c r="W47" i="21" a="1"/>
  <c r="W47" i="21" s="1"/>
  <c r="AA55" i="21" a="1"/>
  <c r="AA55" i="21" s="1"/>
  <c r="N68" i="21" a="1"/>
  <c r="N68" i="21" s="1"/>
  <c r="N61" i="21" a="1"/>
  <c r="N61" i="21" s="1"/>
  <c r="Q63" i="21" s="1" a="1"/>
  <c r="Q63" i="21" s="1"/>
  <c r="N69" i="21" a="1"/>
  <c r="N69" i="21" s="1"/>
  <c r="Q71" i="21" s="1" a="1"/>
  <c r="Q71" i="21" s="1"/>
  <c r="S63" i="21" a="1"/>
  <c r="S63" i="21" s="1"/>
  <c r="R64" i="21" a="1"/>
  <c r="R64" i="21" s="1"/>
  <c r="M75" i="21" a="1"/>
  <c r="M75" i="21" s="1"/>
  <c r="O65" i="21" a="1"/>
  <c r="O65" i="21" s="1"/>
  <c r="AA63" i="21" a="1"/>
  <c r="AA63" i="21" s="1"/>
  <c r="K61" i="21" a="1"/>
  <c r="K61" i="21" s="1"/>
  <c r="R53" i="21" a="1"/>
  <c r="R53" i="21" s="1"/>
  <c r="U55" i="21" s="1" a="1"/>
  <c r="U55" i="21" s="1"/>
  <c r="R76" i="21" a="1"/>
  <c r="R76" i="21" s="1"/>
  <c r="V70" i="21" a="1"/>
  <c r="V70" i="21" s="1"/>
  <c r="M71" i="21" a="1"/>
  <c r="M71" i="21" s="1"/>
  <c r="H442" i="9" a="1"/>
  <c r="H442" i="9" s="1"/>
  <c r="R72" i="21" a="1"/>
  <c r="R72" i="21" s="1"/>
  <c r="T55" i="21" a="1"/>
  <c r="T55" i="21" s="1"/>
  <c r="E483" i="9" a="1"/>
  <c r="E483" i="9" s="1"/>
  <c r="G483" i="9" s="1" a="1"/>
  <c r="G483" i="9" s="1"/>
  <c r="O53" i="21" a="1"/>
  <c r="O53" i="21" s="1"/>
  <c r="N63" i="21" a="1"/>
  <c r="N63" i="21" s="1"/>
  <c r="Q65" i="21" s="1" a="1"/>
  <c r="Q65" i="21" s="1"/>
  <c r="O57" i="21" a="1"/>
  <c r="O57" i="21" s="1"/>
  <c r="N60" i="21" a="1"/>
  <c r="N60" i="21" s="1"/>
  <c r="N56" i="21" a="1"/>
  <c r="N56" i="21" s="1"/>
  <c r="W75" i="21" a="1"/>
  <c r="W75" i="21" s="1"/>
  <c r="J60" i="21" a="1"/>
  <c r="J60" i="21" s="1"/>
  <c r="R61" i="21" a="1"/>
  <c r="R61" i="21" s="1"/>
  <c r="U63" i="21" s="1" a="1"/>
  <c r="U63" i="21" s="1"/>
  <c r="V49" i="21" a="1"/>
  <c r="V49" i="21" s="1"/>
  <c r="Y51" i="21" s="1" a="1"/>
  <c r="Y51" i="21" s="1"/>
  <c r="O55" i="21" a="1"/>
  <c r="O55" i="21" s="1"/>
  <c r="O69" i="21" a="1"/>
  <c r="O69" i="21" s="1"/>
  <c r="AB57" i="21" a="1"/>
  <c r="AB57" i="21" s="1"/>
  <c r="AB49" i="21" a="1"/>
  <c r="AB49" i="21" s="1"/>
  <c r="N66" i="21" a="1"/>
  <c r="N66" i="21" s="1"/>
  <c r="AB69" i="21" a="1"/>
  <c r="AB69" i="21" s="1"/>
  <c r="V71" i="21" a="1"/>
  <c r="V71" i="21" s="1"/>
  <c r="Y73" i="21" s="1" a="1"/>
  <c r="Y73" i="21" s="1"/>
  <c r="J73" i="21" a="1"/>
  <c r="J73" i="21" s="1"/>
  <c r="Y47" i="21" a="1"/>
  <c r="Y47" i="21" s="1"/>
  <c r="S71" i="21" a="1"/>
  <c r="S71" i="21" s="1"/>
  <c r="P63" i="21" a="1"/>
  <c r="P63" i="21" s="1"/>
  <c r="V55" i="21" a="1"/>
  <c r="V55" i="21" s="1"/>
  <c r="Y57" i="21" s="1" a="1"/>
  <c r="Y57" i="21" s="1"/>
  <c r="P55" i="21" a="1"/>
  <c r="P55" i="21" s="1"/>
  <c r="K71" i="21" a="1"/>
  <c r="K71" i="21" s="1"/>
  <c r="E433" i="9" a="1"/>
  <c r="E433" i="9" s="1"/>
  <c r="G433" i="9" s="1" a="1"/>
  <c r="G433" i="9" s="1"/>
  <c r="G348" i="9" a="1"/>
  <c r="G348" i="9" s="1"/>
  <c r="G371" i="9" a="1"/>
  <c r="G371" i="9" s="1"/>
  <c r="G145" i="9" a="1"/>
  <c r="G145" i="9" s="1"/>
  <c r="E145" i="9" a="1"/>
  <c r="E145" i="9" s="1"/>
  <c r="F145" i="9" a="1"/>
  <c r="F145" i="9" s="1"/>
  <c r="H145" i="9" a="1"/>
  <c r="H145" i="9" s="1"/>
  <c r="E445" i="9" a="1"/>
  <c r="E445" i="9" s="1"/>
  <c r="H477" i="9" a="1"/>
  <c r="H477" i="9" s="1"/>
  <c r="F480" i="9" a="1"/>
  <c r="F480" i="9" s="1"/>
  <c r="F437" i="9" a="1"/>
  <c r="F437" i="9" s="1"/>
  <c r="H445" i="9" a="1"/>
  <c r="H445" i="9" s="1"/>
  <c r="F477" i="9" a="1"/>
  <c r="F477" i="9" s="1"/>
  <c r="G477" i="9" s="1" a="1"/>
  <c r="G477" i="9" s="1"/>
  <c r="U442" i="9" a="1"/>
  <c r="U442" i="9" s="1"/>
  <c r="U480" i="9" a="1"/>
  <c r="U480" i="9" s="1"/>
  <c r="U437" i="9" a="1"/>
  <c r="U437" i="9" s="1"/>
  <c r="U433" i="9" a="1"/>
  <c r="U433" i="9" s="1"/>
  <c r="H524" i="9" a="1"/>
  <c r="H524" i="9" s="1"/>
  <c r="E524" i="9" a="1"/>
  <c r="E524" i="9" s="1"/>
  <c r="G524" i="9" s="1" a="1"/>
  <c r="G524" i="9" s="1"/>
  <c r="G466" i="9" a="1"/>
  <c r="G466" i="9" s="1"/>
  <c r="V477" i="9" a="1"/>
  <c r="V477" i="9" s="1"/>
  <c r="V524" i="9" a="1"/>
  <c r="V524" i="9" s="1"/>
  <c r="U524" i="9" a="1"/>
  <c r="U524" i="9" s="1"/>
  <c r="F530" i="9" a="1"/>
  <c r="F530" i="9" s="1"/>
  <c r="V480" i="9" a="1"/>
  <c r="V480" i="9" s="1"/>
  <c r="E480" i="9" a="1"/>
  <c r="E480" i="9" s="1"/>
  <c r="G458" i="9" a="1"/>
  <c r="G458" i="9" s="1"/>
  <c r="G412" i="9" a="1"/>
  <c r="G412" i="9" s="1"/>
  <c r="F442" i="9" a="1"/>
  <c r="F442" i="9" s="1"/>
  <c r="E530" i="9" a="1"/>
  <c r="E530" i="9" s="1"/>
  <c r="U530" i="9" a="1"/>
  <c r="U530" i="9" s="1"/>
  <c r="H530" i="9" a="1"/>
  <c r="H530" i="9" s="1"/>
  <c r="E442" i="9" a="1"/>
  <c r="E442" i="9" s="1"/>
  <c r="G442" i="9" s="1" a="1"/>
  <c r="G442" i="9" s="1"/>
  <c r="G376" i="9" a="1"/>
  <c r="G376" i="9" s="1"/>
  <c r="G413" i="9" a="1"/>
  <c r="G413" i="9" s="1"/>
  <c r="G428" i="9" a="1"/>
  <c r="G428" i="9" s="1"/>
  <c r="G411" i="9" a="1"/>
  <c r="G411" i="9" s="1"/>
  <c r="L270" i="9"/>
  <c r="N270" i="9"/>
  <c r="M270" i="9"/>
  <c r="L276" i="9"/>
  <c r="M276" i="9"/>
  <c r="N276" i="9"/>
  <c r="M272" i="9"/>
  <c r="N272" i="9"/>
  <c r="L272" i="9"/>
  <c r="H435" i="9" a="1"/>
  <c r="H435" i="9" s="1"/>
  <c r="F435" i="9" a="1"/>
  <c r="F435" i="9" s="1"/>
  <c r="E435" i="9" a="1"/>
  <c r="E435" i="9" s="1"/>
  <c r="U435" i="9" a="1"/>
  <c r="U435" i="9" s="1"/>
  <c r="V435" i="9" a="1"/>
  <c r="V435" i="9" s="1"/>
  <c r="F146" i="9" a="1"/>
  <c r="F146" i="9" s="1"/>
  <c r="H146" i="9" a="1"/>
  <c r="H146" i="9" s="1"/>
  <c r="G146" i="9" a="1"/>
  <c r="G146" i="9" s="1"/>
  <c r="E146" i="9" a="1"/>
  <c r="E146" i="9" s="1"/>
  <c r="H532" i="9" a="1"/>
  <c r="H532" i="9" s="1"/>
  <c r="V532" i="9" a="1"/>
  <c r="V532" i="9" s="1"/>
  <c r="F532" i="9" a="1"/>
  <c r="F532" i="9" s="1"/>
  <c r="E532" i="9" a="1"/>
  <c r="E532" i="9" s="1"/>
  <c r="U532" i="9" a="1"/>
  <c r="U532" i="9" s="1"/>
  <c r="D138" i="20"/>
  <c r="C139" i="20"/>
  <c r="V479" i="9" a="1"/>
  <c r="V479" i="9" s="1"/>
  <c r="U479" i="9" a="1"/>
  <c r="U479" i="9" s="1"/>
  <c r="E479" i="9" a="1"/>
  <c r="E479" i="9" s="1"/>
  <c r="F479" i="9" a="1"/>
  <c r="F479" i="9" s="1"/>
  <c r="H479" i="9" a="1"/>
  <c r="H479" i="9" s="1"/>
  <c r="L271" i="9"/>
  <c r="M271" i="9"/>
  <c r="N271" i="9"/>
  <c r="L274" i="9"/>
  <c r="M274" i="9"/>
  <c r="N274" i="9"/>
  <c r="U434" i="9" a="1"/>
  <c r="U434" i="9" s="1"/>
  <c r="F434" i="9" a="1"/>
  <c r="F434" i="9" s="1"/>
  <c r="V434" i="9" a="1"/>
  <c r="V434" i="9" s="1"/>
  <c r="H434" i="9" a="1"/>
  <c r="H434" i="9" s="1"/>
  <c r="E434" i="9" a="1"/>
  <c r="E434" i="9" s="1"/>
  <c r="E215" i="9" a="1"/>
  <c r="E215" i="9" s="1"/>
  <c r="T71" i="21" a="1"/>
  <c r="T71" i="21" s="1"/>
  <c r="V63" i="21" a="1"/>
  <c r="V63" i="21" s="1"/>
  <c r="Y65" i="21" s="1" a="1"/>
  <c r="Y65" i="21" s="1"/>
  <c r="P59" i="21" a="1"/>
  <c r="P59" i="21" s="1"/>
  <c r="N54" i="21" a="1"/>
  <c r="N54" i="21" s="1"/>
  <c r="N70" i="21" a="1"/>
  <c r="N70" i="21" s="1"/>
  <c r="V59" i="21" a="1"/>
  <c r="V59" i="21" s="1"/>
  <c r="Y61" i="21" s="1" a="1"/>
  <c r="Y61" i="21" s="1"/>
  <c r="Z71" i="21" a="1"/>
  <c r="Z71" i="21" s="1"/>
  <c r="AC73" i="21" s="1" a="1"/>
  <c r="AC73" i="21" s="1"/>
  <c r="N76" i="21" a="1"/>
  <c r="N76" i="21" s="1"/>
  <c r="O59" i="21" a="1"/>
  <c r="O59" i="21" s="1"/>
  <c r="Z72" i="21" a="1"/>
  <c r="Z72" i="21" s="1"/>
  <c r="P65" i="21" a="1"/>
  <c r="P65" i="21" s="1"/>
  <c r="T75" i="21" a="1"/>
  <c r="T75" i="21" s="1"/>
  <c r="X47" i="21" a="1"/>
  <c r="X47" i="21" s="1"/>
  <c r="R54" i="21" a="1"/>
  <c r="R54" i="21" s="1"/>
  <c r="V54" i="21" a="1"/>
  <c r="V54" i="21" s="1"/>
  <c r="R60" i="21" a="1"/>
  <c r="R60" i="21" s="1"/>
  <c r="R55" i="21" a="1"/>
  <c r="R55" i="21" s="1"/>
  <c r="U57" i="21" s="1" a="1"/>
  <c r="U57" i="21" s="1"/>
  <c r="J75" i="21" a="1"/>
  <c r="J75" i="21" s="1"/>
  <c r="Z75" i="21" a="1"/>
  <c r="Z75" i="21" s="1"/>
  <c r="V74" i="21" a="1"/>
  <c r="V74" i="21" s="1"/>
  <c r="M73" i="21" a="1"/>
  <c r="M73" i="21" s="1"/>
  <c r="AA49" i="21" a="1"/>
  <c r="AA49" i="21" s="1"/>
  <c r="S57" i="21" a="1"/>
  <c r="S57" i="21" s="1"/>
  <c r="AC47" i="21" a="1"/>
  <c r="AC47" i="21" s="1"/>
  <c r="N52" i="21" a="1"/>
  <c r="N52" i="21" s="1"/>
  <c r="X73" i="21" a="1"/>
  <c r="X73" i="21" s="1"/>
  <c r="J61" i="21" a="1"/>
  <c r="J61" i="21" s="1"/>
  <c r="S75" i="21" a="1"/>
  <c r="S75" i="21" s="1"/>
  <c r="Z55" i="21" a="1"/>
  <c r="Z55" i="21" s="1"/>
  <c r="AC57" i="21" s="1" a="1"/>
  <c r="AC57" i="21" s="1"/>
  <c r="Z47" i="21" a="1"/>
  <c r="Z47" i="21" s="1"/>
  <c r="AC49" i="21" s="1" a="1"/>
  <c r="AC49" i="21" s="1"/>
  <c r="Z66" i="21" a="1"/>
  <c r="Z66" i="21" s="1"/>
  <c r="W49" i="21" a="1"/>
  <c r="W49" i="21" s="1"/>
  <c r="AA47" i="21" a="1"/>
  <c r="AA47" i="21" s="1"/>
  <c r="X69" i="21" a="1"/>
  <c r="X69" i="21" s="1"/>
  <c r="J52" i="21" a="1"/>
  <c r="J52" i="21" s="1"/>
  <c r="N62" i="21" a="1"/>
  <c r="N62" i="21" s="1"/>
  <c r="Z56" i="21" a="1"/>
  <c r="Z56" i="21" s="1"/>
  <c r="Z49" i="21" a="1"/>
  <c r="Z49" i="21" s="1"/>
  <c r="AC51" i="21" s="1" a="1"/>
  <c r="AC51" i="21" s="1"/>
  <c r="K57" i="21" a="1"/>
  <c r="K57" i="21" s="1"/>
  <c r="M59" i="21" a="1"/>
  <c r="M59" i="21" s="1"/>
  <c r="X51" i="21" a="1"/>
  <c r="X51" i="21" s="1"/>
  <c r="Z62" i="21" a="1"/>
  <c r="Z62" i="21" s="1"/>
  <c r="M69" i="21" a="1"/>
  <c r="M69" i="21" s="1"/>
  <c r="N64" i="21" a="1"/>
  <c r="N64" i="21" s="1"/>
  <c r="R56" i="21" a="1"/>
  <c r="R56" i="21" s="1"/>
  <c r="AB59" i="21" a="1"/>
  <c r="AB59" i="21" s="1"/>
  <c r="AA71" i="21" a="1"/>
  <c r="AA71" i="21" s="1"/>
  <c r="R74" i="21" a="1"/>
  <c r="R74" i="21" s="1"/>
  <c r="V51" i="21" a="1"/>
  <c r="V51" i="21" s="1"/>
  <c r="Y53" i="21" s="1" a="1"/>
  <c r="Y53" i="21" s="1"/>
  <c r="Z60" i="21" a="1"/>
  <c r="Z60" i="21" s="1"/>
  <c r="L277" i="9"/>
  <c r="M277" i="9"/>
  <c r="N277" i="9"/>
  <c r="M269" i="9"/>
  <c r="N269" i="9"/>
  <c r="L269" i="9"/>
  <c r="U431" i="9" a="1"/>
  <c r="U431" i="9" s="1"/>
  <c r="H431" i="9" a="1"/>
  <c r="H431" i="9" s="1"/>
  <c r="F431" i="9" a="1"/>
  <c r="F431" i="9" s="1"/>
  <c r="V431" i="9" a="1"/>
  <c r="V431" i="9" s="1"/>
  <c r="E431" i="9" a="1"/>
  <c r="E431" i="9" s="1"/>
  <c r="H143" i="9" a="1"/>
  <c r="H143" i="9" s="1"/>
  <c r="G143" i="9" a="1"/>
  <c r="G143" i="9" s="1"/>
  <c r="F143" i="9" a="1"/>
  <c r="F143" i="9" s="1"/>
  <c r="E143" i="9" a="1"/>
  <c r="E143" i="9" s="1"/>
  <c r="J63" i="21" a="1"/>
  <c r="J63" i="21" s="1"/>
  <c r="AB65" i="21" a="1"/>
  <c r="AB65" i="21" s="1"/>
  <c r="Z52" i="21" a="1"/>
  <c r="Z52" i="21" s="1"/>
  <c r="X63" i="21" a="1"/>
  <c r="X63" i="21" s="1"/>
  <c r="P69" i="21" a="1"/>
  <c r="P69" i="21" s="1"/>
  <c r="R62" i="21" a="1"/>
  <c r="R62" i="21" s="1"/>
  <c r="M67" i="21" a="1"/>
  <c r="M67" i="21" s="1"/>
  <c r="AB63" i="21" a="1"/>
  <c r="AB63" i="21" s="1"/>
  <c r="R52" i="21" a="1"/>
  <c r="R52" i="21" s="1"/>
  <c r="S51" i="21" a="1"/>
  <c r="S51" i="21" s="1"/>
  <c r="V76" i="21" a="1"/>
  <c r="V76" i="21" s="1"/>
  <c r="Z57" i="21" a="1"/>
  <c r="Z57" i="21" s="1"/>
  <c r="AC59" i="21" s="1" a="1"/>
  <c r="AC59" i="21" s="1"/>
  <c r="P73" i="21" a="1"/>
  <c r="P73" i="21" s="1"/>
  <c r="AA61" i="21" a="1"/>
  <c r="AA61" i="21" s="1"/>
  <c r="J54" i="21" a="1"/>
  <c r="J54" i="21" s="1"/>
  <c r="R73" i="21" a="1"/>
  <c r="R73" i="21" s="1"/>
  <c r="U75" i="21" s="1" a="1"/>
  <c r="U75" i="21" s="1"/>
  <c r="R65" i="21" a="1"/>
  <c r="R65" i="21" s="1"/>
  <c r="U67" i="21" s="1" a="1"/>
  <c r="U67" i="21" s="1"/>
  <c r="J69" i="21" a="1"/>
  <c r="J69" i="21" s="1"/>
  <c r="L69" i="21" a="1"/>
  <c r="L69" i="21" s="1"/>
  <c r="J62" i="21" a="1"/>
  <c r="J62" i="21" s="1"/>
  <c r="W55" i="21" a="1"/>
  <c r="W55" i="21" s="1"/>
  <c r="X59" i="21" a="1"/>
  <c r="X59" i="21" s="1"/>
  <c r="X57" i="21" a="1"/>
  <c r="X57" i="21" s="1"/>
  <c r="AB75" i="21" a="1"/>
  <c r="AB75" i="21" s="1"/>
  <c r="AA73" i="21" a="1"/>
  <c r="AA73" i="21" s="1"/>
  <c r="V61" i="21" a="1"/>
  <c r="V61" i="21" s="1"/>
  <c r="Y63" i="21" s="1" a="1"/>
  <c r="Y63" i="21" s="1"/>
  <c r="V50" i="21" a="1"/>
  <c r="V50" i="21" s="1"/>
  <c r="M57" i="21" a="1"/>
  <c r="M57" i="21" s="1"/>
  <c r="W53" i="21" a="1"/>
  <c r="W53" i="21" s="1"/>
  <c r="N71" i="21" a="1"/>
  <c r="N71" i="21" s="1"/>
  <c r="Q73" i="21" s="1" a="1"/>
  <c r="Q73" i="21" s="1"/>
  <c r="P67" i="21" a="1"/>
  <c r="P67" i="21" s="1"/>
  <c r="V47" i="21" a="1"/>
  <c r="V47" i="21" s="1"/>
  <c r="Y49" i="21" s="1" a="1"/>
  <c r="Y49" i="21" s="1"/>
  <c r="P61" i="21" a="1"/>
  <c r="P61" i="21" s="1"/>
  <c r="AA57" i="21" a="1"/>
  <c r="AA57" i="21" s="1"/>
  <c r="Z63" i="21" a="1"/>
  <c r="Z63" i="21" s="1"/>
  <c r="AC65" i="21" s="1" a="1"/>
  <c r="AC65" i="21" s="1"/>
  <c r="AA59" i="21" a="1"/>
  <c r="AA59" i="21" s="1"/>
  <c r="V68" i="21" a="1"/>
  <c r="V68" i="21" s="1"/>
  <c r="X53" i="21" a="1"/>
  <c r="X53" i="21" s="1"/>
  <c r="S59" i="21" a="1"/>
  <c r="S59" i="21" s="1"/>
  <c r="J59" i="21" a="1"/>
  <c r="J59" i="21" s="1"/>
  <c r="K53" i="21" a="1"/>
  <c r="K53" i="21" s="1"/>
  <c r="N57" i="21" a="1"/>
  <c r="N57" i="21" s="1"/>
  <c r="Q59" i="21" s="1" a="1"/>
  <c r="Q59" i="21" s="1"/>
  <c r="J68" i="21" a="1"/>
  <c r="J68" i="21" s="1"/>
  <c r="AB67" i="21" a="1"/>
  <c r="AB67" i="21" s="1"/>
  <c r="R68" i="21" a="1"/>
  <c r="R68" i="21" s="1"/>
  <c r="Z51" i="21" a="1"/>
  <c r="Z51" i="21" s="1"/>
  <c r="AC53" i="21" s="1" a="1"/>
  <c r="AC53" i="21" s="1"/>
  <c r="Z48" i="21" a="1"/>
  <c r="Z48" i="21" s="1"/>
  <c r="AA53" i="21" a="1"/>
  <c r="AA53" i="21" s="1"/>
  <c r="T57" i="21" a="1"/>
  <c r="T57" i="21" s="1"/>
  <c r="AB55" i="21" a="1"/>
  <c r="AB55" i="21" s="1"/>
  <c r="T53" i="21" a="1"/>
  <c r="T53" i="21" s="1"/>
  <c r="G372" i="9" a="1"/>
  <c r="G372" i="9" s="1"/>
  <c r="M268" i="9"/>
  <c r="L268" i="9"/>
  <c r="N268" i="9"/>
  <c r="N275" i="9"/>
  <c r="M275" i="9"/>
  <c r="L275" i="9"/>
  <c r="M273" i="9"/>
  <c r="L273" i="9"/>
  <c r="N273" i="9"/>
  <c r="C64" i="20"/>
  <c r="D63" i="20"/>
  <c r="G148" i="9" a="1"/>
  <c r="G148" i="9" s="1"/>
  <c r="E148" i="9" a="1"/>
  <c r="E148" i="9" s="1"/>
  <c r="F148" i="9" a="1"/>
  <c r="F148" i="9" s="1"/>
  <c r="H148" i="9" a="1"/>
  <c r="H148" i="9" s="1"/>
  <c r="E510" i="9" a="1"/>
  <c r="E510" i="9" s="1"/>
  <c r="U510" i="9" a="1"/>
  <c r="U510" i="9" s="1"/>
  <c r="V510" i="9" a="1"/>
  <c r="V510" i="9" s="1"/>
  <c r="F510" i="9" a="1"/>
  <c r="F510" i="9" s="1"/>
  <c r="H510" i="9" a="1"/>
  <c r="H510" i="9" s="1"/>
  <c r="E536" i="9" a="1"/>
  <c r="E536" i="9" s="1"/>
  <c r="H536" i="9" a="1"/>
  <c r="H536" i="9" s="1"/>
  <c r="V536" i="9" a="1"/>
  <c r="V536" i="9" s="1"/>
  <c r="U536" i="9" a="1"/>
  <c r="U536" i="9" s="1"/>
  <c r="F536" i="9" a="1"/>
  <c r="F536" i="9" s="1"/>
  <c r="G536" i="9" s="1" a="1"/>
  <c r="G536" i="9" s="1"/>
  <c r="F507" i="9" a="1"/>
  <c r="F507" i="9" s="1"/>
  <c r="U507" i="9" a="1"/>
  <c r="U507" i="9" s="1"/>
  <c r="E507" i="9" a="1"/>
  <c r="E507" i="9" s="1"/>
  <c r="H507" i="9" a="1"/>
  <c r="H507" i="9" s="1"/>
  <c r="V507" i="9" a="1"/>
  <c r="V507" i="9" s="1"/>
  <c r="E529" i="9" a="1"/>
  <c r="E529" i="9" s="1"/>
  <c r="V529" i="9" a="1"/>
  <c r="V529" i="9" s="1"/>
  <c r="F529" i="9" a="1"/>
  <c r="F529" i="9" s="1"/>
  <c r="U529" i="9" a="1"/>
  <c r="U529" i="9" s="1"/>
  <c r="H529" i="9" a="1"/>
  <c r="H529" i="9" s="1"/>
  <c r="F535" i="9" a="1"/>
  <c r="F535" i="9" s="1"/>
  <c r="V535" i="9" a="1"/>
  <c r="V535" i="9" s="1"/>
  <c r="H535" i="9" a="1"/>
  <c r="H535" i="9" s="1"/>
  <c r="U535" i="9" a="1"/>
  <c r="U535" i="9" s="1"/>
  <c r="E535" i="9" a="1"/>
  <c r="E535" i="9" s="1"/>
  <c r="G535" i="9" s="1" a="1"/>
  <c r="G535" i="9" s="1"/>
  <c r="H487" i="9" a="1"/>
  <c r="H487" i="9" s="1"/>
  <c r="F487" i="9" a="1"/>
  <c r="F487" i="9" s="1"/>
  <c r="E487" i="9" a="1"/>
  <c r="E487" i="9" s="1"/>
  <c r="V487" i="9" a="1"/>
  <c r="V487" i="9" s="1"/>
  <c r="U487" i="9" a="1"/>
  <c r="U487" i="9" s="1"/>
  <c r="F511" i="9" a="1"/>
  <c r="F511" i="9" s="1"/>
  <c r="H511" i="9" a="1"/>
  <c r="H511" i="9" s="1"/>
  <c r="E511" i="9" a="1"/>
  <c r="E511" i="9" s="1"/>
  <c r="U511" i="9" a="1"/>
  <c r="U511" i="9" s="1"/>
  <c r="V511" i="9" a="1"/>
  <c r="V511" i="9" s="1"/>
  <c r="V489" i="9" a="1"/>
  <c r="V489" i="9" s="1"/>
  <c r="F489" i="9" a="1"/>
  <c r="F489" i="9" s="1"/>
  <c r="H489" i="9" a="1"/>
  <c r="H489" i="9" s="1"/>
  <c r="U489" i="9" a="1"/>
  <c r="U489" i="9" s="1"/>
  <c r="E489" i="9" a="1"/>
  <c r="E489" i="9" s="1"/>
  <c r="F531" i="9" a="1"/>
  <c r="F531" i="9" s="1"/>
  <c r="E531" i="9" a="1"/>
  <c r="E531" i="9" s="1"/>
  <c r="V531" i="9" a="1"/>
  <c r="V531" i="9" s="1"/>
  <c r="U531" i="9" a="1"/>
  <c r="U531" i="9" s="1"/>
  <c r="H531" i="9" a="1"/>
  <c r="H531" i="9" s="1"/>
  <c r="E512" i="9" a="1"/>
  <c r="E512" i="9" s="1"/>
  <c r="U512" i="9" a="1"/>
  <c r="U512" i="9" s="1"/>
  <c r="V512" i="9" a="1"/>
  <c r="V512" i="9" s="1"/>
  <c r="F512" i="9" a="1"/>
  <c r="F512" i="9" s="1"/>
  <c r="H512" i="9" a="1"/>
  <c r="H512" i="9" s="1"/>
  <c r="V527" i="9" a="1"/>
  <c r="V527" i="9" s="1"/>
  <c r="H527" i="9" a="1"/>
  <c r="H527" i="9" s="1"/>
  <c r="U527" i="9" a="1"/>
  <c r="U527" i="9" s="1"/>
  <c r="E527" i="9" a="1"/>
  <c r="E527" i="9" s="1"/>
  <c r="F527" i="9" a="1"/>
  <c r="F527" i="9" s="1"/>
  <c r="G516" i="9" a="1"/>
  <c r="G516" i="9" s="1"/>
  <c r="G393" i="9" a="1"/>
  <c r="G393" i="9" s="1"/>
  <c r="V513" i="9" a="1"/>
  <c r="V513" i="9" s="1"/>
  <c r="E513" i="9" a="1"/>
  <c r="E513" i="9" s="1"/>
  <c r="H513" i="9" a="1"/>
  <c r="H513" i="9" s="1"/>
  <c r="F513" i="9" a="1"/>
  <c r="F513" i="9" s="1"/>
  <c r="U513" i="9" a="1"/>
  <c r="U513" i="9" s="1"/>
  <c r="V515" i="9" a="1"/>
  <c r="V515" i="9" s="1"/>
  <c r="U515" i="9" a="1"/>
  <c r="U515" i="9" s="1"/>
  <c r="H515" i="9" a="1"/>
  <c r="H515" i="9" s="1"/>
  <c r="F515" i="9" a="1"/>
  <c r="F515" i="9" s="1"/>
  <c r="E515" i="9" a="1"/>
  <c r="E515" i="9" s="1"/>
  <c r="H534" i="9" a="1"/>
  <c r="H534" i="9" s="1"/>
  <c r="E534" i="9" a="1"/>
  <c r="E534" i="9" s="1"/>
  <c r="F534" i="9" a="1"/>
  <c r="F534" i="9" s="1"/>
  <c r="V534" i="9" a="1"/>
  <c r="V534" i="9" s="1"/>
  <c r="U534" i="9" a="1"/>
  <c r="U534" i="9" s="1"/>
  <c r="E514" i="9" a="1"/>
  <c r="E514" i="9" s="1"/>
  <c r="U514" i="9" a="1"/>
  <c r="U514" i="9" s="1"/>
  <c r="V514" i="9" a="1"/>
  <c r="V514" i="9" s="1"/>
  <c r="F514" i="9" a="1"/>
  <c r="F514" i="9" s="1"/>
  <c r="H514" i="9" a="1"/>
  <c r="H514" i="9" s="1"/>
  <c r="H521" i="9" a="1"/>
  <c r="H521" i="9" s="1"/>
  <c r="U521" i="9" a="1"/>
  <c r="U521" i="9" s="1"/>
  <c r="V521" i="9" a="1"/>
  <c r="V521" i="9" s="1"/>
  <c r="E521" i="9" a="1"/>
  <c r="E521" i="9" s="1"/>
  <c r="F521" i="9" a="1"/>
  <c r="F521" i="9" s="1"/>
  <c r="U470" i="9" a="1"/>
  <c r="U470" i="9" s="1"/>
  <c r="F470" i="9" a="1"/>
  <c r="F470" i="9" s="1"/>
  <c r="H470" i="9" a="1"/>
  <c r="H470" i="9" s="1"/>
  <c r="E470" i="9" a="1"/>
  <c r="E470" i="9" s="1"/>
  <c r="V470" i="9" a="1"/>
  <c r="V470" i="9" s="1"/>
  <c r="F87" i="9" a="1"/>
  <c r="F87" i="9" s="1"/>
  <c r="H87" i="9" a="1"/>
  <c r="H87" i="9" s="1"/>
  <c r="G87" i="9" a="1"/>
  <c r="G87" i="9" s="1"/>
  <c r="E87" i="9" a="1"/>
  <c r="E87" i="9" s="1"/>
  <c r="V526" i="9" a="1"/>
  <c r="V526" i="9" s="1"/>
  <c r="F526" i="9" a="1"/>
  <c r="F526" i="9" s="1"/>
  <c r="E526" i="9" a="1"/>
  <c r="E526" i="9" s="1"/>
  <c r="U526" i="9" a="1"/>
  <c r="U526" i="9" s="1"/>
  <c r="H526" i="9" a="1"/>
  <c r="H526" i="9" s="1"/>
  <c r="F79" i="9" a="1"/>
  <c r="F79" i="9" s="1"/>
  <c r="E79" i="9" a="1"/>
  <c r="E79" i="9" s="1"/>
  <c r="H79" i="9" a="1"/>
  <c r="H79" i="9" s="1"/>
  <c r="G79" i="9" a="1"/>
  <c r="G79" i="9" s="1"/>
  <c r="E519" i="9" a="1"/>
  <c r="E519" i="9" s="1"/>
  <c r="H519" i="9" a="1"/>
  <c r="H519" i="9" s="1"/>
  <c r="V519" i="9" a="1"/>
  <c r="V519" i="9" s="1"/>
  <c r="U519" i="9" a="1"/>
  <c r="U519" i="9" s="1"/>
  <c r="F519" i="9" a="1"/>
  <c r="F519" i="9" s="1"/>
  <c r="G82" i="9" a="1"/>
  <c r="G82" i="9" s="1"/>
  <c r="F82" i="9" a="1"/>
  <c r="F82" i="9" s="1"/>
  <c r="E82" i="9" a="1"/>
  <c r="E82" i="9" s="1"/>
  <c r="H82" i="9" a="1"/>
  <c r="H82" i="9" s="1"/>
  <c r="G389" i="9" a="1"/>
  <c r="G389" i="9" s="1"/>
  <c r="F84" i="9" a="1"/>
  <c r="F84" i="9" s="1"/>
  <c r="H84" i="9" a="1"/>
  <c r="H84" i="9" s="1"/>
  <c r="E84" i="9" a="1"/>
  <c r="E84" i="9" s="1"/>
  <c r="G84" i="9" a="1"/>
  <c r="G84" i="9" s="1"/>
  <c r="E467" i="9" a="1"/>
  <c r="E467" i="9" s="1"/>
  <c r="U467" i="9" a="1"/>
  <c r="U467" i="9" s="1"/>
  <c r="V467" i="9" a="1"/>
  <c r="V467" i="9" s="1"/>
  <c r="H467" i="9" a="1"/>
  <c r="H467" i="9" s="1"/>
  <c r="F467" i="9" a="1"/>
  <c r="F467" i="9" s="1"/>
  <c r="U525" i="9" a="1"/>
  <c r="U525" i="9" s="1"/>
  <c r="F525" i="9" a="1"/>
  <c r="F525" i="9" s="1"/>
  <c r="V525" i="9" a="1"/>
  <c r="V525" i="9" s="1"/>
  <c r="H525" i="9" a="1"/>
  <c r="H525" i="9" s="1"/>
  <c r="E525" i="9" a="1"/>
  <c r="E525" i="9" s="1"/>
  <c r="G390" i="9" a="1"/>
  <c r="G390" i="9" s="1"/>
  <c r="V475" i="9" a="1"/>
  <c r="V475" i="9" s="1"/>
  <c r="E475" i="9" a="1"/>
  <c r="E475" i="9" s="1"/>
  <c r="H475" i="9" a="1"/>
  <c r="H475" i="9" s="1"/>
  <c r="F475" i="9" a="1"/>
  <c r="F475" i="9" s="1"/>
  <c r="U475" i="9" a="1"/>
  <c r="U475" i="9" s="1"/>
  <c r="V473" i="9" a="1"/>
  <c r="V473" i="9" s="1"/>
  <c r="F473" i="9" a="1"/>
  <c r="F473" i="9" s="1"/>
  <c r="H473" i="9" a="1"/>
  <c r="H473" i="9" s="1"/>
  <c r="U473" i="9" a="1"/>
  <c r="U473" i="9" s="1"/>
  <c r="E473" i="9" a="1"/>
  <c r="E473" i="9" s="1"/>
  <c r="H469" i="9" a="1"/>
  <c r="H469" i="9" s="1"/>
  <c r="U469" i="9" a="1"/>
  <c r="U469" i="9" s="1"/>
  <c r="V469" i="9" a="1"/>
  <c r="V469" i="9" s="1"/>
  <c r="F469" i="9" a="1"/>
  <c r="F469" i="9" s="1"/>
  <c r="E469" i="9" a="1"/>
  <c r="E469" i="9" s="1"/>
  <c r="E523" i="9" a="1"/>
  <c r="E523" i="9" s="1"/>
  <c r="V523" i="9" a="1"/>
  <c r="V523" i="9" s="1"/>
  <c r="F523" i="9" a="1"/>
  <c r="F523" i="9" s="1"/>
  <c r="H523" i="9" a="1"/>
  <c r="H523" i="9" s="1"/>
  <c r="U523" i="9" a="1"/>
  <c r="U523" i="9" s="1"/>
  <c r="V474" i="9" a="1"/>
  <c r="V474" i="9" s="1"/>
  <c r="F474" i="9" a="1"/>
  <c r="F474" i="9" s="1"/>
  <c r="E474" i="9" a="1"/>
  <c r="E474" i="9" s="1"/>
  <c r="H474" i="9" a="1"/>
  <c r="H474" i="9" s="1"/>
  <c r="U474" i="9" a="1"/>
  <c r="U474" i="9" s="1"/>
  <c r="V468" i="9" a="1"/>
  <c r="V468" i="9" s="1"/>
  <c r="F468" i="9" a="1"/>
  <c r="F468" i="9" s="1"/>
  <c r="H468" i="9" a="1"/>
  <c r="H468" i="9" s="1"/>
  <c r="U468" i="9" a="1"/>
  <c r="U468" i="9" s="1"/>
  <c r="E468" i="9" a="1"/>
  <c r="E468" i="9" s="1"/>
  <c r="E518" i="9" a="1"/>
  <c r="E518" i="9" s="1"/>
  <c r="V518" i="9" a="1"/>
  <c r="V518" i="9" s="1"/>
  <c r="H518" i="9" a="1"/>
  <c r="H518" i="9" s="1"/>
  <c r="U518" i="9" a="1"/>
  <c r="U518" i="9" s="1"/>
  <c r="F518" i="9" a="1"/>
  <c r="F518" i="9" s="1"/>
  <c r="E472" i="9" a="1"/>
  <c r="E472" i="9" s="1"/>
  <c r="F472" i="9" a="1"/>
  <c r="F472" i="9" s="1"/>
  <c r="U472" i="9" a="1"/>
  <c r="U472" i="9" s="1"/>
  <c r="V472" i="9" a="1"/>
  <c r="V472" i="9" s="1"/>
  <c r="H472" i="9" a="1"/>
  <c r="H472" i="9" s="1"/>
  <c r="E522" i="9" a="1"/>
  <c r="E522" i="9" s="1"/>
  <c r="F522" i="9" a="1"/>
  <c r="F522" i="9" s="1"/>
  <c r="V522" i="9" a="1"/>
  <c r="V522" i="9" s="1"/>
  <c r="U522" i="9" a="1"/>
  <c r="U522" i="9" s="1"/>
  <c r="H522" i="9" a="1"/>
  <c r="H522" i="9" s="1"/>
  <c r="Q49" i="21" a="1"/>
  <c r="Q49" i="21" s="1"/>
  <c r="G504" i="9" a="1"/>
  <c r="G504" i="9" s="1"/>
  <c r="G396" i="9" a="1"/>
  <c r="G396" i="9" s="1"/>
  <c r="K19" i="9"/>
  <c r="L18" i="9"/>
  <c r="E246" i="9" a="1"/>
  <c r="E246" i="9" s="1"/>
  <c r="F246" i="9" a="1"/>
  <c r="F246" i="9" s="1"/>
  <c r="G246" i="9" a="1"/>
  <c r="G246" i="9" s="1"/>
  <c r="H246" i="9" a="1"/>
  <c r="H246" i="9" s="1"/>
  <c r="H247" i="9" a="1"/>
  <c r="H247" i="9" s="1"/>
  <c r="E247" i="9" a="1"/>
  <c r="E247" i="9" s="1"/>
  <c r="G247" i="9" a="1"/>
  <c r="G247" i="9" s="1"/>
  <c r="F247" i="9" a="1"/>
  <c r="F247" i="9" s="1"/>
  <c r="E299" i="9" a="1"/>
  <c r="E299" i="9" s="1"/>
  <c r="H299" i="9" a="1"/>
  <c r="H299" i="9" s="1"/>
  <c r="F299" i="9" a="1"/>
  <c r="F299" i="9" s="1"/>
  <c r="G299" i="9" a="1"/>
  <c r="G299" i="9" s="1"/>
  <c r="H241" i="9" a="1"/>
  <c r="H241" i="9" s="1"/>
  <c r="G241" i="9" a="1"/>
  <c r="G241" i="9" s="1"/>
  <c r="F241" i="9" a="1"/>
  <c r="F241" i="9" s="1"/>
  <c r="E241" i="9" a="1"/>
  <c r="E241" i="9" s="1"/>
  <c r="H240" i="9" a="1"/>
  <c r="H240" i="9" s="1"/>
  <c r="G240" i="9" a="1"/>
  <c r="G240" i="9" s="1"/>
  <c r="E240" i="9" a="1"/>
  <c r="E240" i="9" s="1"/>
  <c r="F240" i="9" a="1"/>
  <c r="F240" i="9" s="1"/>
  <c r="C53" i="20"/>
  <c r="D52" i="20"/>
  <c r="G448" i="9" a="1"/>
  <c r="G448" i="9" s="1"/>
  <c r="G478" i="9" a="1"/>
  <c r="G478" i="9" s="1"/>
  <c r="G471" i="9" a="1"/>
  <c r="G471" i="9" s="1"/>
  <c r="Z64" i="21" a="1"/>
  <c r="Z64" i="21" s="1"/>
  <c r="W61" i="21" a="1"/>
  <c r="W61" i="21" s="1"/>
  <c r="AB53" i="21" a="1"/>
  <c r="AB53" i="21" s="1"/>
  <c r="S61" i="21" a="1"/>
  <c r="S61" i="21" s="1"/>
  <c r="R69" i="21" a="1"/>
  <c r="R69" i="21" s="1"/>
  <c r="U71" i="21" s="1" a="1"/>
  <c r="U71" i="21" s="1"/>
  <c r="W71" i="21" a="1"/>
  <c r="W71" i="21" s="1"/>
  <c r="J70" i="21" a="1"/>
  <c r="J70" i="21" s="1"/>
  <c r="M51" i="21" a="1"/>
  <c r="M51" i="21" s="1"/>
  <c r="L53" i="21" a="1"/>
  <c r="L53" i="21" s="1"/>
  <c r="G451" i="9" a="1"/>
  <c r="G451" i="9" s="1"/>
  <c r="H300" i="9" a="1"/>
  <c r="H300" i="9" s="1"/>
  <c r="G300" i="9" a="1"/>
  <c r="G300" i="9" s="1"/>
  <c r="E300" i="9" a="1"/>
  <c r="E300" i="9" s="1"/>
  <c r="F300" i="9" a="1"/>
  <c r="F300" i="9" s="1"/>
  <c r="G239" i="9" a="1"/>
  <c r="G239" i="9" s="1"/>
  <c r="F239" i="9" a="1"/>
  <c r="F239" i="9" s="1"/>
  <c r="H239" i="9" a="1"/>
  <c r="H239" i="9" s="1"/>
  <c r="E239" i="9" a="1"/>
  <c r="E239" i="9" s="1"/>
  <c r="G307" i="9" a="1"/>
  <c r="G307" i="9" s="1"/>
  <c r="F307" i="9" a="1"/>
  <c r="F307" i="9" s="1"/>
  <c r="H307" i="9" a="1"/>
  <c r="H307" i="9" s="1"/>
  <c r="E307" i="9" a="1"/>
  <c r="E307" i="9" s="1"/>
  <c r="E245" i="9" a="1"/>
  <c r="E245" i="9" s="1"/>
  <c r="F245" i="9" a="1"/>
  <c r="F245" i="9" s="1"/>
  <c r="H245" i="9" a="1"/>
  <c r="H245" i="9" s="1"/>
  <c r="G245" i="9" a="1"/>
  <c r="G245" i="9" s="1"/>
  <c r="G303" i="9" a="1"/>
  <c r="G303" i="9" s="1"/>
  <c r="H303" i="9" a="1"/>
  <c r="H303" i="9" s="1"/>
  <c r="E303" i="9" a="1"/>
  <c r="E303" i="9" s="1"/>
  <c r="F303" i="9" a="1"/>
  <c r="F303" i="9" s="1"/>
  <c r="G426" i="9" a="1"/>
  <c r="G426" i="9" s="1"/>
  <c r="R75" i="21" a="1"/>
  <c r="R75" i="21" s="1"/>
  <c r="L55" i="21" a="1"/>
  <c r="L55" i="21" s="1"/>
  <c r="X75" i="21" a="1"/>
  <c r="X75" i="21" s="1"/>
  <c r="K75" i="21" a="1"/>
  <c r="K75" i="21" s="1"/>
  <c r="V67" i="21" a="1"/>
  <c r="V67" i="21" s="1"/>
  <c r="Y69" i="21" s="1" a="1"/>
  <c r="Y69" i="21" s="1"/>
  <c r="V65" i="21" a="1"/>
  <c r="V65" i="21" s="1"/>
  <c r="Y67" i="21" s="1" a="1"/>
  <c r="Y67" i="21" s="1"/>
  <c r="Z74" i="21" a="1"/>
  <c r="Z74" i="21" s="1"/>
  <c r="J64" i="21" a="1"/>
  <c r="J64" i="21" s="1"/>
  <c r="V73" i="21" a="1"/>
  <c r="V73" i="21" s="1"/>
  <c r="Y75" i="21" s="1" a="1"/>
  <c r="Y75" i="21" s="1"/>
  <c r="Z54" i="21" a="1"/>
  <c r="Z54" i="21" s="1"/>
  <c r="W69" i="21" a="1"/>
  <c r="W69" i="21" s="1"/>
  <c r="AA69" i="21" a="1"/>
  <c r="AA69" i="21" s="1"/>
  <c r="P57" i="21" a="1"/>
  <c r="P57" i="21" s="1"/>
  <c r="AB71" i="21" a="1"/>
  <c r="AB71" i="21" s="1"/>
  <c r="M61" i="21" a="1"/>
  <c r="M61" i="21" s="1"/>
  <c r="O67" i="21" a="1"/>
  <c r="O67" i="21" s="1"/>
  <c r="Z59" i="21" a="1"/>
  <c r="Z59" i="21" s="1"/>
  <c r="AC61" i="21" s="1" a="1"/>
  <c r="AC61" i="21" s="1"/>
  <c r="X65" i="21" a="1"/>
  <c r="X65" i="21" s="1"/>
  <c r="M65" i="21" a="1"/>
  <c r="M65" i="21" s="1"/>
  <c r="J56" i="21" a="1"/>
  <c r="J56" i="21" s="1"/>
  <c r="W57" i="21" a="1"/>
  <c r="W57" i="21" s="1"/>
  <c r="G244" i="9" a="1"/>
  <c r="G244" i="9" s="1"/>
  <c r="F244" i="9" a="1"/>
  <c r="F244" i="9" s="1"/>
  <c r="H244" i="9" a="1"/>
  <c r="H244" i="9" s="1"/>
  <c r="E244" i="9" a="1"/>
  <c r="E244" i="9" s="1"/>
  <c r="F242" i="9" a="1"/>
  <c r="F242" i="9" s="1"/>
  <c r="E242" i="9" a="1"/>
  <c r="E242" i="9" s="1"/>
  <c r="H242" i="9" a="1"/>
  <c r="H242" i="9" s="1"/>
  <c r="G242" i="9" a="1"/>
  <c r="G242" i="9" s="1"/>
  <c r="H301" i="9" a="1"/>
  <c r="H301" i="9" s="1"/>
  <c r="F301" i="9" a="1"/>
  <c r="F301" i="9" s="1"/>
  <c r="E301" i="9" a="1"/>
  <c r="E301" i="9" s="1"/>
  <c r="G301" i="9" a="1"/>
  <c r="G301" i="9" s="1"/>
  <c r="G305" i="9" a="1"/>
  <c r="G305" i="9" s="1"/>
  <c r="E305" i="9" a="1"/>
  <c r="E305" i="9" s="1"/>
  <c r="F305" i="9" a="1"/>
  <c r="F305" i="9" s="1"/>
  <c r="H305" i="9" a="1"/>
  <c r="H305" i="9" s="1"/>
  <c r="H238" i="9" a="1"/>
  <c r="H238" i="9" s="1"/>
  <c r="G238" i="9" a="1"/>
  <c r="G238" i="9" s="1"/>
  <c r="F238" i="9" a="1"/>
  <c r="F238" i="9" s="1"/>
  <c r="E238" i="9" a="1"/>
  <c r="E238" i="9" s="1"/>
  <c r="F298" i="9" a="1"/>
  <c r="F298" i="9" s="1"/>
  <c r="G298" i="9" a="1"/>
  <c r="G298" i="9" s="1"/>
  <c r="H298" i="9" a="1"/>
  <c r="H298" i="9" s="1"/>
  <c r="E298" i="9" a="1"/>
  <c r="E298" i="9" s="1"/>
  <c r="G302" i="9" a="1"/>
  <c r="G302" i="9" s="1"/>
  <c r="H302" i="9" a="1"/>
  <c r="H302" i="9" s="1"/>
  <c r="E302" i="9" a="1"/>
  <c r="E302" i="9" s="1"/>
  <c r="F302" i="9" a="1"/>
  <c r="F302" i="9" s="1"/>
  <c r="H306" i="9" a="1"/>
  <c r="H306" i="9" s="1"/>
  <c r="F306" i="9" a="1"/>
  <c r="F306" i="9" s="1"/>
  <c r="E306" i="9" a="1"/>
  <c r="E306" i="9" s="1"/>
  <c r="G306" i="9" a="1"/>
  <c r="G306" i="9" s="1"/>
  <c r="F243" i="9" a="1"/>
  <c r="F243" i="9" s="1"/>
  <c r="H243" i="9" a="1"/>
  <c r="H243" i="9" s="1"/>
  <c r="G243" i="9" a="1"/>
  <c r="G243" i="9" s="1"/>
  <c r="E243" i="9" a="1"/>
  <c r="E243" i="9" s="1"/>
  <c r="G304" i="9" a="1"/>
  <c r="G304" i="9" s="1"/>
  <c r="E304" i="9" a="1"/>
  <c r="E304" i="9" s="1"/>
  <c r="H304" i="9" a="1"/>
  <c r="H304" i="9" s="1"/>
  <c r="F304" i="9" a="1"/>
  <c r="F304" i="9" s="1"/>
  <c r="G447" i="9" a="1"/>
  <c r="G447" i="9" s="1"/>
  <c r="G355" i="9" a="1"/>
  <c r="G355" i="9" s="1"/>
  <c r="G352" i="9" a="1"/>
  <c r="G352" i="9" s="1"/>
  <c r="G350" i="9" a="1"/>
  <c r="G350" i="9" s="1"/>
  <c r="G356" i="9" a="1"/>
  <c r="G356" i="9" s="1"/>
  <c r="G443" i="9" a="1"/>
  <c r="G443" i="9" s="1"/>
  <c r="G394" i="9" a="1"/>
  <c r="G394" i="9" s="1"/>
  <c r="G335" i="9" a="1"/>
  <c r="G335" i="9" s="1"/>
  <c r="G354" i="9" a="1"/>
  <c r="G354" i="9" s="1"/>
  <c r="G405" i="9" a="1"/>
  <c r="G405" i="9" s="1"/>
  <c r="G341" i="9" a="1"/>
  <c r="G341" i="9" s="1"/>
  <c r="G377" i="9" a="1"/>
  <c r="G377" i="9" s="1"/>
  <c r="G505" i="9" a="1"/>
  <c r="G505" i="9" s="1"/>
  <c r="G379" i="9" a="1"/>
  <c r="G379" i="9" s="1"/>
  <c r="G339" i="9" a="1"/>
  <c r="G339" i="9" s="1"/>
  <c r="G345" i="9" a="1"/>
  <c r="G345" i="9" s="1"/>
  <c r="G402" i="9" a="1"/>
  <c r="G402" i="9" s="1"/>
  <c r="G406" i="9" a="1"/>
  <c r="G406" i="9" s="1"/>
  <c r="G419" i="9" a="1"/>
  <c r="G419" i="9" s="1"/>
  <c r="G436" i="9" a="1"/>
  <c r="G436" i="9" s="1"/>
  <c r="G360" i="9" a="1"/>
  <c r="G360" i="9" s="1"/>
  <c r="G492" i="9" a="1"/>
  <c r="G492" i="9" s="1"/>
  <c r="G340" i="9" a="1"/>
  <c r="G340" i="9" s="1"/>
  <c r="G344" i="9" a="1"/>
  <c r="G344" i="9" s="1"/>
  <c r="G327" i="9" a="1"/>
  <c r="G327" i="9" s="1"/>
  <c r="G453" i="9" a="1"/>
  <c r="G453" i="9" s="1"/>
  <c r="G381" i="9" a="1"/>
  <c r="G381" i="9" s="1"/>
  <c r="G454" i="9" a="1"/>
  <c r="G454" i="9" s="1"/>
  <c r="G342" i="9" a="1"/>
  <c r="G342" i="9" s="1"/>
  <c r="G346" i="9" a="1"/>
  <c r="G346" i="9" s="1"/>
  <c r="G382" i="9" a="1"/>
  <c r="G382" i="9" s="1"/>
  <c r="G496" i="9" a="1"/>
  <c r="G496" i="9" s="1"/>
  <c r="G338" i="9" a="1"/>
  <c r="G338" i="9" s="1"/>
  <c r="G452" i="9" a="1"/>
  <c r="G452" i="9" s="1"/>
  <c r="G386" i="9" a="1"/>
  <c r="G386" i="9" s="1"/>
  <c r="G343" i="9" a="1"/>
  <c r="G343" i="9" s="1"/>
  <c r="G359" i="9" a="1"/>
  <c r="G359" i="9" s="1"/>
  <c r="G501" i="9" a="1"/>
  <c r="G501" i="9" s="1"/>
  <c r="G363" i="9" a="1"/>
  <c r="G363" i="9" s="1"/>
  <c r="G422" i="9" a="1"/>
  <c r="G422" i="9" s="1"/>
  <c r="G366" i="9" a="1"/>
  <c r="G366" i="9" s="1"/>
  <c r="G398" i="9" a="1"/>
  <c r="G398" i="9" s="1"/>
  <c r="G438" i="9" a="1"/>
  <c r="G438" i="9" s="1"/>
  <c r="G373" i="9" a="1"/>
  <c r="G373" i="9" s="1"/>
  <c r="G361" i="9" a="1"/>
  <c r="G361" i="9" s="1"/>
  <c r="G439" i="9" a="1"/>
  <c r="G439" i="9" s="1"/>
  <c r="G357" i="9" a="1"/>
  <c r="G357" i="9" s="1"/>
  <c r="G421" i="9" a="1"/>
  <c r="G421" i="9" s="1"/>
  <c r="G488" i="9" a="1"/>
  <c r="G488" i="9" s="1"/>
  <c r="G369" i="9" a="1"/>
  <c r="G369" i="9" s="1"/>
  <c r="G476" i="9" a="1"/>
  <c r="G476" i="9" s="1"/>
  <c r="G494" i="9" a="1"/>
  <c r="G494" i="9" s="1"/>
  <c r="G493" i="9" a="1"/>
  <c r="G493" i="9" s="1"/>
  <c r="G362" i="9" a="1"/>
  <c r="G362" i="9" s="1"/>
  <c r="G391" i="9" a="1"/>
  <c r="G391" i="9" s="1"/>
  <c r="G401" i="9" a="1"/>
  <c r="G401" i="9" s="1"/>
  <c r="G399" i="9" a="1"/>
  <c r="G399" i="9" s="1"/>
  <c r="G347" i="9" a="1"/>
  <c r="G347" i="9" s="1"/>
  <c r="G365" i="9" a="1"/>
  <c r="G365" i="9" s="1"/>
  <c r="L109" i="9"/>
  <c r="M109" i="9"/>
  <c r="N109" i="9"/>
  <c r="L110" i="9"/>
  <c r="N110" i="9"/>
  <c r="M110" i="9"/>
  <c r="M118" i="9"/>
  <c r="N118" i="9"/>
  <c r="L118" i="9"/>
  <c r="G424" i="9" a="1"/>
  <c r="G424" i="9" s="1"/>
  <c r="G364" i="9" a="1"/>
  <c r="G364" i="9" s="1"/>
  <c r="G404" i="9" a="1"/>
  <c r="G404" i="9" s="1"/>
  <c r="G455" i="9" a="1"/>
  <c r="G455" i="9" s="1"/>
  <c r="G337" i="9" a="1"/>
  <c r="G337" i="9" s="1"/>
  <c r="G484" i="9" a="1"/>
  <c r="G484" i="9" s="1"/>
  <c r="G449" i="9" a="1"/>
  <c r="G449" i="9" s="1"/>
  <c r="N73" i="21" a="1"/>
  <c r="N73" i="21" s="1"/>
  <c r="Q75" i="21" s="1" a="1"/>
  <c r="Q75" i="21" s="1"/>
  <c r="J58" i="21" a="1"/>
  <c r="J58" i="21" s="1"/>
  <c r="L67" i="21" a="1"/>
  <c r="L67" i="21" s="1"/>
  <c r="J67" i="21" a="1"/>
  <c r="J67" i="21" s="1"/>
  <c r="V69" i="21" a="1"/>
  <c r="V69" i="21" s="1"/>
  <c r="Y71" i="21" s="1" a="1"/>
  <c r="Y71" i="21" s="1"/>
  <c r="G503" i="9" a="1"/>
  <c r="G503" i="9" s="1"/>
  <c r="L113" i="9"/>
  <c r="N113" i="9"/>
  <c r="M113" i="9"/>
  <c r="M116" i="9"/>
  <c r="N116" i="9"/>
  <c r="L116" i="9"/>
  <c r="B78" i="16" a="1"/>
  <c r="B78" i="16" s="1"/>
  <c r="G482" i="9" a="1"/>
  <c r="G482" i="9" s="1"/>
  <c r="M111" i="9"/>
  <c r="L111" i="9"/>
  <c r="N111" i="9"/>
  <c r="N115" i="9"/>
  <c r="L115" i="9"/>
  <c r="M115" i="9"/>
  <c r="G384" i="9" a="1"/>
  <c r="G384" i="9" s="1"/>
  <c r="G378" i="9" a="1"/>
  <c r="G378" i="9" s="1"/>
  <c r="G497" i="9" a="1"/>
  <c r="G497" i="9" s="1"/>
  <c r="G385" i="9" a="1"/>
  <c r="G385" i="9" s="1"/>
  <c r="G403" i="9" a="1"/>
  <c r="G403" i="9" s="1"/>
  <c r="G383" i="9" a="1"/>
  <c r="G383" i="9" s="1"/>
  <c r="G380" i="9" a="1"/>
  <c r="G380" i="9" s="1"/>
  <c r="G502" i="9" a="1"/>
  <c r="G502" i="9" s="1"/>
  <c r="G425" i="9" a="1"/>
  <c r="G425" i="9" s="1"/>
  <c r="N117" i="9"/>
  <c r="M117" i="9"/>
  <c r="L117" i="9"/>
  <c r="M112" i="9"/>
  <c r="N112" i="9"/>
  <c r="L112" i="9"/>
  <c r="M114" i="9"/>
  <c r="N114" i="9"/>
  <c r="L114" i="9"/>
  <c r="G262" i="9" a="1"/>
  <c r="G262" i="9" s="1"/>
  <c r="E262" i="9" a="1"/>
  <c r="E262" i="9" s="1"/>
  <c r="H262" i="9" a="1"/>
  <c r="H262" i="9" s="1"/>
  <c r="F262" i="9" a="1"/>
  <c r="F262" i="9" s="1"/>
  <c r="E252" i="9" a="1"/>
  <c r="E252" i="9" s="1"/>
  <c r="G252" i="9" a="1"/>
  <c r="G252" i="9" s="1"/>
  <c r="F252" i="9" a="1"/>
  <c r="F252" i="9" s="1"/>
  <c r="H252" i="9" a="1"/>
  <c r="H252" i="9" s="1"/>
  <c r="G397" i="9" a="1"/>
  <c r="G397" i="9" s="1"/>
  <c r="F219" i="9" a="1"/>
  <c r="F219" i="9" s="1"/>
  <c r="H219" i="9" a="1"/>
  <c r="H219" i="9" s="1"/>
  <c r="G219" i="9" a="1"/>
  <c r="G219" i="9" s="1"/>
  <c r="E219" i="9" a="1"/>
  <c r="E219" i="9" s="1"/>
  <c r="E544" i="9" a="1"/>
  <c r="E544" i="9" s="1"/>
  <c r="H544" i="9" a="1"/>
  <c r="H544" i="9" s="1"/>
  <c r="V544" i="9" a="1"/>
  <c r="V544" i="9" s="1"/>
  <c r="U544" i="9" a="1"/>
  <c r="U544" i="9" s="1"/>
  <c r="F544" i="9" a="1"/>
  <c r="F544" i="9" s="1"/>
  <c r="F123" i="9" a="1"/>
  <c r="F123" i="9" s="1"/>
  <c r="E123" i="9" a="1"/>
  <c r="E123" i="9" s="1"/>
  <c r="H123" i="9" a="1"/>
  <c r="H123" i="9" s="1"/>
  <c r="G123" i="9" a="1"/>
  <c r="G123" i="9" s="1"/>
  <c r="H47" i="9" a="1"/>
  <c r="H47" i="9" s="1"/>
  <c r="G47" i="9" a="1"/>
  <c r="G47" i="9" s="1"/>
  <c r="F47" i="9" a="1"/>
  <c r="F47" i="9" s="1"/>
  <c r="E47" i="9" a="1"/>
  <c r="E47" i="9" s="1"/>
  <c r="G100" i="9" a="1"/>
  <c r="G100" i="9" s="1"/>
  <c r="F100" i="9" a="1"/>
  <c r="F100" i="9" s="1"/>
  <c r="E100" i="9" a="1"/>
  <c r="E100" i="9" s="1"/>
  <c r="H100" i="9" a="1"/>
  <c r="H100" i="9" s="1"/>
  <c r="F104" i="9" a="1"/>
  <c r="F104" i="9" s="1"/>
  <c r="G104" i="9" a="1"/>
  <c r="G104" i="9" s="1"/>
  <c r="H104" i="9" a="1"/>
  <c r="H104" i="9" s="1"/>
  <c r="E104" i="9" a="1"/>
  <c r="E104" i="9" s="1"/>
  <c r="G99" i="9" a="1"/>
  <c r="G99" i="9" s="1"/>
  <c r="F99" i="9" a="1"/>
  <c r="F99" i="9" s="1"/>
  <c r="H99" i="9" a="1"/>
  <c r="H99" i="9" s="1"/>
  <c r="E99" i="9" a="1"/>
  <c r="E99" i="9" s="1"/>
  <c r="H121" i="9" a="1"/>
  <c r="H121" i="9" s="1"/>
  <c r="G121" i="9" a="1"/>
  <c r="G121" i="9" s="1"/>
  <c r="F121" i="9" a="1"/>
  <c r="F121" i="9" s="1"/>
  <c r="E121" i="9" a="1"/>
  <c r="E121" i="9" s="1"/>
  <c r="F256" i="9" a="1"/>
  <c r="F256" i="9" s="1"/>
  <c r="E256" i="9" a="1"/>
  <c r="E256" i="9" s="1"/>
  <c r="G256" i="9" a="1"/>
  <c r="G256" i="9" s="1"/>
  <c r="H256" i="9" a="1"/>
  <c r="H256" i="9" s="1"/>
  <c r="G61" i="9" a="1"/>
  <c r="G61" i="9" s="1"/>
  <c r="E61" i="9" a="1"/>
  <c r="E61" i="9" s="1"/>
  <c r="H61" i="9" a="1"/>
  <c r="H61" i="9" s="1"/>
  <c r="F61" i="9" a="1"/>
  <c r="F61" i="9" s="1"/>
  <c r="M133" i="9"/>
  <c r="L133" i="9"/>
  <c r="N133" i="9"/>
  <c r="M131" i="9"/>
  <c r="N131" i="9"/>
  <c r="L131" i="9"/>
  <c r="N136" i="9"/>
  <c r="M136" i="9"/>
  <c r="L136" i="9"/>
  <c r="F106" i="9" a="1"/>
  <c r="F106" i="9" s="1"/>
  <c r="H106" i="9" a="1"/>
  <c r="H106" i="9" s="1"/>
  <c r="E106" i="9" a="1"/>
  <c r="E106" i="9" s="1"/>
  <c r="G106" i="9" a="1"/>
  <c r="G106" i="9" s="1"/>
  <c r="M279" i="9"/>
  <c r="L279" i="9"/>
  <c r="N279" i="9"/>
  <c r="M287" i="9"/>
  <c r="L287" i="9"/>
  <c r="N287" i="9"/>
  <c r="L282" i="9"/>
  <c r="M282" i="9"/>
  <c r="N282" i="9"/>
  <c r="D156" i="20"/>
  <c r="C157" i="20"/>
  <c r="E40" i="1"/>
  <c r="M31" i="10"/>
  <c r="B18" i="21"/>
  <c r="U537" i="9" a="1"/>
  <c r="U537" i="9" s="1"/>
  <c r="H537" i="9" a="1"/>
  <c r="H537" i="9" s="1"/>
  <c r="V537" i="9" a="1"/>
  <c r="V537" i="9" s="1"/>
  <c r="E537" i="9" a="1"/>
  <c r="E537" i="9" s="1"/>
  <c r="F537" i="9" a="1"/>
  <c r="F537" i="9" s="1"/>
  <c r="L95" i="9"/>
  <c r="N95" i="9"/>
  <c r="M95" i="9"/>
  <c r="M97" i="9"/>
  <c r="L97" i="9"/>
  <c r="N97" i="9"/>
  <c r="E263" i="9" a="1"/>
  <c r="E263" i="9" s="1"/>
  <c r="H263" i="9" a="1"/>
  <c r="H263" i="9" s="1"/>
  <c r="G263" i="9" a="1"/>
  <c r="G263" i="9" s="1"/>
  <c r="F263" i="9" a="1"/>
  <c r="F263" i="9" s="1"/>
  <c r="H251" i="9" a="1"/>
  <c r="H251" i="9" s="1"/>
  <c r="F251" i="9" a="1"/>
  <c r="F251" i="9" s="1"/>
  <c r="E251" i="9" a="1"/>
  <c r="E251" i="9" s="1"/>
  <c r="G251" i="9" a="1"/>
  <c r="G251" i="9" s="1"/>
  <c r="H250" i="9" a="1"/>
  <c r="H250" i="9" s="1"/>
  <c r="G250" i="9" a="1"/>
  <c r="G250" i="9" s="1"/>
  <c r="F250" i="9" a="1"/>
  <c r="F250" i="9" s="1"/>
  <c r="E250" i="9" a="1"/>
  <c r="E250" i="9" s="1"/>
  <c r="F153" i="9" a="1"/>
  <c r="F153" i="9" s="1"/>
  <c r="E153" i="9" a="1"/>
  <c r="E153" i="9" s="1"/>
  <c r="G153" i="9" a="1"/>
  <c r="G153" i="9" s="1"/>
  <c r="H153" i="9" a="1"/>
  <c r="H153" i="9" s="1"/>
  <c r="H151" i="9" a="1"/>
  <c r="H151" i="9" s="1"/>
  <c r="G151" i="9" a="1"/>
  <c r="G151" i="9" s="1"/>
  <c r="E151" i="9" a="1"/>
  <c r="E151" i="9" s="1"/>
  <c r="F151" i="9" a="1"/>
  <c r="F151" i="9" s="1"/>
  <c r="H314" i="9" a="1"/>
  <c r="H314" i="9" s="1"/>
  <c r="G314" i="9" a="1"/>
  <c r="G314" i="9" s="1"/>
  <c r="E314" i="9" a="1"/>
  <c r="E314" i="9" s="1"/>
  <c r="F314" i="9" a="1"/>
  <c r="F314" i="9" s="1"/>
  <c r="C43" i="20"/>
  <c r="D43" i="20" s="1"/>
  <c r="D42" i="20"/>
  <c r="H265" i="9" a="1"/>
  <c r="H265" i="9" s="1"/>
  <c r="E265" i="9" a="1"/>
  <c r="E265" i="9" s="1"/>
  <c r="G265" i="9" a="1"/>
  <c r="G265" i="9" s="1"/>
  <c r="F265" i="9" a="1"/>
  <c r="F265" i="9" s="1"/>
  <c r="H126" i="9" a="1"/>
  <c r="H126" i="9" s="1"/>
  <c r="G126" i="9" a="1"/>
  <c r="G126" i="9" s="1"/>
  <c r="E126" i="9" a="1"/>
  <c r="E126" i="9" s="1"/>
  <c r="F126" i="9" a="1"/>
  <c r="F126" i="9" s="1"/>
  <c r="H39" i="9" a="1"/>
  <c r="H39" i="9" s="1"/>
  <c r="E39" i="9" a="1"/>
  <c r="E39" i="9" s="1"/>
  <c r="G39" i="9" a="1"/>
  <c r="G39" i="9" s="1"/>
  <c r="F39" i="9" a="1"/>
  <c r="F39" i="9" s="1"/>
  <c r="E127" i="9" a="1"/>
  <c r="E127" i="9" s="1"/>
  <c r="H127" i="9" a="1"/>
  <c r="H127" i="9" s="1"/>
  <c r="G127" i="9" a="1"/>
  <c r="G127" i="9" s="1"/>
  <c r="F127" i="9" a="1"/>
  <c r="F127" i="9" s="1"/>
  <c r="E67" i="9" a="1"/>
  <c r="E67" i="9" s="1"/>
  <c r="G67" i="9" a="1"/>
  <c r="G67" i="9" s="1"/>
  <c r="H67" i="9" a="1"/>
  <c r="H67" i="9" s="1"/>
  <c r="F67" i="9" a="1"/>
  <c r="F67" i="9" s="1"/>
  <c r="G220" i="9" a="1"/>
  <c r="G220" i="9" s="1"/>
  <c r="E220" i="9" a="1"/>
  <c r="E220" i="9" s="1"/>
  <c r="F220" i="9" a="1"/>
  <c r="F220" i="9" s="1"/>
  <c r="H220" i="9" a="1"/>
  <c r="H220" i="9" s="1"/>
  <c r="G264" i="9" a="1"/>
  <c r="G264" i="9" s="1"/>
  <c r="F264" i="9" a="1"/>
  <c r="F264" i="9" s="1"/>
  <c r="E264" i="9" a="1"/>
  <c r="E264" i="9" s="1"/>
  <c r="H264" i="9" a="1"/>
  <c r="H264" i="9" s="1"/>
  <c r="E120" i="9" a="1"/>
  <c r="E120" i="9" s="1"/>
  <c r="F120" i="9" a="1"/>
  <c r="F120" i="9" s="1"/>
  <c r="G120" i="9" a="1"/>
  <c r="G120" i="9" s="1"/>
  <c r="H120" i="9" a="1"/>
  <c r="H120" i="9" s="1"/>
  <c r="G248" i="9" a="1"/>
  <c r="G248" i="9" s="1"/>
  <c r="E248" i="9" a="1"/>
  <c r="E248" i="9" s="1"/>
  <c r="F248" i="9" a="1"/>
  <c r="F248" i="9" s="1"/>
  <c r="H248" i="9" a="1"/>
  <c r="H248" i="9" s="1"/>
  <c r="F64" i="9" a="1"/>
  <c r="F64" i="9" s="1"/>
  <c r="G64" i="9" a="1"/>
  <c r="G64" i="9" s="1"/>
  <c r="H64" i="9" a="1"/>
  <c r="H64" i="9" s="1"/>
  <c r="E64" i="9" a="1"/>
  <c r="E64" i="9" s="1"/>
  <c r="N132" i="9"/>
  <c r="L132" i="9"/>
  <c r="M132" i="9"/>
  <c r="L135" i="9"/>
  <c r="N135" i="9"/>
  <c r="M135" i="9"/>
  <c r="M137" i="9"/>
  <c r="N137" i="9"/>
  <c r="L137" i="9"/>
  <c r="E156" i="9" a="1"/>
  <c r="E156" i="9" s="1"/>
  <c r="F156" i="9" a="1"/>
  <c r="F156" i="9" s="1"/>
  <c r="G156" i="9" a="1"/>
  <c r="G156" i="9" s="1"/>
  <c r="H156" i="9" a="1"/>
  <c r="H156" i="9" s="1"/>
  <c r="E155" i="9" a="1"/>
  <c r="E155" i="9" s="1"/>
  <c r="G155" i="9" a="1"/>
  <c r="G155" i="9" s="1"/>
  <c r="F155" i="9" a="1"/>
  <c r="F155" i="9" s="1"/>
  <c r="H155" i="9" a="1"/>
  <c r="H155" i="9" s="1"/>
  <c r="E46" i="9" a="1"/>
  <c r="E46" i="9" s="1"/>
  <c r="G46" i="9" a="1"/>
  <c r="G46" i="9" s="1"/>
  <c r="H46" i="9" a="1"/>
  <c r="H46" i="9" s="1"/>
  <c r="F46" i="9" a="1"/>
  <c r="F46" i="9" s="1"/>
  <c r="E40" i="9" a="1"/>
  <c r="E40" i="9" s="1"/>
  <c r="F40" i="9" a="1"/>
  <c r="F40" i="9" s="1"/>
  <c r="H40" i="9" a="1"/>
  <c r="H40" i="9" s="1"/>
  <c r="G40" i="9" a="1"/>
  <c r="G40" i="9" s="1"/>
  <c r="E45" i="9" a="1"/>
  <c r="E45" i="9" s="1"/>
  <c r="G45" i="9" a="1"/>
  <c r="G45" i="9" s="1"/>
  <c r="H45" i="9" a="1"/>
  <c r="H45" i="9" s="1"/>
  <c r="F45" i="9" a="1"/>
  <c r="F45" i="9" s="1"/>
  <c r="F48" i="9" a="1"/>
  <c r="F48" i="9" s="1"/>
  <c r="H48" i="9" a="1"/>
  <c r="H48" i="9" s="1"/>
  <c r="E48" i="9" a="1"/>
  <c r="E48" i="9" s="1"/>
  <c r="G48" i="9" a="1"/>
  <c r="G48" i="9" s="1"/>
  <c r="H41" i="9" a="1"/>
  <c r="H41" i="9" s="1"/>
  <c r="G41" i="9" a="1"/>
  <c r="G41" i="9" s="1"/>
  <c r="F41" i="9" a="1"/>
  <c r="F41" i="9" s="1"/>
  <c r="E41" i="9" a="1"/>
  <c r="E41" i="9" s="1"/>
  <c r="F312" i="9" a="1"/>
  <c r="F312" i="9" s="1"/>
  <c r="H312" i="9" a="1"/>
  <c r="H312" i="9" s="1"/>
  <c r="G312" i="9" a="1"/>
  <c r="G312" i="9" s="1"/>
  <c r="E312" i="9" a="1"/>
  <c r="E312" i="9" s="1"/>
  <c r="N286" i="9"/>
  <c r="M286" i="9"/>
  <c r="L286" i="9"/>
  <c r="N284" i="9"/>
  <c r="L284" i="9"/>
  <c r="M284" i="9"/>
  <c r="H122" i="9" a="1"/>
  <c r="H122" i="9" s="1"/>
  <c r="E122" i="9" a="1"/>
  <c r="E122" i="9" s="1"/>
  <c r="F122" i="9" a="1"/>
  <c r="F122" i="9" s="1"/>
  <c r="G122" i="9" a="1"/>
  <c r="G122" i="9" s="1"/>
  <c r="E540" i="9" a="1"/>
  <c r="E540" i="9" s="1"/>
  <c r="V540" i="9" a="1"/>
  <c r="V540" i="9" s="1"/>
  <c r="F540" i="9" a="1"/>
  <c r="F540" i="9" s="1"/>
  <c r="H540" i="9" a="1"/>
  <c r="H540" i="9" s="1"/>
  <c r="U540" i="9" a="1"/>
  <c r="U540" i="9" s="1"/>
  <c r="V546" i="9" a="1"/>
  <c r="V546" i="9" s="1"/>
  <c r="H546" i="9" a="1"/>
  <c r="H546" i="9" s="1"/>
  <c r="F546" i="9" a="1"/>
  <c r="F546" i="9" s="1"/>
  <c r="E546" i="9" a="1"/>
  <c r="E546" i="9" s="1"/>
  <c r="U546" i="9" a="1"/>
  <c r="U546" i="9" s="1"/>
  <c r="L96" i="9"/>
  <c r="M96" i="9"/>
  <c r="N96" i="9"/>
  <c r="N91" i="9"/>
  <c r="M91" i="9"/>
  <c r="L91" i="9"/>
  <c r="H149" i="9" a="1"/>
  <c r="H149" i="9" s="1"/>
  <c r="E149" i="9" a="1"/>
  <c r="E149" i="9" s="1"/>
  <c r="G149" i="9" a="1"/>
  <c r="G149" i="9" s="1"/>
  <c r="F149" i="9" a="1"/>
  <c r="F149" i="9" s="1"/>
  <c r="E311" i="9" a="1"/>
  <c r="E311" i="9" s="1"/>
  <c r="H311" i="9" a="1"/>
  <c r="H311" i="9" s="1"/>
  <c r="G311" i="9" a="1"/>
  <c r="G311" i="9" s="1"/>
  <c r="F311" i="9" a="1"/>
  <c r="F311" i="9" s="1"/>
  <c r="G317" i="9" a="1"/>
  <c r="G317" i="9" s="1"/>
  <c r="F317" i="9" a="1"/>
  <c r="F317" i="9" s="1"/>
  <c r="E317" i="9" a="1"/>
  <c r="E317" i="9" s="1"/>
  <c r="H317" i="9" a="1"/>
  <c r="H317" i="9" s="1"/>
  <c r="H103" i="9" a="1"/>
  <c r="H103" i="9" s="1"/>
  <c r="G103" i="9" a="1"/>
  <c r="G103" i="9" s="1"/>
  <c r="F103" i="9" a="1"/>
  <c r="F103" i="9" s="1"/>
  <c r="E103" i="9" a="1"/>
  <c r="E103" i="9" s="1"/>
  <c r="G221" i="9" a="1"/>
  <c r="G221" i="9" s="1"/>
  <c r="H221" i="9" a="1"/>
  <c r="H221" i="9" s="1"/>
  <c r="E221" i="9" a="1"/>
  <c r="E221" i="9" s="1"/>
  <c r="F221" i="9" a="1"/>
  <c r="F221" i="9" s="1"/>
  <c r="E267" i="9" a="1"/>
  <c r="E267" i="9" s="1"/>
  <c r="F267" i="9" a="1"/>
  <c r="F267" i="9" s="1"/>
  <c r="H267" i="9" a="1"/>
  <c r="H267" i="9" s="1"/>
  <c r="G267" i="9" a="1"/>
  <c r="G267" i="9" s="1"/>
  <c r="C11" i="19" a="1"/>
  <c r="C11" i="19" s="1"/>
  <c r="C12" i="19" s="1" a="1"/>
  <c r="C12" i="19" s="1"/>
  <c r="H227" i="9" a="1"/>
  <c r="H227" i="9" s="1"/>
  <c r="E227" i="9" a="1"/>
  <c r="E227" i="9" s="1"/>
  <c r="F227" i="9" a="1"/>
  <c r="F227" i="9" s="1"/>
  <c r="G227" i="9" a="1"/>
  <c r="G227" i="9" s="1"/>
  <c r="F225" i="9" a="1"/>
  <c r="F225" i="9" s="1"/>
  <c r="H225" i="9" a="1"/>
  <c r="H225" i="9" s="1"/>
  <c r="G225" i="9" a="1"/>
  <c r="G225" i="9" s="1"/>
  <c r="E225" i="9" a="1"/>
  <c r="E225" i="9" s="1"/>
  <c r="G253" i="9" a="1"/>
  <c r="G253" i="9" s="1"/>
  <c r="F253" i="9" a="1"/>
  <c r="F253" i="9" s="1"/>
  <c r="E253" i="9" a="1"/>
  <c r="E253" i="9" s="1"/>
  <c r="H253" i="9" a="1"/>
  <c r="H253" i="9" s="1"/>
  <c r="G255" i="9" a="1"/>
  <c r="G255" i="9" s="1"/>
  <c r="F255" i="9" a="1"/>
  <c r="F255" i="9" s="1"/>
  <c r="E255" i="9" a="1"/>
  <c r="E255" i="9" s="1"/>
  <c r="H255" i="9" a="1"/>
  <c r="H255" i="9" s="1"/>
  <c r="F66" i="9" a="1"/>
  <c r="F66" i="9" s="1"/>
  <c r="H66" i="9" a="1"/>
  <c r="H66" i="9" s="1"/>
  <c r="E66" i="9" a="1"/>
  <c r="E66" i="9" s="1"/>
  <c r="G66" i="9" a="1"/>
  <c r="G66" i="9" s="1"/>
  <c r="G63" i="9" a="1"/>
  <c r="G63" i="9" s="1"/>
  <c r="F63" i="9" a="1"/>
  <c r="F63" i="9" s="1"/>
  <c r="E63" i="9" a="1"/>
  <c r="E63" i="9" s="1"/>
  <c r="H63" i="9" a="1"/>
  <c r="H63" i="9" s="1"/>
  <c r="U538" i="9" a="1"/>
  <c r="U538" i="9" s="1"/>
  <c r="V538" i="9" a="1"/>
  <c r="V538" i="9" s="1"/>
  <c r="E538" i="9" a="1"/>
  <c r="E538" i="9" s="1"/>
  <c r="F538" i="9" a="1"/>
  <c r="F538" i="9" s="1"/>
  <c r="H538" i="9" a="1"/>
  <c r="H538" i="9" s="1"/>
  <c r="F150" i="9" a="1"/>
  <c r="F150" i="9" s="1"/>
  <c r="H150" i="9" a="1"/>
  <c r="H150" i="9" s="1"/>
  <c r="G150" i="9" a="1"/>
  <c r="G150" i="9" s="1"/>
  <c r="E150" i="9" a="1"/>
  <c r="E150" i="9" s="1"/>
  <c r="G157" i="9" a="1"/>
  <c r="G157" i="9" s="1"/>
  <c r="F157" i="9" a="1"/>
  <c r="F157" i="9" s="1"/>
  <c r="E157" i="9" a="1"/>
  <c r="E157" i="9" s="1"/>
  <c r="H157" i="9" a="1"/>
  <c r="H157" i="9" s="1"/>
  <c r="G152" i="9" a="1"/>
  <c r="G152" i="9" s="1"/>
  <c r="E152" i="9" a="1"/>
  <c r="E152" i="9" s="1"/>
  <c r="F152" i="9" a="1"/>
  <c r="F152" i="9" s="1"/>
  <c r="H152" i="9" a="1"/>
  <c r="H152" i="9" s="1"/>
  <c r="F107" i="9" a="1"/>
  <c r="F107" i="9" s="1"/>
  <c r="H107" i="9" a="1"/>
  <c r="H107" i="9" s="1"/>
  <c r="E107" i="9" a="1"/>
  <c r="E107" i="9" s="1"/>
  <c r="G107" i="9" a="1"/>
  <c r="G107" i="9" s="1"/>
  <c r="D30" i="20"/>
  <c r="C31" i="20"/>
  <c r="D31" i="20" s="1"/>
  <c r="H43" i="9" a="1"/>
  <c r="H43" i="9" s="1"/>
  <c r="F43" i="9" a="1"/>
  <c r="F43" i="9" s="1"/>
  <c r="G43" i="9" a="1"/>
  <c r="G43" i="9" s="1"/>
  <c r="E43" i="9" a="1"/>
  <c r="E43" i="9" s="1"/>
  <c r="E260" i="9" a="1"/>
  <c r="E260" i="9" s="1"/>
  <c r="G260" i="9" a="1"/>
  <c r="G260" i="9" s="1"/>
  <c r="F260" i="9" a="1"/>
  <c r="F260" i="9" s="1"/>
  <c r="H260" i="9" a="1"/>
  <c r="H260" i="9" s="1"/>
  <c r="F542" i="9" a="1"/>
  <c r="F542" i="9" s="1"/>
  <c r="V542" i="9" a="1"/>
  <c r="V542" i="9" s="1"/>
  <c r="E542" i="9" a="1"/>
  <c r="E542" i="9" s="1"/>
  <c r="U542" i="9" a="1"/>
  <c r="U542" i="9" s="1"/>
  <c r="H542" i="9" a="1"/>
  <c r="H542" i="9" s="1"/>
  <c r="L130" i="9"/>
  <c r="M130" i="9"/>
  <c r="N130" i="9"/>
  <c r="L129" i="9"/>
  <c r="M129" i="9"/>
  <c r="N129" i="9"/>
  <c r="F44" i="9" a="1"/>
  <c r="F44" i="9" s="1"/>
  <c r="H44" i="9" a="1"/>
  <c r="H44" i="9" s="1"/>
  <c r="G44" i="9" a="1"/>
  <c r="G44" i="9" s="1"/>
  <c r="E44" i="9" a="1"/>
  <c r="E44" i="9" s="1"/>
  <c r="F310" i="9" a="1"/>
  <c r="F310" i="9" s="1"/>
  <c r="E310" i="9" a="1"/>
  <c r="E310" i="9" s="1"/>
  <c r="H310" i="9" a="1"/>
  <c r="H310" i="9" s="1"/>
  <c r="G310" i="9" a="1"/>
  <c r="G310" i="9" s="1"/>
  <c r="N283" i="9"/>
  <c r="L283" i="9"/>
  <c r="M283" i="9"/>
  <c r="M281" i="9"/>
  <c r="N281" i="9"/>
  <c r="L281" i="9"/>
  <c r="F539" i="9" a="1"/>
  <c r="F539" i="9" s="1"/>
  <c r="E539" i="9" a="1"/>
  <c r="E539" i="9" s="1"/>
  <c r="V539" i="9" a="1"/>
  <c r="V539" i="9" s="1"/>
  <c r="H539" i="9" a="1"/>
  <c r="H539" i="9" s="1"/>
  <c r="U539" i="9" a="1"/>
  <c r="U539" i="9" s="1"/>
  <c r="F125" i="9" a="1"/>
  <c r="F125" i="9" s="1"/>
  <c r="H125" i="9" a="1"/>
  <c r="H125" i="9" s="1"/>
  <c r="E125" i="9" a="1"/>
  <c r="E125" i="9" s="1"/>
  <c r="G125" i="9" a="1"/>
  <c r="G125" i="9" s="1"/>
  <c r="G257" i="9" a="1"/>
  <c r="G257" i="9" s="1"/>
  <c r="F257" i="9" a="1"/>
  <c r="F257" i="9" s="1"/>
  <c r="E257" i="9" a="1"/>
  <c r="E257" i="9" s="1"/>
  <c r="H257" i="9" a="1"/>
  <c r="H257" i="9" s="1"/>
  <c r="G68" i="9" a="1"/>
  <c r="G68" i="9" s="1"/>
  <c r="F68" i="9" a="1"/>
  <c r="F68" i="9" s="1"/>
  <c r="E68" i="9" a="1"/>
  <c r="E68" i="9" s="1"/>
  <c r="H68" i="9" a="1"/>
  <c r="H68" i="9" s="1"/>
  <c r="E65" i="9" a="1"/>
  <c r="E65" i="9" s="1"/>
  <c r="F65" i="9" a="1"/>
  <c r="F65" i="9" s="1"/>
  <c r="G65" i="9" a="1"/>
  <c r="G65" i="9" s="1"/>
  <c r="H65" i="9" a="1"/>
  <c r="H65" i="9" s="1"/>
  <c r="M98" i="9"/>
  <c r="L98" i="9"/>
  <c r="N98" i="9"/>
  <c r="M94" i="9"/>
  <c r="L94" i="9"/>
  <c r="N94" i="9"/>
  <c r="L89" i="9"/>
  <c r="M89" i="9"/>
  <c r="N89" i="9"/>
  <c r="L57" i="21" a="1"/>
  <c r="L57" i="21" s="1"/>
  <c r="L63" i="21" a="1"/>
  <c r="L63" i="21" s="1"/>
  <c r="P51" i="21" a="1"/>
  <c r="P51" i="21" s="1"/>
  <c r="N58" i="21" a="1"/>
  <c r="N58" i="21" s="1"/>
  <c r="R71" i="21" a="1"/>
  <c r="R71" i="21" s="1"/>
  <c r="U73" i="21" s="1" a="1"/>
  <c r="U73" i="21" s="1"/>
  <c r="V58" i="21" a="1"/>
  <c r="V58" i="21" s="1"/>
  <c r="T59" i="21" a="1"/>
  <c r="T59" i="21" s="1"/>
  <c r="N75" i="21" a="1"/>
  <c r="N75" i="21" s="1"/>
  <c r="W67" i="21" a="1"/>
  <c r="W67" i="21" s="1"/>
  <c r="J74" i="21" a="1"/>
  <c r="J74" i="21" s="1"/>
  <c r="V62" i="21" a="1"/>
  <c r="V62" i="21" s="1"/>
  <c r="AA65" i="21" a="1"/>
  <c r="AA65" i="21" s="1"/>
  <c r="V64" i="21" a="1"/>
  <c r="V64" i="21" s="1"/>
  <c r="W63" i="21" a="1"/>
  <c r="W63" i="21" s="1"/>
  <c r="P75" i="21" a="1"/>
  <c r="P75" i="21" s="1"/>
  <c r="K59" i="21" a="1"/>
  <c r="K59" i="21" s="1"/>
  <c r="N53" i="21" a="1"/>
  <c r="N53" i="21" s="1"/>
  <c r="Q55" i="21" s="1" a="1"/>
  <c r="Q55" i="21" s="1"/>
  <c r="V52" i="21" a="1"/>
  <c r="V52" i="21" s="1"/>
  <c r="J76" i="21" a="1"/>
  <c r="J76" i="21" s="1"/>
  <c r="M55" i="21" a="1"/>
  <c r="M55" i="21" s="1"/>
  <c r="S69" i="21" a="1"/>
  <c r="S69" i="21" s="1"/>
  <c r="W65" i="21" a="1"/>
  <c r="W65" i="21" s="1"/>
  <c r="O73" i="21" a="1"/>
  <c r="O73" i="21" s="1"/>
  <c r="K55" i="21" a="1"/>
  <c r="K55" i="21" s="1"/>
  <c r="X67" i="21" a="1"/>
  <c r="X67" i="21" s="1"/>
  <c r="J51" i="21" a="1"/>
  <c r="J51" i="21" s="1"/>
  <c r="J71" i="21" a="1"/>
  <c r="J71" i="21" s="1"/>
  <c r="AB73" i="21" a="1"/>
  <c r="AB73" i="21" s="1"/>
  <c r="Z73" i="21" a="1"/>
  <c r="Z73" i="21" s="1"/>
  <c r="AC75" i="21" s="1" a="1"/>
  <c r="AC75" i="21" s="1"/>
  <c r="K65" i="21" a="1"/>
  <c r="K65" i="21" s="1"/>
  <c r="N55" i="21" a="1"/>
  <c r="N55" i="21" s="1"/>
  <c r="Q57" i="21" s="1" a="1"/>
  <c r="Q57" i="21" s="1"/>
  <c r="N74" i="21" a="1"/>
  <c r="N74" i="21" s="1"/>
  <c r="S53" i="21" a="1"/>
  <c r="S53" i="21" s="1"/>
  <c r="J66" i="21" a="1"/>
  <c r="J66" i="21" s="1"/>
  <c r="L71" i="21" a="1"/>
  <c r="L71" i="21" s="1"/>
  <c r="W73" i="21" a="1"/>
  <c r="W73" i="21" s="1"/>
  <c r="V56" i="21" a="1"/>
  <c r="V56" i="21" s="1"/>
  <c r="T69" i="21" a="1"/>
  <c r="T69" i="21" s="1"/>
  <c r="K73" i="21" a="1"/>
  <c r="K73" i="21" s="1"/>
  <c r="V57" i="21" a="1"/>
  <c r="V57" i="21" s="1"/>
  <c r="Y59" i="21" s="1" a="1"/>
  <c r="Y59" i="21" s="1"/>
  <c r="V60" i="21" a="1"/>
  <c r="V60" i="21" s="1"/>
  <c r="AB51" i="21" a="1"/>
  <c r="AB51" i="21" s="1"/>
  <c r="AA75" i="21" a="1"/>
  <c r="AA75" i="21" s="1"/>
  <c r="X61" i="21" a="1"/>
  <c r="X61" i="21" s="1"/>
  <c r="L75" i="21" a="1"/>
  <c r="L75" i="21" s="1"/>
  <c r="Z76" i="21" a="1"/>
  <c r="Z76" i="21" s="1"/>
  <c r="K51" i="21" a="1"/>
  <c r="K51" i="21" s="1"/>
  <c r="AA67" i="21" a="1"/>
  <c r="AA67" i="21" s="1"/>
  <c r="T73" i="21" a="1"/>
  <c r="T73" i="21" s="1"/>
  <c r="N67" i="21" a="1"/>
  <c r="N67" i="21" s="1"/>
  <c r="Q69" i="21" s="1" a="1"/>
  <c r="Q69" i="21" s="1"/>
  <c r="R57" i="21" a="1"/>
  <c r="R57" i="21" s="1"/>
  <c r="U59" i="21" s="1" a="1"/>
  <c r="U59" i="21" s="1"/>
  <c r="O63" i="21" a="1"/>
  <c r="O63" i="21" s="1"/>
  <c r="L73" i="21" a="1"/>
  <c r="L73" i="21" s="1"/>
  <c r="M53" i="21" a="1"/>
  <c r="M53" i="21" s="1"/>
  <c r="E158" i="9" a="1"/>
  <c r="E158" i="9" s="1"/>
  <c r="H158" i="9" a="1"/>
  <c r="H158" i="9" s="1"/>
  <c r="F158" i="9" a="1"/>
  <c r="F158" i="9" s="1"/>
  <c r="G158" i="9" a="1"/>
  <c r="G158" i="9" s="1"/>
  <c r="G105" i="9" a="1"/>
  <c r="G105" i="9" s="1"/>
  <c r="E105" i="9" a="1"/>
  <c r="E105" i="9" s="1"/>
  <c r="H105" i="9" a="1"/>
  <c r="H105" i="9" s="1"/>
  <c r="F105" i="9" a="1"/>
  <c r="F105" i="9" s="1"/>
  <c r="H108" i="9" a="1"/>
  <c r="H108" i="9" s="1"/>
  <c r="F108" i="9" a="1"/>
  <c r="F108" i="9" s="1"/>
  <c r="G108" i="9" a="1"/>
  <c r="G108" i="9" s="1"/>
  <c r="E108" i="9" a="1"/>
  <c r="E108" i="9" s="1"/>
  <c r="H266" i="9" a="1"/>
  <c r="H266" i="9" s="1"/>
  <c r="G266" i="9" a="1"/>
  <c r="G266" i="9" s="1"/>
  <c r="E266" i="9" a="1"/>
  <c r="E266" i="9" s="1"/>
  <c r="F266" i="9" a="1"/>
  <c r="F266" i="9" s="1"/>
  <c r="G128" i="9" a="1"/>
  <c r="G128" i="9" s="1"/>
  <c r="E128" i="9" a="1"/>
  <c r="E128" i="9" s="1"/>
  <c r="F128" i="9" a="1"/>
  <c r="F128" i="9" s="1"/>
  <c r="H128" i="9" a="1"/>
  <c r="H128" i="9" s="1"/>
  <c r="B43" i="1"/>
  <c r="D23" i="21" s="1"/>
  <c r="V541" i="9" a="1"/>
  <c r="V541" i="9" s="1"/>
  <c r="E541" i="9" a="1"/>
  <c r="E541" i="9" s="1"/>
  <c r="U541" i="9" a="1"/>
  <c r="U541" i="9" s="1"/>
  <c r="F541" i="9" a="1"/>
  <c r="F541" i="9" s="1"/>
  <c r="H541" i="9" a="1"/>
  <c r="H541" i="9" s="1"/>
  <c r="H224" i="9" a="1"/>
  <c r="H224" i="9" s="1"/>
  <c r="E224" i="9" a="1"/>
  <c r="E224" i="9" s="1"/>
  <c r="G224" i="9" a="1"/>
  <c r="G224" i="9" s="1"/>
  <c r="F224" i="9" a="1"/>
  <c r="F224" i="9" s="1"/>
  <c r="E259" i="9" a="1"/>
  <c r="E259" i="9" s="1"/>
  <c r="G259" i="9" a="1"/>
  <c r="G259" i="9" s="1"/>
  <c r="F259" i="9" a="1"/>
  <c r="F259" i="9" s="1"/>
  <c r="H259" i="9" a="1"/>
  <c r="H259" i="9" s="1"/>
  <c r="D164" i="20"/>
  <c r="C165" i="20"/>
  <c r="D165" i="20" s="1"/>
  <c r="E119" i="9" a="1"/>
  <c r="E119" i="9" s="1"/>
  <c r="G119" i="9" a="1"/>
  <c r="G119" i="9" s="1"/>
  <c r="H119" i="9" a="1"/>
  <c r="H119" i="9" s="1"/>
  <c r="F119" i="9" a="1"/>
  <c r="F119" i="9" s="1"/>
  <c r="H62" i="9" a="1"/>
  <c r="H62" i="9" s="1"/>
  <c r="F62" i="9" a="1"/>
  <c r="F62" i="9" s="1"/>
  <c r="E62" i="9" a="1"/>
  <c r="E62" i="9" s="1"/>
  <c r="G62" i="9" a="1"/>
  <c r="G62" i="9" s="1"/>
  <c r="H543" i="9" a="1"/>
  <c r="H543" i="9" s="1"/>
  <c r="V543" i="9" a="1"/>
  <c r="V543" i="9" s="1"/>
  <c r="F543" i="9" a="1"/>
  <c r="F543" i="9" s="1"/>
  <c r="E543" i="9" a="1"/>
  <c r="E543" i="9" s="1"/>
  <c r="U543" i="9" a="1"/>
  <c r="U543" i="9" s="1"/>
  <c r="M138" i="9"/>
  <c r="N138" i="9"/>
  <c r="L138" i="9"/>
  <c r="L134" i="9"/>
  <c r="N134" i="9"/>
  <c r="M134" i="9"/>
  <c r="E316" i="9" a="1"/>
  <c r="E316" i="9" s="1"/>
  <c r="G316" i="9" a="1"/>
  <c r="G316" i="9" s="1"/>
  <c r="H316" i="9" a="1"/>
  <c r="H316" i="9" s="1"/>
  <c r="F316" i="9" a="1"/>
  <c r="F316" i="9" s="1"/>
  <c r="F308" i="9" a="1"/>
  <c r="F308" i="9" s="1"/>
  <c r="H308" i="9" a="1"/>
  <c r="H308" i="9" s="1"/>
  <c r="G308" i="9" a="1"/>
  <c r="G308" i="9" s="1"/>
  <c r="E308" i="9" a="1"/>
  <c r="E308" i="9" s="1"/>
  <c r="G102" i="9" a="1"/>
  <c r="G102" i="9" s="1"/>
  <c r="F102" i="9" a="1"/>
  <c r="F102" i="9" s="1"/>
  <c r="H102" i="9" a="1"/>
  <c r="H102" i="9" s="1"/>
  <c r="E102" i="9" a="1"/>
  <c r="E102" i="9" s="1"/>
  <c r="G101" i="9" a="1"/>
  <c r="G101" i="9" s="1"/>
  <c r="F101" i="9" a="1"/>
  <c r="F101" i="9" s="1"/>
  <c r="E101" i="9" a="1"/>
  <c r="E101" i="9" s="1"/>
  <c r="H101" i="9" a="1"/>
  <c r="H101" i="9" s="1"/>
  <c r="G309" i="9" a="1"/>
  <c r="G309" i="9" s="1"/>
  <c r="F309" i="9" a="1"/>
  <c r="F309" i="9" s="1"/>
  <c r="E309" i="9" a="1"/>
  <c r="E309" i="9" s="1"/>
  <c r="H309" i="9" a="1"/>
  <c r="H309" i="9" s="1"/>
  <c r="N285" i="9"/>
  <c r="M285" i="9"/>
  <c r="L285" i="9"/>
  <c r="M278" i="9"/>
  <c r="N278" i="9"/>
  <c r="L278" i="9"/>
  <c r="L280" i="9"/>
  <c r="N280" i="9"/>
  <c r="M280" i="9"/>
  <c r="G60" i="9" a="1"/>
  <c r="G60" i="9" s="1"/>
  <c r="E60" i="9" a="1"/>
  <c r="E60" i="9" s="1"/>
  <c r="F60" i="9" a="1"/>
  <c r="F60" i="9" s="1"/>
  <c r="H60" i="9" a="1"/>
  <c r="H60" i="9" s="1"/>
  <c r="E545" i="9" a="1"/>
  <c r="E545" i="9" s="1"/>
  <c r="V545" i="9" a="1"/>
  <c r="V545" i="9" s="1"/>
  <c r="H545" i="9" a="1"/>
  <c r="H545" i="9" s="1"/>
  <c r="U545" i="9" a="1"/>
  <c r="U545" i="9" s="1"/>
  <c r="F545" i="9" a="1"/>
  <c r="F545" i="9" s="1"/>
  <c r="F223" i="9" a="1"/>
  <c r="F223" i="9" s="1"/>
  <c r="E223" i="9" a="1"/>
  <c r="E223" i="9" s="1"/>
  <c r="H223" i="9" a="1"/>
  <c r="H223" i="9" s="1"/>
  <c r="G223" i="9" a="1"/>
  <c r="G223" i="9" s="1"/>
  <c r="H222" i="9" a="1"/>
  <c r="H222" i="9" s="1"/>
  <c r="E222" i="9" a="1"/>
  <c r="E222" i="9" s="1"/>
  <c r="F222" i="9" a="1"/>
  <c r="F222" i="9" s="1"/>
  <c r="G222" i="9" a="1"/>
  <c r="G222" i="9" s="1"/>
  <c r="E258" i="9" a="1"/>
  <c r="E258" i="9" s="1"/>
  <c r="H258" i="9" a="1"/>
  <c r="H258" i="9" s="1"/>
  <c r="G258" i="9" a="1"/>
  <c r="G258" i="9" s="1"/>
  <c r="F258" i="9" a="1"/>
  <c r="F258" i="9" s="1"/>
  <c r="H261" i="9" a="1"/>
  <c r="H261" i="9" s="1"/>
  <c r="E261" i="9" a="1"/>
  <c r="E261" i="9" s="1"/>
  <c r="F261" i="9" a="1"/>
  <c r="F261" i="9" s="1"/>
  <c r="G261" i="9" a="1"/>
  <c r="G261" i="9" s="1"/>
  <c r="F124" i="9" a="1"/>
  <c r="F124" i="9" s="1"/>
  <c r="H124" i="9" a="1"/>
  <c r="H124" i="9" s="1"/>
  <c r="G124" i="9" a="1"/>
  <c r="G124" i="9" s="1"/>
  <c r="E124" i="9" a="1"/>
  <c r="E124" i="9" s="1"/>
  <c r="G249" i="9" a="1"/>
  <c r="G249" i="9" s="1"/>
  <c r="F249" i="9" a="1"/>
  <c r="F249" i="9" s="1"/>
  <c r="H249" i="9" a="1"/>
  <c r="H249" i="9" s="1"/>
  <c r="E249" i="9" a="1"/>
  <c r="E249" i="9" s="1"/>
  <c r="E59" i="9" a="1"/>
  <c r="E59" i="9" s="1"/>
  <c r="F59" i="9" a="1"/>
  <c r="F59" i="9" s="1"/>
  <c r="H59" i="9" a="1"/>
  <c r="H59" i="9" s="1"/>
  <c r="G59" i="9" a="1"/>
  <c r="G59" i="9" s="1"/>
  <c r="N93" i="9"/>
  <c r="M93" i="9"/>
  <c r="L93" i="9"/>
  <c r="N92" i="9"/>
  <c r="M92" i="9"/>
  <c r="L92" i="9"/>
  <c r="M90" i="9"/>
  <c r="N90" i="9"/>
  <c r="L90" i="9"/>
  <c r="F26" i="16" a="1"/>
  <c r="F26" i="16" s="1"/>
  <c r="F27" i="16" s="1" a="1"/>
  <c r="F27" i="16" s="1"/>
  <c r="F28" i="16" s="1" a="1"/>
  <c r="F28" i="16" s="1"/>
  <c r="F313" i="9" a="1"/>
  <c r="F313" i="9" s="1"/>
  <c r="H313" i="9" a="1"/>
  <c r="H313" i="9" s="1"/>
  <c r="E313" i="9" a="1"/>
  <c r="E313" i="9" s="1"/>
  <c r="G313" i="9" a="1"/>
  <c r="G313" i="9" s="1"/>
  <c r="H42" i="9" a="1"/>
  <c r="H42" i="9" s="1"/>
  <c r="E42" i="9" a="1"/>
  <c r="E42" i="9" s="1"/>
  <c r="F42" i="9" a="1"/>
  <c r="F42" i="9" s="1"/>
  <c r="G42" i="9" a="1"/>
  <c r="G42" i="9" s="1"/>
  <c r="E218" i="9" a="1"/>
  <c r="E218" i="9" s="1"/>
  <c r="F218" i="9" a="1"/>
  <c r="F218" i="9" s="1"/>
  <c r="G218" i="9" a="1"/>
  <c r="G218" i="9" s="1"/>
  <c r="H218" i="9" a="1"/>
  <c r="H218" i="9" s="1"/>
  <c r="G226" i="9" a="1"/>
  <c r="G226" i="9" s="1"/>
  <c r="E226" i="9" a="1"/>
  <c r="E226" i="9" s="1"/>
  <c r="H226" i="9" a="1"/>
  <c r="H226" i="9" s="1"/>
  <c r="F226" i="9" a="1"/>
  <c r="F226" i="9" s="1"/>
  <c r="F254" i="9" a="1"/>
  <c r="F254" i="9" s="1"/>
  <c r="H254" i="9" a="1"/>
  <c r="H254" i="9" s="1"/>
  <c r="E254" i="9" a="1"/>
  <c r="E254" i="9" s="1"/>
  <c r="G254" i="9" a="1"/>
  <c r="G254" i="9" s="1"/>
  <c r="F154" i="9" a="1"/>
  <c r="F154" i="9" s="1"/>
  <c r="E154" i="9" a="1"/>
  <c r="E154" i="9" s="1"/>
  <c r="G154" i="9" a="1"/>
  <c r="G154" i="9" s="1"/>
  <c r="H154" i="9" a="1"/>
  <c r="H154" i="9" s="1"/>
  <c r="F315" i="9" a="1"/>
  <c r="F315" i="9" s="1"/>
  <c r="E315" i="9" a="1"/>
  <c r="E315" i="9" s="1"/>
  <c r="G315" i="9" a="1"/>
  <c r="G315" i="9" s="1"/>
  <c r="H315" i="9" a="1"/>
  <c r="H315" i="9" s="1"/>
  <c r="G498" i="9" l="1" a="1"/>
  <c r="G498" i="9" s="1"/>
  <c r="G441" i="9" a="1"/>
  <c r="G441" i="9" s="1"/>
  <c r="G517" i="9" a="1"/>
  <c r="G517" i="9" s="1"/>
  <c r="G518" i="9" a="1"/>
  <c r="G518" i="9" s="1"/>
  <c r="G445" i="9" a="1"/>
  <c r="G445" i="9" s="1"/>
  <c r="G437" i="9" a="1"/>
  <c r="G437" i="9" s="1"/>
  <c r="C552" i="6"/>
  <c r="T40" i="1"/>
  <c r="G530" i="9" a="1"/>
  <c r="G530" i="9" s="1"/>
  <c r="G480" i="9" a="1"/>
  <c r="G480" i="9" s="1"/>
  <c r="G532" i="9" a="1"/>
  <c r="G532" i="9" s="1"/>
  <c r="G434" i="9" a="1"/>
  <c r="G434" i="9" s="1"/>
  <c r="G435" i="9" a="1"/>
  <c r="G435" i="9" s="1"/>
  <c r="G507" i="9" a="1"/>
  <c r="G507" i="9" s="1"/>
  <c r="D64" i="20"/>
  <c r="C65" i="20"/>
  <c r="E274" i="9" a="1"/>
  <c r="E274" i="9" s="1"/>
  <c r="H274" i="9" a="1"/>
  <c r="H274" i="9" s="1"/>
  <c r="F274" i="9" a="1"/>
  <c r="F274" i="9" s="1"/>
  <c r="G274" i="9" a="1"/>
  <c r="G274" i="9" s="1"/>
  <c r="G272" i="9" a="1"/>
  <c r="G272" i="9" s="1"/>
  <c r="H272" i="9" a="1"/>
  <c r="H272" i="9" s="1"/>
  <c r="F272" i="9" a="1"/>
  <c r="F272" i="9" s="1"/>
  <c r="E272" i="9" a="1"/>
  <c r="E272" i="9" s="1"/>
  <c r="E270" i="9" a="1"/>
  <c r="E270" i="9" s="1"/>
  <c r="F270" i="9" a="1"/>
  <c r="F270" i="9" s="1"/>
  <c r="G270" i="9" a="1"/>
  <c r="G270" i="9" s="1"/>
  <c r="H270" i="9" a="1"/>
  <c r="H270" i="9" s="1"/>
  <c r="G468" i="9" a="1"/>
  <c r="G468" i="9" s="1"/>
  <c r="E273" i="9" a="1"/>
  <c r="E273" i="9" s="1"/>
  <c r="G273" i="9" a="1"/>
  <c r="G273" i="9" s="1"/>
  <c r="H273" i="9" a="1"/>
  <c r="H273" i="9" s="1"/>
  <c r="F273" i="9" a="1"/>
  <c r="F273" i="9" s="1"/>
  <c r="G431" i="9" a="1"/>
  <c r="G431" i="9" s="1"/>
  <c r="H271" i="9" a="1"/>
  <c r="H271" i="9" s="1"/>
  <c r="G271" i="9" a="1"/>
  <c r="G271" i="9" s="1"/>
  <c r="F271" i="9" a="1"/>
  <c r="F271" i="9" s="1"/>
  <c r="E271" i="9" a="1"/>
  <c r="E271" i="9" s="1"/>
  <c r="G479" i="9" a="1"/>
  <c r="G479" i="9" s="1"/>
  <c r="G531" i="9" a="1"/>
  <c r="G531" i="9" s="1"/>
  <c r="H275" i="9" a="1"/>
  <c r="H275" i="9" s="1"/>
  <c r="E275" i="9" a="1"/>
  <c r="E275" i="9" s="1"/>
  <c r="G275" i="9" a="1"/>
  <c r="G275" i="9" s="1"/>
  <c r="F275" i="9" a="1"/>
  <c r="F275" i="9" s="1"/>
  <c r="F268" i="9" a="1"/>
  <c r="F268" i="9" s="1"/>
  <c r="G268" i="9" a="1"/>
  <c r="G268" i="9" s="1"/>
  <c r="H268" i="9" a="1"/>
  <c r="H268" i="9" s="1"/>
  <c r="E268" i="9" a="1"/>
  <c r="E268" i="9" s="1"/>
  <c r="H277" i="9" a="1"/>
  <c r="H277" i="9" s="1"/>
  <c r="E277" i="9" a="1"/>
  <c r="E277" i="9" s="1"/>
  <c r="F277" i="9" a="1"/>
  <c r="F277" i="9" s="1"/>
  <c r="G277" i="9" a="1"/>
  <c r="G277" i="9" s="1"/>
  <c r="G489" i="9" a="1"/>
  <c r="G489" i="9" s="1"/>
  <c r="H269" i="9" a="1"/>
  <c r="H269" i="9" s="1"/>
  <c r="F269" i="9" a="1"/>
  <c r="F269" i="9" s="1"/>
  <c r="G269" i="9" a="1"/>
  <c r="G269" i="9" s="1"/>
  <c r="E269" i="9" a="1"/>
  <c r="E269" i="9" s="1"/>
  <c r="D139" i="20"/>
  <c r="C140" i="20"/>
  <c r="E276" i="9" a="1"/>
  <c r="E276" i="9" s="1"/>
  <c r="H276" i="9" a="1"/>
  <c r="H276" i="9" s="1"/>
  <c r="F276" i="9" a="1"/>
  <c r="F276" i="9" s="1"/>
  <c r="G276" i="9" a="1"/>
  <c r="G276" i="9" s="1"/>
  <c r="G534" i="9" a="1"/>
  <c r="G534" i="9" s="1"/>
  <c r="G525" i="9" a="1"/>
  <c r="G525" i="9" s="1"/>
  <c r="G514" i="9" a="1"/>
  <c r="G514" i="9" s="1"/>
  <c r="G512" i="9" a="1"/>
  <c r="G512" i="9" s="1"/>
  <c r="G529" i="9" a="1"/>
  <c r="G529" i="9" s="1"/>
  <c r="G511" i="9" a="1"/>
  <c r="G511" i="9" s="1"/>
  <c r="G515" i="9" a="1"/>
  <c r="G515" i="9" s="1"/>
  <c r="G527" i="9" a="1"/>
  <c r="G527" i="9" s="1"/>
  <c r="G487" i="9" a="1"/>
  <c r="G487" i="9" s="1"/>
  <c r="G510" i="9" a="1"/>
  <c r="G510" i="9" s="1"/>
  <c r="G474" i="9" a="1"/>
  <c r="G474" i="9" s="1"/>
  <c r="G513" i="9" a="1"/>
  <c r="G513" i="9" s="1"/>
  <c r="G473" i="9" a="1"/>
  <c r="G473" i="9" s="1"/>
  <c r="G469" i="9" a="1"/>
  <c r="G469" i="9" s="1"/>
  <c r="G475" i="9" a="1"/>
  <c r="G475" i="9" s="1"/>
  <c r="G526" i="9" a="1"/>
  <c r="G526" i="9" s="1"/>
  <c r="G523" i="9" a="1"/>
  <c r="G523" i="9" s="1"/>
  <c r="G521" i="9" a="1"/>
  <c r="G521" i="9" s="1"/>
  <c r="G467" i="9" a="1"/>
  <c r="G467" i="9" s="1"/>
  <c r="G522" i="9" a="1"/>
  <c r="G522" i="9" s="1"/>
  <c r="G472" i="9" a="1"/>
  <c r="G472" i="9" s="1"/>
  <c r="G519" i="9" a="1"/>
  <c r="G519" i="9" s="1"/>
  <c r="G470" i="9" a="1"/>
  <c r="G470" i="9" s="1"/>
  <c r="G546" i="9" a="1"/>
  <c r="G546" i="9" s="1"/>
  <c r="G542" i="9" a="1"/>
  <c r="G542" i="9" s="1"/>
  <c r="D46" i="5"/>
  <c r="K20" i="9"/>
  <c r="L19" i="9"/>
  <c r="B22" i="21"/>
  <c r="G539" i="9" a="1"/>
  <c r="G539" i="9" s="1"/>
  <c r="C54" i="20"/>
  <c r="D53" i="20"/>
  <c r="G544" i="9" a="1"/>
  <c r="G544" i="9" s="1"/>
  <c r="D64" i="5"/>
  <c r="G543" i="9" a="1"/>
  <c r="G543" i="9" s="1"/>
  <c r="G540" i="9" a="1"/>
  <c r="G540" i="9" s="1"/>
  <c r="C264" i="6"/>
  <c r="C450" i="6"/>
  <c r="C486" i="6"/>
  <c r="C492" i="6"/>
  <c r="D142" i="5"/>
  <c r="C168" i="6"/>
  <c r="D94" i="5"/>
  <c r="C318" i="6"/>
  <c r="C174" i="6"/>
  <c r="G541" i="9" a="1"/>
  <c r="G541" i="9" s="1"/>
  <c r="C354" i="6"/>
  <c r="C270" i="6"/>
  <c r="C114" i="6"/>
  <c r="C372" i="6"/>
  <c r="D70" i="5"/>
  <c r="C336" i="6"/>
  <c r="C432" i="6"/>
  <c r="C480" i="6"/>
  <c r="C324" i="6"/>
  <c r="C474" i="6"/>
  <c r="C210" i="6"/>
  <c r="C228" i="6"/>
  <c r="D154" i="5"/>
  <c r="C156" i="6"/>
  <c r="C366" i="6"/>
  <c r="C96" i="6"/>
  <c r="D136" i="5"/>
  <c r="C246" i="6"/>
  <c r="D124" i="5"/>
  <c r="C198" i="6"/>
  <c r="C186" i="6"/>
  <c r="C558" i="6"/>
  <c r="C276" i="6"/>
  <c r="C306" i="6"/>
  <c r="C426" i="6"/>
  <c r="C360" i="6"/>
  <c r="C222" i="6"/>
  <c r="C540" i="6"/>
  <c r="D100" i="5"/>
  <c r="D82" i="5"/>
  <c r="C498" i="6"/>
  <c r="C384" i="6"/>
  <c r="C258" i="6"/>
  <c r="C126" i="6"/>
  <c r="C342" i="6"/>
  <c r="C138" i="6"/>
  <c r="D118" i="5"/>
  <c r="D160" i="5"/>
  <c r="C150" i="6"/>
  <c r="G538" i="9" a="1"/>
  <c r="G538" i="9" s="1"/>
  <c r="C216" i="6"/>
  <c r="C390" i="6"/>
  <c r="C468" i="6"/>
  <c r="C144" i="6"/>
  <c r="C162" i="6"/>
  <c r="C252" i="6"/>
  <c r="C510" i="6"/>
  <c r="C534" i="6"/>
  <c r="C348" i="6"/>
  <c r="C234" i="6"/>
  <c r="C408" i="6"/>
  <c r="C102" i="6"/>
  <c r="C438" i="6"/>
  <c r="C546" i="6"/>
  <c r="C420" i="6"/>
  <c r="D130" i="5"/>
  <c r="C378" i="6"/>
  <c r="D166" i="5"/>
  <c r="C564" i="6"/>
  <c r="C282" i="6"/>
  <c r="C312" i="6"/>
  <c r="C330" i="6"/>
  <c r="C240" i="6"/>
  <c r="D76" i="5"/>
  <c r="C504" i="6"/>
  <c r="D40" i="5"/>
  <c r="F117" i="9" a="1"/>
  <c r="F117" i="9" s="1"/>
  <c r="G117" i="9" a="1"/>
  <c r="G117" i="9" s="1"/>
  <c r="E117" i="9" a="1"/>
  <c r="E117" i="9" s="1"/>
  <c r="H117" i="9" a="1"/>
  <c r="H117" i="9" s="1"/>
  <c r="F115" i="9" a="1"/>
  <c r="F115" i="9" s="1"/>
  <c r="E115" i="9" a="1"/>
  <c r="E115" i="9" s="1"/>
  <c r="G115" i="9" a="1"/>
  <c r="G115" i="9" s="1"/>
  <c r="H115" i="9" a="1"/>
  <c r="H115" i="9" s="1"/>
  <c r="D106" i="5"/>
  <c r="C570" i="6"/>
  <c r="C462" i="6"/>
  <c r="C522" i="6"/>
  <c r="C300" i="6"/>
  <c r="C456" i="6"/>
  <c r="C180" i="6"/>
  <c r="C204" i="6"/>
  <c r="C288" i="6"/>
  <c r="C192" i="6"/>
  <c r="D112" i="5"/>
  <c r="C120" i="6"/>
  <c r="C444" i="6"/>
  <c r="D52" i="5"/>
  <c r="C108" i="6"/>
  <c r="D148" i="5"/>
  <c r="C528" i="6"/>
  <c r="C414" i="6"/>
  <c r="C132" i="6"/>
  <c r="C396" i="6"/>
  <c r="C516" i="6"/>
  <c r="C402" i="6"/>
  <c r="D58" i="5"/>
  <c r="D88" i="5"/>
  <c r="C294" i="6"/>
  <c r="H111" i="9" a="1"/>
  <c r="H111" i="9" s="1"/>
  <c r="G111" i="9" a="1"/>
  <c r="G111" i="9" s="1"/>
  <c r="E111" i="9" a="1"/>
  <c r="E111" i="9" s="1"/>
  <c r="F111" i="9" a="1"/>
  <c r="F111" i="9" s="1"/>
  <c r="H112" i="9" a="1"/>
  <c r="H112" i="9" s="1"/>
  <c r="G112" i="9" a="1"/>
  <c r="G112" i="9" s="1"/>
  <c r="E112" i="9" a="1"/>
  <c r="E112" i="9" s="1"/>
  <c r="F112" i="9" a="1"/>
  <c r="F112" i="9" s="1"/>
  <c r="E116" i="9" a="1"/>
  <c r="E116" i="9" s="1"/>
  <c r="F116" i="9" a="1"/>
  <c r="F116" i="9" s="1"/>
  <c r="G116" i="9" a="1"/>
  <c r="G116" i="9" s="1"/>
  <c r="H116" i="9" a="1"/>
  <c r="H116" i="9" s="1"/>
  <c r="E118" i="9" a="1"/>
  <c r="E118" i="9" s="1"/>
  <c r="G118" i="9" a="1"/>
  <c r="G118" i="9" s="1"/>
  <c r="F118" i="9" a="1"/>
  <c r="F118" i="9" s="1"/>
  <c r="H118" i="9" a="1"/>
  <c r="H118" i="9" s="1"/>
  <c r="G537" i="9" a="1"/>
  <c r="G537" i="9" s="1"/>
  <c r="E114" i="9" a="1"/>
  <c r="E114" i="9" s="1"/>
  <c r="H114" i="9" a="1"/>
  <c r="H114" i="9" s="1"/>
  <c r="G114" i="9" a="1"/>
  <c r="G114" i="9" s="1"/>
  <c r="F114" i="9" a="1"/>
  <c r="F114" i="9" s="1"/>
  <c r="E113" i="9" a="1"/>
  <c r="E113" i="9" s="1"/>
  <c r="F113" i="9" a="1"/>
  <c r="F113" i="9" s="1"/>
  <c r="G113" i="9" a="1"/>
  <c r="G113" i="9" s="1"/>
  <c r="H113" i="9" a="1"/>
  <c r="H113" i="9" s="1"/>
  <c r="F110" i="9" a="1"/>
  <c r="F110" i="9" s="1"/>
  <c r="E110" i="9" a="1"/>
  <c r="E110" i="9" s="1"/>
  <c r="G110" i="9" a="1"/>
  <c r="G110" i="9" s="1"/>
  <c r="H110" i="9" a="1"/>
  <c r="H110" i="9" s="1"/>
  <c r="H109" i="9" a="1"/>
  <c r="H109" i="9" s="1"/>
  <c r="F109" i="9" a="1"/>
  <c r="F109" i="9" s="1"/>
  <c r="E109" i="9" a="1"/>
  <c r="E109" i="9" s="1"/>
  <c r="G109" i="9" a="1"/>
  <c r="G109" i="9" s="1"/>
  <c r="B79" i="16" a="1"/>
  <c r="B79" i="16" s="1"/>
  <c r="G545" i="9" a="1"/>
  <c r="G545" i="9" s="1"/>
  <c r="F29" i="16" a="1"/>
  <c r="F29" i="16" s="1"/>
  <c r="F30" i="16" s="1" a="1"/>
  <c r="F30" i="16" s="1"/>
  <c r="F92" i="9" a="1"/>
  <c r="F92" i="9" s="1"/>
  <c r="E92" i="9" a="1"/>
  <c r="E92" i="9" s="1"/>
  <c r="H92" i="9" a="1"/>
  <c r="H92" i="9" s="1"/>
  <c r="G92" i="9" a="1"/>
  <c r="G92" i="9" s="1"/>
  <c r="G93" i="9" a="1"/>
  <c r="G93" i="9" s="1"/>
  <c r="F93" i="9" a="1"/>
  <c r="F93" i="9" s="1"/>
  <c r="E93" i="9" a="1"/>
  <c r="E93" i="9" s="1"/>
  <c r="H93" i="9" a="1"/>
  <c r="H93" i="9" s="1"/>
  <c r="F278" i="9" a="1"/>
  <c r="F278" i="9" s="1"/>
  <c r="H278" i="9" a="1"/>
  <c r="H278" i="9" s="1"/>
  <c r="E278" i="9" a="1"/>
  <c r="E278" i="9" s="1"/>
  <c r="G278" i="9" a="1"/>
  <c r="G278" i="9" s="1"/>
  <c r="B23" i="21"/>
  <c r="G283" i="9" a="1"/>
  <c r="G283" i="9" s="1"/>
  <c r="E283" i="9" a="1"/>
  <c r="E283" i="9" s="1"/>
  <c r="H283" i="9" a="1"/>
  <c r="H283" i="9" s="1"/>
  <c r="F283" i="9" a="1"/>
  <c r="F283" i="9" s="1"/>
  <c r="G91" i="9" a="1"/>
  <c r="G91" i="9" s="1"/>
  <c r="E91" i="9" a="1"/>
  <c r="E91" i="9" s="1"/>
  <c r="F91" i="9" a="1"/>
  <c r="F91" i="9" s="1"/>
  <c r="H91" i="9" a="1"/>
  <c r="H91" i="9" s="1"/>
  <c r="H96" i="9" a="1"/>
  <c r="H96" i="9" s="1"/>
  <c r="E96" i="9" a="1"/>
  <c r="E96" i="9" s="1"/>
  <c r="F96" i="9" a="1"/>
  <c r="F96" i="9" s="1"/>
  <c r="G96" i="9" a="1"/>
  <c r="G96" i="9" s="1"/>
  <c r="F135" i="9" a="1"/>
  <c r="F135" i="9" s="1"/>
  <c r="H135" i="9" a="1"/>
  <c r="H135" i="9" s="1"/>
  <c r="G135" i="9" a="1"/>
  <c r="G135" i="9" s="1"/>
  <c r="E135" i="9" a="1"/>
  <c r="E135" i="9" s="1"/>
  <c r="H132" i="9" a="1"/>
  <c r="H132" i="9" s="1"/>
  <c r="F132" i="9" a="1"/>
  <c r="F132" i="9" s="1"/>
  <c r="E132" i="9" a="1"/>
  <c r="E132" i="9" s="1"/>
  <c r="G132" i="9" a="1"/>
  <c r="G132" i="9" s="1"/>
  <c r="H97" i="9" a="1"/>
  <c r="H97" i="9" s="1"/>
  <c r="G97" i="9" a="1"/>
  <c r="G97" i="9" s="1"/>
  <c r="F97" i="9" a="1"/>
  <c r="F97" i="9" s="1"/>
  <c r="E97" i="9" a="1"/>
  <c r="E97" i="9" s="1"/>
  <c r="N40" i="1"/>
  <c r="D18" i="21"/>
  <c r="A41" i="1"/>
  <c r="C158" i="20"/>
  <c r="D158" i="20" s="1"/>
  <c r="D157" i="20"/>
  <c r="H90" i="9" a="1"/>
  <c r="H90" i="9" s="1"/>
  <c r="F90" i="9" a="1"/>
  <c r="F90" i="9" s="1"/>
  <c r="E90" i="9" a="1"/>
  <c r="E90" i="9" s="1"/>
  <c r="G90" i="9" a="1"/>
  <c r="G90" i="9" s="1"/>
  <c r="G280" i="9" a="1"/>
  <c r="G280" i="9" s="1"/>
  <c r="F280" i="9" a="1"/>
  <c r="F280" i="9" s="1"/>
  <c r="H280" i="9" a="1"/>
  <c r="H280" i="9" s="1"/>
  <c r="E280" i="9" a="1"/>
  <c r="E280" i="9" s="1"/>
  <c r="G89" i="9" a="1"/>
  <c r="G89" i="9" s="1"/>
  <c r="E89" i="9" a="1"/>
  <c r="E89" i="9" s="1"/>
  <c r="F89" i="9" a="1"/>
  <c r="F89" i="9" s="1"/>
  <c r="H89" i="9" a="1"/>
  <c r="H89" i="9" s="1"/>
  <c r="E284" i="9" a="1"/>
  <c r="E284" i="9" s="1"/>
  <c r="G284" i="9" a="1"/>
  <c r="G284" i="9" s="1"/>
  <c r="H284" i="9" a="1"/>
  <c r="H284" i="9" s="1"/>
  <c r="F284" i="9" a="1"/>
  <c r="F284" i="9" s="1"/>
  <c r="F282" i="9" a="1"/>
  <c r="F282" i="9" s="1"/>
  <c r="E282" i="9" a="1"/>
  <c r="E282" i="9" s="1"/>
  <c r="G282" i="9" a="1"/>
  <c r="G282" i="9" s="1"/>
  <c r="H282" i="9" a="1"/>
  <c r="H282" i="9" s="1"/>
  <c r="H136" i="9" a="1"/>
  <c r="H136" i="9" s="1"/>
  <c r="F136" i="9" a="1"/>
  <c r="F136" i="9" s="1"/>
  <c r="G136" i="9" a="1"/>
  <c r="G136" i="9" s="1"/>
  <c r="E136" i="9" a="1"/>
  <c r="E136" i="9" s="1"/>
  <c r="F138" i="9" a="1"/>
  <c r="F138" i="9" s="1"/>
  <c r="G138" i="9" a="1"/>
  <c r="G138" i="9" s="1"/>
  <c r="H138" i="9" a="1"/>
  <c r="H138" i="9" s="1"/>
  <c r="E138" i="9" a="1"/>
  <c r="E138" i="9" s="1"/>
  <c r="G94" i="9" a="1"/>
  <c r="G94" i="9" s="1"/>
  <c r="E94" i="9" a="1"/>
  <c r="E94" i="9" s="1"/>
  <c r="H94" i="9" a="1"/>
  <c r="H94" i="9" s="1"/>
  <c r="F94" i="9" a="1"/>
  <c r="F94" i="9" s="1"/>
  <c r="E98" i="9" a="1"/>
  <c r="E98" i="9" s="1"/>
  <c r="H98" i="9" a="1"/>
  <c r="H98" i="9" s="1"/>
  <c r="F98" i="9" a="1"/>
  <c r="F98" i="9" s="1"/>
  <c r="G98" i="9" a="1"/>
  <c r="G98" i="9" s="1"/>
  <c r="E281" i="9" a="1"/>
  <c r="E281" i="9" s="1"/>
  <c r="G281" i="9" a="1"/>
  <c r="G281" i="9" s="1"/>
  <c r="H281" i="9" a="1"/>
  <c r="H281" i="9" s="1"/>
  <c r="F281" i="9" a="1"/>
  <c r="F281" i="9" s="1"/>
  <c r="F137" i="9" a="1"/>
  <c r="F137" i="9" s="1"/>
  <c r="G137" i="9" a="1"/>
  <c r="G137" i="9" s="1"/>
  <c r="H137" i="9" a="1"/>
  <c r="H137" i="9" s="1"/>
  <c r="E137" i="9" a="1"/>
  <c r="E137" i="9" s="1"/>
  <c r="G95" i="9" a="1"/>
  <c r="G95" i="9" s="1"/>
  <c r="F95" i="9" a="1"/>
  <c r="F95" i="9" s="1"/>
  <c r="H95" i="9" a="1"/>
  <c r="H95" i="9" s="1"/>
  <c r="E95" i="9" a="1"/>
  <c r="E95" i="9" s="1"/>
  <c r="F131" i="9" a="1"/>
  <c r="F131" i="9" s="1"/>
  <c r="G131" i="9" a="1"/>
  <c r="G131" i="9" s="1"/>
  <c r="H131" i="9" a="1"/>
  <c r="H131" i="9" s="1"/>
  <c r="E131" i="9" a="1"/>
  <c r="E131" i="9" s="1"/>
  <c r="F133" i="9" a="1"/>
  <c r="F133" i="9" s="1"/>
  <c r="E133" i="9" a="1"/>
  <c r="E133" i="9" s="1"/>
  <c r="H133" i="9" a="1"/>
  <c r="H133" i="9" s="1"/>
  <c r="G133" i="9" a="1"/>
  <c r="G133" i="9" s="1"/>
  <c r="F285" i="9" a="1"/>
  <c r="F285" i="9" s="1"/>
  <c r="E285" i="9" a="1"/>
  <c r="E285" i="9" s="1"/>
  <c r="G285" i="9" a="1"/>
  <c r="G285" i="9" s="1"/>
  <c r="H285" i="9" a="1"/>
  <c r="H285" i="9" s="1"/>
  <c r="E134" i="9" a="1"/>
  <c r="E134" i="9" s="1"/>
  <c r="H134" i="9" a="1"/>
  <c r="H134" i="9" s="1"/>
  <c r="F134" i="9" a="1"/>
  <c r="F134" i="9" s="1"/>
  <c r="G134" i="9" a="1"/>
  <c r="G134" i="9" s="1"/>
  <c r="D22" i="21"/>
  <c r="E129" i="9" a="1"/>
  <c r="E129" i="9" s="1"/>
  <c r="G129" i="9" a="1"/>
  <c r="G129" i="9" s="1"/>
  <c r="H129" i="9" a="1"/>
  <c r="H129" i="9" s="1"/>
  <c r="F129" i="9" a="1"/>
  <c r="F129" i="9" s="1"/>
  <c r="G130" i="9" a="1"/>
  <c r="G130" i="9" s="1"/>
  <c r="E130" i="9" a="1"/>
  <c r="E130" i="9" s="1"/>
  <c r="H130" i="9" a="1"/>
  <c r="H130" i="9" s="1"/>
  <c r="F130" i="9" a="1"/>
  <c r="F130" i="9" s="1"/>
  <c r="G286" i="9" a="1"/>
  <c r="G286" i="9" s="1"/>
  <c r="E286" i="9" a="1"/>
  <c r="E286" i="9" s="1"/>
  <c r="F286" i="9" a="1"/>
  <c r="F286" i="9" s="1"/>
  <c r="H286" i="9" a="1"/>
  <c r="H286" i="9" s="1"/>
  <c r="G287" i="9" a="1"/>
  <c r="G287" i="9" s="1"/>
  <c r="H287" i="9" a="1"/>
  <c r="H287" i="9" s="1"/>
  <c r="F287" i="9" a="1"/>
  <c r="F287" i="9" s="1"/>
  <c r="E287" i="9" a="1"/>
  <c r="E287" i="9" s="1"/>
  <c r="H279" i="9" a="1"/>
  <c r="H279" i="9" s="1"/>
  <c r="G279" i="9" a="1"/>
  <c r="G279" i="9" s="1"/>
  <c r="F279" i="9" a="1"/>
  <c r="F279" i="9" s="1"/>
  <c r="E279" i="9" a="1"/>
  <c r="E279" i="9" s="1"/>
  <c r="C66" i="20" l="1"/>
  <c r="D66" i="20" s="1"/>
  <c r="D65" i="20"/>
  <c r="I239" i="9" s="1" a="1"/>
  <c r="I239" i="9" s="1"/>
  <c r="C141" i="20"/>
  <c r="D140" i="20"/>
  <c r="D203" i="9" a="1"/>
  <c r="D203" i="9" s="1"/>
  <c r="I310" i="9" a="1"/>
  <c r="I310" i="9" s="1"/>
  <c r="C168" i="9" a="1"/>
  <c r="C168" i="9" s="1"/>
  <c r="C251" i="9" a="1"/>
  <c r="C251" i="9" s="1"/>
  <c r="C292" i="9" a="1"/>
  <c r="C292" i="9" s="1"/>
  <c r="I311" i="9" a="1"/>
  <c r="I311" i="9" s="1"/>
  <c r="K21" i="9"/>
  <c r="L20" i="9"/>
  <c r="D54" i="20"/>
  <c r="C55" i="20"/>
  <c r="D55" i="20" s="1"/>
  <c r="C100" i="9" s="1" a="1"/>
  <c r="C100" i="9" s="1"/>
  <c r="B80" i="16" a="1"/>
  <c r="B80" i="16" s="1"/>
  <c r="F31" i="16" a="1"/>
  <c r="F31" i="16" s="1"/>
  <c r="F32" i="16" s="1" a="1"/>
  <c r="F32" i="16" s="1"/>
  <c r="E41" i="1"/>
  <c r="B19" i="21"/>
  <c r="D317" i="9" l="1" a="1"/>
  <c r="D317" i="9" s="1"/>
  <c r="D113" i="5"/>
  <c r="T41" i="1"/>
  <c r="D141" i="20"/>
  <c r="C142" i="20"/>
  <c r="D208" i="9" a="1"/>
  <c r="D208" i="9" s="1"/>
  <c r="C267" i="9" a="1"/>
  <c r="C267" i="9" s="1"/>
  <c r="D211" i="9" a="1"/>
  <c r="D211" i="9" s="1"/>
  <c r="C184" i="9" a="1"/>
  <c r="C184" i="9" s="1"/>
  <c r="C209" i="9" a="1"/>
  <c r="C209" i="9" s="1"/>
  <c r="C257" i="9" a="1"/>
  <c r="C257" i="9" s="1"/>
  <c r="D251" i="9" a="1"/>
  <c r="D251" i="9" s="1"/>
  <c r="C266" i="9" a="1"/>
  <c r="C266" i="9" s="1"/>
  <c r="D257" i="9" a="1"/>
  <c r="D257" i="9" s="1"/>
  <c r="D181" i="9" a="1"/>
  <c r="D181" i="9" s="1"/>
  <c r="D185" i="9" a="1"/>
  <c r="D185" i="9" s="1"/>
  <c r="D280" i="9" a="1"/>
  <c r="D280" i="9" s="1"/>
  <c r="C217" i="9" a="1"/>
  <c r="C217" i="9" s="1"/>
  <c r="D219" i="9" a="1"/>
  <c r="D219" i="9" s="1"/>
  <c r="D250" i="9" a="1"/>
  <c r="D250" i="9" s="1"/>
  <c r="D186" i="9" a="1"/>
  <c r="D186" i="9" s="1"/>
  <c r="I168" i="9" a="1"/>
  <c r="I168" i="9" s="1"/>
  <c r="D256" i="9" a="1"/>
  <c r="D256" i="9" s="1"/>
  <c r="C273" i="9" a="1"/>
  <c r="C273" i="9" s="1"/>
  <c r="D273" i="9" a="1"/>
  <c r="D273" i="9" s="1"/>
  <c r="D183" i="9" a="1"/>
  <c r="D183" i="9" s="1"/>
  <c r="I244" i="9" a="1"/>
  <c r="I244" i="9" s="1"/>
  <c r="C242" i="9" a="1"/>
  <c r="C242" i="9" s="1"/>
  <c r="D232" i="9" a="1"/>
  <c r="D232" i="9" s="1"/>
  <c r="I175" i="9" a="1"/>
  <c r="I175" i="9" s="1"/>
  <c r="C228" i="9" a="1"/>
  <c r="C228" i="9" s="1"/>
  <c r="I206" i="9" a="1"/>
  <c r="I206" i="9" s="1"/>
  <c r="C206" i="9" a="1"/>
  <c r="C206" i="9" s="1"/>
  <c r="D304" i="9" a="1"/>
  <c r="D304" i="9" s="1"/>
  <c r="I236" i="9" a="1"/>
  <c r="I236" i="9" s="1"/>
  <c r="I187" i="9" a="1"/>
  <c r="I187" i="9" s="1"/>
  <c r="D289" i="9" a="1"/>
  <c r="D289" i="9" s="1"/>
  <c r="D227" i="9" a="1"/>
  <c r="D227" i="9" s="1"/>
  <c r="C258" i="9" a="1"/>
  <c r="C258" i="9" s="1"/>
  <c r="D230" i="9" a="1"/>
  <c r="D230" i="9" s="1"/>
  <c r="D295" i="9" a="1"/>
  <c r="D295" i="9" s="1"/>
  <c r="I297" i="9" a="1"/>
  <c r="I297" i="9" s="1"/>
  <c r="D294" i="9" a="1"/>
  <c r="D294" i="9" s="1"/>
  <c r="C225" i="9" a="1"/>
  <c r="C225" i="9" s="1"/>
  <c r="I250" i="9" a="1"/>
  <c r="I250" i="9" s="1"/>
  <c r="D249" i="9" a="1"/>
  <c r="D249" i="9" s="1"/>
  <c r="I283" i="9" a="1"/>
  <c r="I283" i="9" s="1"/>
  <c r="I184" i="9" a="1"/>
  <c r="I184" i="9" s="1"/>
  <c r="C210" i="9" a="1"/>
  <c r="C210" i="9" s="1"/>
  <c r="D206" i="9" a="1"/>
  <c r="D206" i="9" s="1"/>
  <c r="I232" i="9" a="1"/>
  <c r="I232" i="9" s="1"/>
  <c r="I241" i="9" a="1"/>
  <c r="I241" i="9" s="1"/>
  <c r="D198" i="9" a="1"/>
  <c r="D198" i="9" s="1"/>
  <c r="D305" i="9" a="1"/>
  <c r="D305" i="9" s="1"/>
  <c r="C199" i="9" a="1"/>
  <c r="C199" i="9" s="1"/>
  <c r="D200" i="9" a="1"/>
  <c r="D200" i="9" s="1"/>
  <c r="D245" i="9" a="1"/>
  <c r="D245" i="9" s="1"/>
  <c r="D276" i="9" a="1"/>
  <c r="D276" i="9" s="1"/>
  <c r="C175" i="9" a="1"/>
  <c r="C175" i="9" s="1"/>
  <c r="D275" i="9" a="1"/>
  <c r="D275" i="9" s="1"/>
  <c r="I226" i="9" a="1"/>
  <c r="I226" i="9" s="1"/>
  <c r="I286" i="9" a="1"/>
  <c r="I286" i="9" s="1"/>
  <c r="D184" i="9" a="1"/>
  <c r="D184" i="9" s="1"/>
  <c r="D255" i="9" a="1"/>
  <c r="D255" i="9" s="1"/>
  <c r="I208" i="9" a="1"/>
  <c r="I208" i="9" s="1"/>
  <c r="D168" i="9" a="1"/>
  <c r="D168" i="9" s="1"/>
  <c r="D259" i="9" a="1"/>
  <c r="D259" i="9" s="1"/>
  <c r="I278" i="9" a="1"/>
  <c r="I278" i="9" s="1"/>
  <c r="C219" i="9" a="1"/>
  <c r="C219" i="9" s="1"/>
  <c r="C221" i="9" a="1"/>
  <c r="C221" i="9" s="1"/>
  <c r="C222" i="9" a="1"/>
  <c r="C222" i="9" s="1"/>
  <c r="D248" i="9" a="1"/>
  <c r="D248" i="9" s="1"/>
  <c r="C264" i="9" a="1"/>
  <c r="C264" i="9" s="1"/>
  <c r="D236" i="9" a="1"/>
  <c r="D236" i="9" s="1"/>
  <c r="D170" i="9" a="1"/>
  <c r="D170" i="9" s="1"/>
  <c r="D242" i="9" a="1"/>
  <c r="D242" i="9" s="1"/>
  <c r="I171" i="9" a="1"/>
  <c r="I171" i="9" s="1"/>
  <c r="I194" i="9" a="1"/>
  <c r="I194" i="9" s="1"/>
  <c r="C207" i="9" a="1"/>
  <c r="C207" i="9" s="1"/>
  <c r="D195" i="9" a="1"/>
  <c r="D195" i="9" s="1"/>
  <c r="D207" i="9" a="1"/>
  <c r="D207" i="9" s="1"/>
  <c r="D233" i="9" a="1"/>
  <c r="D233" i="9" s="1"/>
  <c r="I195" i="9" a="1"/>
  <c r="I195" i="9" s="1"/>
  <c r="D239" i="9" a="1"/>
  <c r="D239" i="9" s="1"/>
  <c r="D309" i="9" a="1"/>
  <c r="D309" i="9" s="1"/>
  <c r="I252" i="9" a="1"/>
  <c r="I252" i="9" s="1"/>
  <c r="C211" i="9" a="1"/>
  <c r="C211" i="9" s="1"/>
  <c r="C282" i="9" a="1"/>
  <c r="C282" i="9" s="1"/>
  <c r="C287" i="9" a="1"/>
  <c r="C287" i="9" s="1"/>
  <c r="C279" i="9" a="1"/>
  <c r="C279" i="9" s="1"/>
  <c r="I263" i="9" a="1"/>
  <c r="I263" i="9" s="1"/>
  <c r="I257" i="9" a="1"/>
  <c r="I257" i="9" s="1"/>
  <c r="I180" i="9" a="1"/>
  <c r="I180" i="9" s="1"/>
  <c r="D266" i="9" a="1"/>
  <c r="D266" i="9" s="1"/>
  <c r="I179" i="9" a="1"/>
  <c r="I179" i="9" s="1"/>
  <c r="D267" i="9" a="1"/>
  <c r="D267" i="9" s="1"/>
  <c r="D263" i="9" a="1"/>
  <c r="D263" i="9" s="1"/>
  <c r="I186" i="9" a="1"/>
  <c r="I186" i="9" s="1"/>
  <c r="C170" i="9" a="1"/>
  <c r="C170" i="9" s="1"/>
  <c r="D288" i="9" a="1"/>
  <c r="D288" i="9" s="1"/>
  <c r="C280" i="9" a="1"/>
  <c r="C280" i="9" s="1"/>
  <c r="I294" i="9" a="1"/>
  <c r="I294" i="9" s="1"/>
  <c r="D265" i="9" a="1"/>
  <c r="D265" i="9" s="1"/>
  <c r="D221" i="9" a="1"/>
  <c r="D221" i="9" s="1"/>
  <c r="D261" i="9" a="1"/>
  <c r="D261" i="9" s="1"/>
  <c r="D308" i="9" a="1"/>
  <c r="D308" i="9" s="1"/>
  <c r="C248" i="9" a="1"/>
  <c r="C248" i="9" s="1"/>
  <c r="I188" i="9" a="1"/>
  <c r="I188" i="9" s="1"/>
  <c r="C194" i="9" a="1"/>
  <c r="C194" i="9" s="1"/>
  <c r="I268" i="9" a="1"/>
  <c r="I268" i="9" s="1"/>
  <c r="I301" i="9" a="1"/>
  <c r="I301" i="9" s="1"/>
  <c r="C274" i="9" a="1"/>
  <c r="C274" i="9" s="1"/>
  <c r="I303" i="9" a="1"/>
  <c r="I303" i="9" s="1"/>
  <c r="I231" i="9" a="1"/>
  <c r="I231" i="9" s="1"/>
  <c r="I238" i="9" a="1"/>
  <c r="I238" i="9" s="1"/>
  <c r="D197" i="9" a="1"/>
  <c r="D197" i="9" s="1"/>
  <c r="C197" i="9" a="1"/>
  <c r="C197" i="9" s="1"/>
  <c r="C302" i="9" a="1"/>
  <c r="C302" i="9" s="1"/>
  <c r="I314" i="9" a="1"/>
  <c r="I314" i="9" s="1"/>
  <c r="D293" i="9" a="1"/>
  <c r="D293" i="9" s="1"/>
  <c r="D178" i="9" a="1"/>
  <c r="D178" i="9" s="1"/>
  <c r="C315" i="9" a="1"/>
  <c r="C315" i="9" s="1"/>
  <c r="I312" i="9" a="1"/>
  <c r="I312" i="9" s="1"/>
  <c r="C260" i="9" a="1"/>
  <c r="C260" i="9" s="1"/>
  <c r="D272" i="9" a="1"/>
  <c r="D272" i="9" s="1"/>
  <c r="I295" i="9" a="1"/>
  <c r="I295" i="9" s="1"/>
  <c r="I214" i="9" a="1"/>
  <c r="I214" i="9" s="1"/>
  <c r="C265" i="9" a="1"/>
  <c r="C265" i="9" s="1"/>
  <c r="D182" i="9" a="1"/>
  <c r="D182" i="9" s="1"/>
  <c r="I261" i="9" a="1"/>
  <c r="I261" i="9" s="1"/>
  <c r="C283" i="9" a="1"/>
  <c r="C283" i="9" s="1"/>
  <c r="I181" i="9" a="1"/>
  <c r="I181" i="9" s="1"/>
  <c r="D264" i="9" a="1"/>
  <c r="D264" i="9" s="1"/>
  <c r="C195" i="9" a="1"/>
  <c r="C195" i="9" s="1"/>
  <c r="I271" i="9" a="1"/>
  <c r="I271" i="9" s="1"/>
  <c r="I237" i="9" a="1"/>
  <c r="I237" i="9" s="1"/>
  <c r="C230" i="9" a="1"/>
  <c r="C230" i="9" s="1"/>
  <c r="D247" i="9" a="1"/>
  <c r="D247" i="9" s="1"/>
  <c r="D237" i="9" a="1"/>
  <c r="D237" i="9" s="1"/>
  <c r="D175" i="9" a="1"/>
  <c r="D175" i="9" s="1"/>
  <c r="I235" i="9" a="1"/>
  <c r="I235" i="9" s="1"/>
  <c r="I230" i="9" a="1"/>
  <c r="I230" i="9" s="1"/>
  <c r="D171" i="9" a="1"/>
  <c r="D171" i="9" s="1"/>
  <c r="C167" i="9" a="1"/>
  <c r="C167" i="9" s="1"/>
  <c r="D313" i="9" a="1"/>
  <c r="D313" i="9" s="1"/>
  <c r="D286" i="9" a="1"/>
  <c r="D286" i="9" s="1"/>
  <c r="C298" i="9" a="1"/>
  <c r="C298" i="9" s="1"/>
  <c r="D252" i="9" a="1"/>
  <c r="D252" i="9" s="1"/>
  <c r="D258" i="9" a="1"/>
  <c r="D258" i="9" s="1"/>
  <c r="C288" i="9" a="1"/>
  <c r="C288" i="9" s="1"/>
  <c r="I220" i="9" a="1"/>
  <c r="I220" i="9" s="1"/>
  <c r="C285" i="9" a="1"/>
  <c r="C285" i="9" s="1"/>
  <c r="I265" i="9" a="1"/>
  <c r="I265" i="9" s="1"/>
  <c r="D187" i="9" a="1"/>
  <c r="D187" i="9" s="1"/>
  <c r="D223" i="9" a="1"/>
  <c r="D223" i="9" s="1"/>
  <c r="C212" i="9" a="1"/>
  <c r="C212" i="9" s="1"/>
  <c r="D238" i="9" a="1"/>
  <c r="D238" i="9" s="1"/>
  <c r="I191" i="9" a="1"/>
  <c r="I191" i="9" s="1"/>
  <c r="I204" i="9" a="1"/>
  <c r="I204" i="9" s="1"/>
  <c r="C276" i="9" a="1"/>
  <c r="C276" i="9" s="1"/>
  <c r="D234" i="9" a="1"/>
  <c r="D234" i="9" s="1"/>
  <c r="I300" i="9" a="1"/>
  <c r="I300" i="9" s="1"/>
  <c r="D274" i="9" a="1"/>
  <c r="D274" i="9" s="1"/>
  <c r="D173" i="9" a="1"/>
  <c r="D173" i="9" s="1"/>
  <c r="I266" i="9" a="1"/>
  <c r="I266" i="9" s="1"/>
  <c r="C187" i="9" a="1"/>
  <c r="C187" i="9" s="1"/>
  <c r="C290" i="9" a="1"/>
  <c r="C290" i="9" s="1"/>
  <c r="I251" i="9" a="1"/>
  <c r="I251" i="9" s="1"/>
  <c r="I296" i="9" a="1"/>
  <c r="I296" i="9" s="1"/>
  <c r="I212" i="9" a="1"/>
  <c r="I212" i="9" s="1"/>
  <c r="D291" i="9" a="1"/>
  <c r="D291" i="9" s="1"/>
  <c r="D311" i="9" a="1"/>
  <c r="D311" i="9" s="1"/>
  <c r="C310" i="9" a="1"/>
  <c r="C310" i="9" s="1"/>
  <c r="D310" i="9" a="1"/>
  <c r="D310" i="9" s="1"/>
  <c r="I216" i="9" a="1"/>
  <c r="I216" i="9" s="1"/>
  <c r="I210" i="9" a="1"/>
  <c r="I210" i="9" s="1"/>
  <c r="D225" i="9" a="1"/>
  <c r="D225" i="9" s="1"/>
  <c r="C291" i="9" a="1"/>
  <c r="C291" i="9" s="1"/>
  <c r="I249" i="9" a="1"/>
  <c r="I249" i="9" s="1"/>
  <c r="C240" i="9" a="1"/>
  <c r="C240" i="9" s="1"/>
  <c r="I289" i="9" a="1"/>
  <c r="I289" i="9" s="1"/>
  <c r="I307" i="9" a="1"/>
  <c r="I307" i="9" s="1"/>
  <c r="C269" i="9" a="1"/>
  <c r="C269" i="9" s="1"/>
  <c r="C201" i="9" a="1"/>
  <c r="C201" i="9" s="1"/>
  <c r="I270" i="9" a="1"/>
  <c r="I270" i="9" s="1"/>
  <c r="I197" i="9" a="1"/>
  <c r="I197" i="9" s="1"/>
  <c r="D191" i="9" a="1"/>
  <c r="D191" i="9" s="1"/>
  <c r="D204" i="9" a="1"/>
  <c r="D204" i="9" s="1"/>
  <c r="I299" i="9" a="1"/>
  <c r="I299" i="9" s="1"/>
  <c r="I274" i="9" a="1"/>
  <c r="I274" i="9" s="1"/>
  <c r="D303" i="9" a="1"/>
  <c r="D303" i="9" s="1"/>
  <c r="I174" i="9" a="1"/>
  <c r="I174" i="9" s="1"/>
  <c r="D306" i="9" a="1"/>
  <c r="D306" i="9" s="1"/>
  <c r="C226" i="9" a="1"/>
  <c r="C226" i="9" s="1"/>
  <c r="I292" i="9" a="1"/>
  <c r="I292" i="9" s="1"/>
  <c r="C253" i="9" a="1"/>
  <c r="C253" i="9" s="1"/>
  <c r="I275" i="9" a="1"/>
  <c r="I275" i="9" s="1"/>
  <c r="C214" i="9" a="1"/>
  <c r="C214" i="9" s="1"/>
  <c r="C294" i="9" a="1"/>
  <c r="C294" i="9" s="1"/>
  <c r="C190" i="9" a="1"/>
  <c r="C190" i="9" s="1"/>
  <c r="C297" i="9" a="1"/>
  <c r="C297" i="9" s="1"/>
  <c r="D254" i="9" a="1"/>
  <c r="D254" i="9" s="1"/>
  <c r="D296" i="9" a="1"/>
  <c r="D296" i="9" s="1"/>
  <c r="D292" i="9" a="1"/>
  <c r="D292" i="9" s="1"/>
  <c r="C308" i="9" a="1"/>
  <c r="C308" i="9" s="1"/>
  <c r="I298" i="9" a="1"/>
  <c r="I298" i="9" s="1"/>
  <c r="I317" i="9" a="1"/>
  <c r="I317" i="9" s="1"/>
  <c r="I280" i="9" a="1"/>
  <c r="I280" i="9" s="1"/>
  <c r="I222" i="9" a="1"/>
  <c r="I222" i="9" s="1"/>
  <c r="C188" i="9" a="1"/>
  <c r="C188" i="9" s="1"/>
  <c r="C233" i="9" a="1"/>
  <c r="C233" i="9" s="1"/>
  <c r="C183" i="9" a="1"/>
  <c r="C183" i="9" s="1"/>
  <c r="C255" i="9" a="1"/>
  <c r="C255" i="9" s="1"/>
  <c r="C216" i="9" a="1"/>
  <c r="C216" i="9" s="1"/>
  <c r="C262" i="9" a="1"/>
  <c r="C262" i="9" s="1"/>
  <c r="I256" i="9" a="1"/>
  <c r="I256" i="9" s="1"/>
  <c r="D243" i="9" a="1"/>
  <c r="D243" i="9" s="1"/>
  <c r="C229" i="9" a="1"/>
  <c r="C229" i="9" s="1"/>
  <c r="I196" i="9" a="1"/>
  <c r="I196" i="9" s="1"/>
  <c r="C231" i="9" a="1"/>
  <c r="C231" i="9" s="1"/>
  <c r="D188" i="9" a="1"/>
  <c r="D188" i="9" s="1"/>
  <c r="I173" i="9" a="1"/>
  <c r="I173" i="9" s="1"/>
  <c r="C286" i="9" a="1"/>
  <c r="C286" i="9" s="1"/>
  <c r="I291" i="9" a="1"/>
  <c r="I291" i="9" s="1"/>
  <c r="I189" i="9" a="1"/>
  <c r="I189" i="9" s="1"/>
  <c r="D285" i="9" a="1"/>
  <c r="D285" i="9" s="1"/>
  <c r="D215" i="9" a="1"/>
  <c r="D215" i="9" s="1"/>
  <c r="C245" i="9" a="1"/>
  <c r="C245" i="9" s="1"/>
  <c r="C303" i="9" a="1"/>
  <c r="C303" i="9" s="1"/>
  <c r="C306" i="9" a="1"/>
  <c r="C306" i="9" s="1"/>
  <c r="D189" i="9" a="1"/>
  <c r="D189" i="9" s="1"/>
  <c r="D246" i="9" a="1"/>
  <c r="D246" i="9" s="1"/>
  <c r="C244" i="9" a="1"/>
  <c r="C244" i="9" s="1"/>
  <c r="C277" i="9" a="1"/>
  <c r="C277" i="9" s="1"/>
  <c r="C314" i="9" a="1"/>
  <c r="C314" i="9" s="1"/>
  <c r="C224" i="9" a="1"/>
  <c r="C224" i="9" s="1"/>
  <c r="D218" i="9" a="1"/>
  <c r="D218" i="9" s="1"/>
  <c r="I282" i="9" a="1"/>
  <c r="I282" i="9" s="1"/>
  <c r="D279" i="9" a="1"/>
  <c r="D279" i="9" s="1"/>
  <c r="C220" i="9" a="1"/>
  <c r="C220" i="9" s="1"/>
  <c r="I209" i="9" a="1"/>
  <c r="I209" i="9" s="1"/>
  <c r="C179" i="9" a="1"/>
  <c r="C179" i="9" s="1"/>
  <c r="C223" i="9" a="1"/>
  <c r="C223" i="9" s="1"/>
  <c r="D281" i="9" a="1"/>
  <c r="D281" i="9" s="1"/>
  <c r="I276" i="9" a="1"/>
  <c r="I276" i="9" s="1"/>
  <c r="C191" i="9" a="1"/>
  <c r="C191" i="9" s="1"/>
  <c r="C241" i="9" a="1"/>
  <c r="C241" i="9" s="1"/>
  <c r="C268" i="9" a="1"/>
  <c r="C268" i="9" s="1"/>
  <c r="D196" i="9" a="1"/>
  <c r="D196" i="9" s="1"/>
  <c r="D193" i="9" a="1"/>
  <c r="D193" i="9" s="1"/>
  <c r="D253" i="9" a="1"/>
  <c r="D253" i="9" s="1"/>
  <c r="I199" i="9" a="1"/>
  <c r="I199" i="9" s="1"/>
  <c r="C213" i="9" a="1"/>
  <c r="C213" i="9" s="1"/>
  <c r="I176" i="9" a="1"/>
  <c r="I176" i="9" s="1"/>
  <c r="C316" i="9" a="1"/>
  <c r="C316" i="9" s="1"/>
  <c r="C193" i="9" a="1"/>
  <c r="C193" i="9" s="1"/>
  <c r="I305" i="9" a="1"/>
  <c r="I305" i="9" s="1"/>
  <c r="I229" i="9" a="1"/>
  <c r="I229" i="9" s="1"/>
  <c r="I218" i="9" a="1"/>
  <c r="I218" i="9" s="1"/>
  <c r="D214" i="9" a="1"/>
  <c r="D214" i="9" s="1"/>
  <c r="I221" i="9" a="1"/>
  <c r="I221" i="9" s="1"/>
  <c r="C270" i="9" a="1"/>
  <c r="C270" i="9" s="1"/>
  <c r="C304" i="9" a="1"/>
  <c r="C304" i="9" s="1"/>
  <c r="D300" i="9" a="1"/>
  <c r="D300" i="9" s="1"/>
  <c r="I247" i="9" a="1"/>
  <c r="I247" i="9" s="1"/>
  <c r="C300" i="9" a="1"/>
  <c r="C300" i="9" s="1"/>
  <c r="I207" i="9" a="1"/>
  <c r="I207" i="9" s="1"/>
  <c r="C275" i="9" a="1"/>
  <c r="C275" i="9" s="1"/>
  <c r="I309" i="9" a="1"/>
  <c r="I309" i="9" s="1"/>
  <c r="I213" i="9" a="1"/>
  <c r="I213" i="9" s="1"/>
  <c r="I272" i="9" a="1"/>
  <c r="I272" i="9" s="1"/>
  <c r="I285" i="9" a="1"/>
  <c r="I285" i="9" s="1"/>
  <c r="C307" i="9" a="1"/>
  <c r="C307" i="9" s="1"/>
  <c r="D190" i="9" a="1"/>
  <c r="D190" i="9" s="1"/>
  <c r="I203" i="9" a="1"/>
  <c r="I203" i="9" s="1"/>
  <c r="D240" i="9" a="1"/>
  <c r="D240" i="9" s="1"/>
  <c r="D179" i="9" a="1"/>
  <c r="D179" i="9" s="1"/>
  <c r="I225" i="9" a="1"/>
  <c r="I225" i="9" s="1"/>
  <c r="C254" i="9" a="1"/>
  <c r="C254" i="9" s="1"/>
  <c r="C176" i="9" a="1"/>
  <c r="C176" i="9" s="1"/>
  <c r="C215" i="9" a="1"/>
  <c r="C215" i="9" s="1"/>
  <c r="C311" i="9" a="1"/>
  <c r="C311" i="9" s="1"/>
  <c r="I293" i="9" a="1"/>
  <c r="I293" i="9" s="1"/>
  <c r="I242" i="9" a="1"/>
  <c r="I242" i="9" s="1"/>
  <c r="D307" i="9" a="1"/>
  <c r="D307" i="9" s="1"/>
  <c r="I198" i="9" a="1"/>
  <c r="I198" i="9" s="1"/>
  <c r="I215" i="9" a="1"/>
  <c r="I215" i="9" s="1"/>
  <c r="D212" i="9" a="1"/>
  <c r="D212" i="9" s="1"/>
  <c r="C295" i="9" a="1"/>
  <c r="C295" i="9" s="1"/>
  <c r="D283" i="9" a="1"/>
  <c r="D283" i="9" s="1"/>
  <c r="C232" i="9" a="1"/>
  <c r="C232" i="9" s="1"/>
  <c r="D298" i="9" a="1"/>
  <c r="D298" i="9" s="1"/>
  <c r="D271" i="9" a="1"/>
  <c r="D271" i="9" s="1"/>
  <c r="C177" i="9" a="1"/>
  <c r="C177" i="9" s="1"/>
  <c r="D177" i="9" a="1"/>
  <c r="D177" i="9" s="1"/>
  <c r="I192" i="9" a="1"/>
  <c r="I192" i="9" s="1"/>
  <c r="C172" i="9" a="1"/>
  <c r="C172" i="9" s="1"/>
  <c r="D224" i="9" a="1"/>
  <c r="D224" i="9" s="1"/>
  <c r="C312" i="9" a="1"/>
  <c r="C312" i="9" s="1"/>
  <c r="C278" i="9" a="1"/>
  <c r="C278" i="9" s="1"/>
  <c r="C250" i="9" a="1"/>
  <c r="C250" i="9" s="1"/>
  <c r="I316" i="9" a="1"/>
  <c r="I316" i="9" s="1"/>
  <c r="D228" i="9" a="1"/>
  <c r="D228" i="9" s="1"/>
  <c r="I304" i="9" a="1"/>
  <c r="I304" i="9" s="1"/>
  <c r="C247" i="9" a="1"/>
  <c r="C247" i="9" s="1"/>
  <c r="D192" i="9" a="1"/>
  <c r="D192" i="9" s="1"/>
  <c r="C204" i="9" a="1"/>
  <c r="C204" i="9" s="1"/>
  <c r="C200" i="9" a="1"/>
  <c r="C200" i="9" s="1"/>
  <c r="I269" i="9" a="1"/>
  <c r="I269" i="9" s="1"/>
  <c r="D244" i="9" a="1"/>
  <c r="D244" i="9" s="1"/>
  <c r="D315" i="9" a="1"/>
  <c r="D315" i="9" s="1"/>
  <c r="D290" i="9" a="1"/>
  <c r="D290" i="9" s="1"/>
  <c r="I287" i="9" a="1"/>
  <c r="I287" i="9" s="1"/>
  <c r="C259" i="9" a="1"/>
  <c r="C259" i="9" s="1"/>
  <c r="I240" i="9" a="1"/>
  <c r="I240" i="9" s="1"/>
  <c r="I262" i="9" a="1"/>
  <c r="I262" i="9" s="1"/>
  <c r="C249" i="9" a="1"/>
  <c r="C249" i="9" s="1"/>
  <c r="D222" i="9" a="1"/>
  <c r="D222" i="9" s="1"/>
  <c r="I281" i="9" a="1"/>
  <c r="I281" i="9" s="1"/>
  <c r="C256" i="9" a="1"/>
  <c r="C256" i="9" s="1"/>
  <c r="D199" i="9" a="1"/>
  <c r="D199" i="9" s="1"/>
  <c r="I190" i="9" a="1"/>
  <c r="I190" i="9" s="1"/>
  <c r="C169" i="9" a="1"/>
  <c r="C169" i="9" s="1"/>
  <c r="I277" i="9" a="1"/>
  <c r="I277" i="9" s="1"/>
  <c r="D231" i="9" a="1"/>
  <c r="D231" i="9" s="1"/>
  <c r="I273" i="9" a="1"/>
  <c r="I273" i="9" s="1"/>
  <c r="D268" i="9" a="1"/>
  <c r="D268" i="9" s="1"/>
  <c r="D229" i="9" a="1"/>
  <c r="D229" i="9" s="1"/>
  <c r="D202" i="9" a="1"/>
  <c r="D202" i="9" s="1"/>
  <c r="D270" i="9" a="1"/>
  <c r="D270" i="9" s="1"/>
  <c r="D241" i="9" a="1"/>
  <c r="D241" i="9" s="1"/>
  <c r="I243" i="9" a="1"/>
  <c r="I243" i="9" s="1"/>
  <c r="I211" i="9" a="1"/>
  <c r="I211" i="9" s="1"/>
  <c r="C309" i="9" a="1"/>
  <c r="C309" i="9" s="1"/>
  <c r="I202" i="9" a="1"/>
  <c r="I202" i="9" s="1"/>
  <c r="I255" i="9" a="1"/>
  <c r="I255" i="9" s="1"/>
  <c r="I315" i="9" a="1"/>
  <c r="I315" i="9" s="1"/>
  <c r="C186" i="9" a="1"/>
  <c r="C186" i="9" s="1"/>
  <c r="I185" i="9" a="1"/>
  <c r="I185" i="9" s="1"/>
  <c r="D260" i="9" a="1"/>
  <c r="D260" i="9" s="1"/>
  <c r="I248" i="9" a="1"/>
  <c r="I248" i="9" s="1"/>
  <c r="C205" i="9" a="1"/>
  <c r="C205" i="9" s="1"/>
  <c r="C189" i="9" a="1"/>
  <c r="C189" i="9" s="1"/>
  <c r="D167" i="9" a="1"/>
  <c r="D167" i="9" s="1"/>
  <c r="C173" i="9" a="1"/>
  <c r="C173" i="9" s="1"/>
  <c r="C196" i="9" a="1"/>
  <c r="C196" i="9" s="1"/>
  <c r="C234" i="9" a="1"/>
  <c r="C234" i="9" s="1"/>
  <c r="I201" i="9" a="1"/>
  <c r="I201" i="9" s="1"/>
  <c r="D314" i="9" a="1"/>
  <c r="D314" i="9" s="1"/>
  <c r="D284" i="9" a="1"/>
  <c r="D284" i="9" s="1"/>
  <c r="C185" i="9" a="1"/>
  <c r="C185" i="9" s="1"/>
  <c r="C243" i="9" a="1"/>
  <c r="C243" i="9" s="1"/>
  <c r="I253" i="9" a="1"/>
  <c r="I253" i="9" s="1"/>
  <c r="I182" i="9" a="1"/>
  <c r="I182" i="9" s="1"/>
  <c r="I172" i="9" a="1"/>
  <c r="I172" i="9" s="1"/>
  <c r="C180" i="9" a="1"/>
  <c r="C180" i="9" s="1"/>
  <c r="I259" i="9" a="1"/>
  <c r="I259" i="9" s="1"/>
  <c r="C271" i="9" a="1"/>
  <c r="C271" i="9" s="1"/>
  <c r="I167" i="9" a="1"/>
  <c r="I167" i="9" s="1"/>
  <c r="D213" i="9" a="1"/>
  <c r="D213" i="9" s="1"/>
  <c r="D282" i="9" a="1"/>
  <c r="D282" i="9" s="1"/>
  <c r="I279" i="9" a="1"/>
  <c r="I279" i="9" s="1"/>
  <c r="D209" i="9" a="1"/>
  <c r="D209" i="9" s="1"/>
  <c r="D172" i="9" a="1"/>
  <c r="D172" i="9" s="1"/>
  <c r="I217" i="9" a="1"/>
  <c r="I217" i="9" s="1"/>
  <c r="C171" i="9" a="1"/>
  <c r="C171" i="9" s="1"/>
  <c r="D278" i="9" a="1"/>
  <c r="D278" i="9" s="1"/>
  <c r="C202" i="9" a="1"/>
  <c r="C202" i="9" s="1"/>
  <c r="I178" i="9" a="1"/>
  <c r="I178" i="9" s="1"/>
  <c r="C237" i="9" a="1"/>
  <c r="C237" i="9" s="1"/>
  <c r="D226" i="9" a="1"/>
  <c r="D226" i="9" s="1"/>
  <c r="C272" i="9" a="1"/>
  <c r="C272" i="9" s="1"/>
  <c r="C317" i="9" a="1"/>
  <c r="C317" i="9" s="1"/>
  <c r="I223" i="9" a="1"/>
  <c r="I223" i="9" s="1"/>
  <c r="I200" i="9" a="1"/>
  <c r="I200" i="9" s="1"/>
  <c r="D277" i="9" a="1"/>
  <c r="D277" i="9" s="1"/>
  <c r="C299" i="9" a="1"/>
  <c r="C299" i="9" s="1"/>
  <c r="C218" i="9" a="1"/>
  <c r="C218" i="9" s="1"/>
  <c r="C236" i="9" a="1"/>
  <c r="C236" i="9" s="1"/>
  <c r="D297" i="9" a="1"/>
  <c r="D297" i="9" s="1"/>
  <c r="D299" i="9" a="1"/>
  <c r="D299" i="9" s="1"/>
  <c r="C296" i="9" a="1"/>
  <c r="C296" i="9" s="1"/>
  <c r="I254" i="9" a="1"/>
  <c r="I254" i="9" s="1"/>
  <c r="C235" i="9" a="1"/>
  <c r="C235" i="9" s="1"/>
  <c r="C246" i="9" a="1"/>
  <c r="C246" i="9" s="1"/>
  <c r="D287" i="9" a="1"/>
  <c r="D287" i="9" s="1"/>
  <c r="C281" i="9" a="1"/>
  <c r="C281" i="9" s="1"/>
  <c r="I264" i="9" a="1"/>
  <c r="I264" i="9" s="1"/>
  <c r="I205" i="9" a="1"/>
  <c r="I205" i="9" s="1"/>
  <c r="I169" i="9" a="1"/>
  <c r="I169" i="9" s="1"/>
  <c r="C305" i="9" a="1"/>
  <c r="C305" i="9" s="1"/>
  <c r="D194" i="9" a="1"/>
  <c r="D194" i="9" s="1"/>
  <c r="I246" i="9" a="1"/>
  <c r="I246" i="9" s="1"/>
  <c r="C313" i="9" a="1"/>
  <c r="C313" i="9" s="1"/>
  <c r="I288" i="9" a="1"/>
  <c r="I288" i="9" s="1"/>
  <c r="C227" i="9" a="1"/>
  <c r="C227" i="9" s="1"/>
  <c r="C181" i="9" a="1"/>
  <c r="C181" i="9" s="1"/>
  <c r="C178" i="9" a="1"/>
  <c r="C178" i="9" s="1"/>
  <c r="C263" i="9" a="1"/>
  <c r="C263" i="9" s="1"/>
  <c r="D269" i="9" a="1"/>
  <c r="D269" i="9" s="1"/>
  <c r="I290" i="9" a="1"/>
  <c r="I290" i="9" s="1"/>
  <c r="C238" i="9" a="1"/>
  <c r="C238" i="9" s="1"/>
  <c r="I313" i="9" a="1"/>
  <c r="I313" i="9" s="1"/>
  <c r="I219" i="9" a="1"/>
  <c r="I219" i="9" s="1"/>
  <c r="I308" i="9" a="1"/>
  <c r="I308" i="9" s="1"/>
  <c r="C289" i="9" a="1"/>
  <c r="C289" i="9" s="1"/>
  <c r="D262" i="9" a="1"/>
  <c r="D262" i="9" s="1"/>
  <c r="C182" i="9" a="1"/>
  <c r="C182" i="9" s="1"/>
  <c r="D216" i="9" a="1"/>
  <c r="D216" i="9" s="1"/>
  <c r="I233" i="9" a="1"/>
  <c r="I233" i="9" s="1"/>
  <c r="D176" i="9" a="1"/>
  <c r="D176" i="9" s="1"/>
  <c r="D174" i="9" a="1"/>
  <c r="D174" i="9" s="1"/>
  <c r="I170" i="9" a="1"/>
  <c r="I170" i="9" s="1"/>
  <c r="I227" i="9" a="1"/>
  <c r="I227" i="9" s="1"/>
  <c r="I260" i="9" a="1"/>
  <c r="I260" i="9" s="1"/>
  <c r="C208" i="9" a="1"/>
  <c r="C208" i="9" s="1"/>
  <c r="D316" i="9" a="1"/>
  <c r="D316" i="9" s="1"/>
  <c r="I228" i="9" a="1"/>
  <c r="I228" i="9" s="1"/>
  <c r="C192" i="9" a="1"/>
  <c r="C192" i="9" s="1"/>
  <c r="I234" i="9" a="1"/>
  <c r="I234" i="9" s="1"/>
  <c r="I245" i="9" a="1"/>
  <c r="I245" i="9" s="1"/>
  <c r="C203" i="9" a="1"/>
  <c r="C203" i="9" s="1"/>
  <c r="C198" i="9" a="1"/>
  <c r="C198" i="9" s="1"/>
  <c r="C284" i="9" a="1"/>
  <c r="C284" i="9" s="1"/>
  <c r="D217" i="9" a="1"/>
  <c r="D217" i="9" s="1"/>
  <c r="C293" i="9" a="1"/>
  <c r="C293" i="9" s="1"/>
  <c r="D210" i="9" a="1"/>
  <c r="D210" i="9" s="1"/>
  <c r="D235" i="9" a="1"/>
  <c r="D235" i="9" s="1"/>
  <c r="I177" i="9" a="1"/>
  <c r="I177" i="9" s="1"/>
  <c r="C174" i="9" a="1"/>
  <c r="C174" i="9" s="1"/>
  <c r="I258" i="9" a="1"/>
  <c r="I258" i="9" s="1"/>
  <c r="D302" i="9" a="1"/>
  <c r="D302" i="9" s="1"/>
  <c r="C261" i="9" a="1"/>
  <c r="C261" i="9" s="1"/>
  <c r="D205" i="9" a="1"/>
  <c r="D205" i="9" s="1"/>
  <c r="C239" i="9" a="1"/>
  <c r="C239" i="9" s="1"/>
  <c r="C301" i="9" a="1"/>
  <c r="C301" i="9" s="1"/>
  <c r="I193" i="9" a="1"/>
  <c r="I193" i="9" s="1"/>
  <c r="D180" i="9" a="1"/>
  <c r="D180" i="9" s="1"/>
  <c r="C252" i="9" a="1"/>
  <c r="C252" i="9" s="1"/>
  <c r="D220" i="9" a="1"/>
  <c r="D220" i="9" s="1"/>
  <c r="D201" i="9" a="1"/>
  <c r="D201" i="9" s="1"/>
  <c r="I306" i="9" a="1"/>
  <c r="I306" i="9" s="1"/>
  <c r="D312" i="9" a="1"/>
  <c r="D312" i="9" s="1"/>
  <c r="D169" i="9" a="1"/>
  <c r="D169" i="9" s="1"/>
  <c r="I302" i="9" a="1"/>
  <c r="I302" i="9" s="1"/>
  <c r="D301" i="9" a="1"/>
  <c r="D301" i="9" s="1"/>
  <c r="I284" i="9" a="1"/>
  <c r="I284" i="9" s="1"/>
  <c r="I224" i="9" a="1"/>
  <c r="I224" i="9" s="1"/>
  <c r="I183" i="9" a="1"/>
  <c r="I183" i="9" s="1"/>
  <c r="I267" i="9" a="1"/>
  <c r="I267" i="9" s="1"/>
  <c r="I100" i="9" a="1"/>
  <c r="I100" i="9" s="1"/>
  <c r="C547" i="6"/>
  <c r="D71" i="5"/>
  <c r="C565" i="6"/>
  <c r="C127" i="6"/>
  <c r="C331" i="6"/>
  <c r="C469" i="6"/>
  <c r="C277" i="6"/>
  <c r="C445" i="6"/>
  <c r="C451" i="6"/>
  <c r="C325" i="6"/>
  <c r="C307" i="6"/>
  <c r="C511" i="6"/>
  <c r="C541" i="6"/>
  <c r="C481" i="6"/>
  <c r="C109" i="6"/>
  <c r="C265" i="6"/>
  <c r="D137" i="5"/>
  <c r="D89" i="5"/>
  <c r="C133" i="6"/>
  <c r="C559" i="6"/>
  <c r="C337" i="6"/>
  <c r="C247" i="6"/>
  <c r="D77" i="5"/>
  <c r="D65" i="5"/>
  <c r="C391" i="6"/>
  <c r="C433" i="6"/>
  <c r="C103" i="6"/>
  <c r="C457" i="6"/>
  <c r="D131" i="5"/>
  <c r="C187" i="6"/>
  <c r="D167" i="5"/>
  <c r="C289" i="6"/>
  <c r="C241" i="6"/>
  <c r="C139" i="6"/>
  <c r="C121" i="6"/>
  <c r="C499" i="6"/>
  <c r="C211" i="6"/>
  <c r="D53" i="5"/>
  <c r="C199" i="6"/>
  <c r="C403" i="6"/>
  <c r="C379" i="6"/>
  <c r="C175" i="6"/>
  <c r="C253" i="6"/>
  <c r="C217" i="6"/>
  <c r="C205" i="6"/>
  <c r="C397" i="6"/>
  <c r="C415" i="6"/>
  <c r="D155" i="5"/>
  <c r="C505" i="6"/>
  <c r="C475" i="6"/>
  <c r="D149" i="5"/>
  <c r="D119" i="5"/>
  <c r="D83" i="5"/>
  <c r="C529" i="6"/>
  <c r="K22" i="9"/>
  <c r="L21" i="9"/>
  <c r="D21" i="9" s="1" a="1"/>
  <c r="D21" i="9" s="1"/>
  <c r="I150" i="9" a="1"/>
  <c r="I150" i="9" s="1"/>
  <c r="I42" i="9" a="1"/>
  <c r="I42" i="9" s="1"/>
  <c r="C61" i="9" a="1"/>
  <c r="C61" i="9" s="1"/>
  <c r="I99" i="9" a="1"/>
  <c r="I99" i="9" s="1"/>
  <c r="D138" i="9" a="1"/>
  <c r="D138" i="9" s="1"/>
  <c r="I129" i="9" a="1"/>
  <c r="I129" i="9" s="1"/>
  <c r="C130" i="9" a="1"/>
  <c r="C130" i="9" s="1"/>
  <c r="C59" i="9" a="1"/>
  <c r="C59" i="9" s="1"/>
  <c r="D117" i="9" a="1"/>
  <c r="D117" i="9" s="1"/>
  <c r="I12" i="9" a="1"/>
  <c r="I12" i="9" s="1"/>
  <c r="C76" i="9" a="1"/>
  <c r="C76" i="9" s="1"/>
  <c r="D13" i="9" a="1"/>
  <c r="D13" i="9" s="1"/>
  <c r="I18" i="9" a="1"/>
  <c r="I18" i="9" s="1"/>
  <c r="D51" i="9" a="1"/>
  <c r="D51" i="9" s="1"/>
  <c r="C20" i="9" a="1"/>
  <c r="C20" i="9" s="1"/>
  <c r="C15" i="9" a="1"/>
  <c r="C15" i="9" s="1"/>
  <c r="C86" i="9" a="1"/>
  <c r="C86" i="9" s="1"/>
  <c r="I95" i="9" a="1"/>
  <c r="I95" i="9" s="1"/>
  <c r="D125" i="9" a="1"/>
  <c r="D125" i="9" s="1"/>
  <c r="D19" i="9" a="1"/>
  <c r="D19" i="9" s="1"/>
  <c r="C48" i="9" a="1"/>
  <c r="C48" i="9" s="1"/>
  <c r="D136" i="9" a="1"/>
  <c r="D136" i="9" s="1"/>
  <c r="C131" i="9" a="1"/>
  <c r="C131" i="9" s="1"/>
  <c r="I134" i="9" a="1"/>
  <c r="I134" i="9" s="1"/>
  <c r="I94" i="9" a="1"/>
  <c r="I94" i="9" s="1"/>
  <c r="I39" i="9" a="1"/>
  <c r="I39" i="9" s="1"/>
  <c r="D96" i="9" a="1"/>
  <c r="D96" i="9" s="1"/>
  <c r="C132" i="9" a="1"/>
  <c r="C132" i="9" s="1"/>
  <c r="I104" i="9" a="1"/>
  <c r="I104" i="9" s="1"/>
  <c r="C13" i="9" a="1"/>
  <c r="C13" i="9" s="1"/>
  <c r="C78" i="9" a="1"/>
  <c r="C78" i="9" s="1"/>
  <c r="D17" i="9" a="1"/>
  <c r="D17" i="9" s="1"/>
  <c r="I13" i="9" a="1"/>
  <c r="I13" i="9" s="1"/>
  <c r="I76" i="9" a="1"/>
  <c r="I76" i="9" s="1"/>
  <c r="D82" i="9" a="1"/>
  <c r="D82" i="9" s="1"/>
  <c r="D84" i="9" a="1"/>
  <c r="D84" i="9" s="1"/>
  <c r="C56" i="9" a="1"/>
  <c r="C56" i="9" s="1"/>
  <c r="I10" i="9" a="1"/>
  <c r="I10" i="9" s="1"/>
  <c r="D122" i="9" a="1"/>
  <c r="D122" i="9" s="1"/>
  <c r="I40" i="9" a="1"/>
  <c r="I40" i="9" s="1"/>
  <c r="C133" i="9" a="1"/>
  <c r="C133" i="9" s="1"/>
  <c r="D67" i="9" a="1"/>
  <c r="D67" i="9" s="1"/>
  <c r="D63" i="9" a="1"/>
  <c r="D63" i="9" s="1"/>
  <c r="D151" i="9" a="1"/>
  <c r="D151" i="9" s="1"/>
  <c r="I105" i="9" a="1"/>
  <c r="I105" i="9" s="1"/>
  <c r="I79" i="9" a="1"/>
  <c r="I79" i="9" s="1"/>
  <c r="D135" i="9" a="1"/>
  <c r="D135" i="9" s="1"/>
  <c r="C142" i="9" a="1"/>
  <c r="C142" i="9" s="1"/>
  <c r="D73" i="9" a="1"/>
  <c r="D73" i="9" s="1"/>
  <c r="D147" i="9" a="1"/>
  <c r="D147" i="9" s="1"/>
  <c r="C71" i="9" a="1"/>
  <c r="C71" i="9" s="1"/>
  <c r="I84" i="9" a="1"/>
  <c r="I84" i="9" s="1"/>
  <c r="D144" i="9" a="1"/>
  <c r="D144" i="9" s="1"/>
  <c r="D148" i="9" a="1"/>
  <c r="D148" i="9" s="1"/>
  <c r="D109" i="9" a="1"/>
  <c r="D109" i="9" s="1"/>
  <c r="C125" i="9" a="1"/>
  <c r="C125" i="9" s="1"/>
  <c r="C102" i="9" a="1"/>
  <c r="C102" i="9" s="1"/>
  <c r="D127" i="9" a="1"/>
  <c r="D127" i="9" s="1"/>
  <c r="C90" i="9" a="1"/>
  <c r="C90" i="9" s="1"/>
  <c r="C92" i="9" a="1"/>
  <c r="C92" i="9" s="1"/>
  <c r="C51" i="9" a="1"/>
  <c r="C51" i="9" s="1"/>
  <c r="C53" i="9" a="1"/>
  <c r="C53" i="9" s="1"/>
  <c r="C54" i="9" a="1"/>
  <c r="C54" i="9" s="1"/>
  <c r="D61" i="9" a="1"/>
  <c r="D61" i="9" s="1"/>
  <c r="C47" i="9" a="1"/>
  <c r="C47" i="9" s="1"/>
  <c r="I138" i="9" a="1"/>
  <c r="I138" i="9" s="1"/>
  <c r="C129" i="9" a="1"/>
  <c r="C129" i="9" s="1"/>
  <c r="I130" i="9" a="1"/>
  <c r="I130" i="9" s="1"/>
  <c r="I154" i="9" a="1"/>
  <c r="I154" i="9" s="1"/>
  <c r="D105" i="9" a="1"/>
  <c r="D105" i="9" s="1"/>
  <c r="I137" i="9" a="1"/>
  <c r="I137" i="9" s="1"/>
  <c r="D58" i="9" a="1"/>
  <c r="D58" i="9" s="1"/>
  <c r="C141" i="9" a="1"/>
  <c r="C141" i="9" s="1"/>
  <c r="D116" i="9" a="1"/>
  <c r="D116" i="9" s="1"/>
  <c r="I113" i="9" a="1"/>
  <c r="I113" i="9" s="1"/>
  <c r="D49" i="9" a="1"/>
  <c r="D49" i="9" s="1"/>
  <c r="C144" i="9" a="1"/>
  <c r="C144" i="9" s="1"/>
  <c r="C57" i="9" a="1"/>
  <c r="C57" i="9" s="1"/>
  <c r="C148" i="9" a="1"/>
  <c r="C148" i="9" s="1"/>
  <c r="C113" i="9" a="1"/>
  <c r="C113" i="9" s="1"/>
  <c r="I149" i="9" a="1"/>
  <c r="I149" i="9" s="1"/>
  <c r="D95" i="9" a="1"/>
  <c r="D95" i="9" s="1"/>
  <c r="D124" i="9" a="1"/>
  <c r="D124" i="9" s="1"/>
  <c r="D60" i="9" a="1"/>
  <c r="D60" i="9" s="1"/>
  <c r="C40" i="9" a="1"/>
  <c r="C40" i="9" s="1"/>
  <c r="C136" i="9" a="1"/>
  <c r="C136" i="9" s="1"/>
  <c r="D131" i="9" a="1"/>
  <c r="D131" i="9" s="1"/>
  <c r="I88" i="9" a="1"/>
  <c r="I88" i="9" s="1"/>
  <c r="C63" i="9" a="1"/>
  <c r="C63" i="9" s="1"/>
  <c r="C98" i="9" a="1"/>
  <c r="C98" i="9" s="1"/>
  <c r="C151" i="9" a="1"/>
  <c r="C151" i="9" s="1"/>
  <c r="I96" i="9" a="1"/>
  <c r="I96" i="9" s="1"/>
  <c r="C74" i="9" a="1"/>
  <c r="C74" i="9" s="1"/>
  <c r="C123" i="9" a="1"/>
  <c r="C123" i="9" s="1"/>
  <c r="I116" i="9" a="1"/>
  <c r="I116" i="9" s="1"/>
  <c r="C84" i="9" a="1"/>
  <c r="C84" i="9" s="1"/>
  <c r="I115" i="9" a="1"/>
  <c r="I115" i="9" s="1"/>
  <c r="I56" i="9" a="1"/>
  <c r="I56" i="9" s="1"/>
  <c r="C146" i="9" a="1"/>
  <c r="C146" i="9" s="1"/>
  <c r="I139" i="9" a="1"/>
  <c r="I139" i="9" s="1"/>
  <c r="D12" i="9" a="1"/>
  <c r="D12" i="9" s="1"/>
  <c r="D114" i="9" a="1"/>
  <c r="D114" i="9" s="1"/>
  <c r="D53" i="9" a="1"/>
  <c r="D53" i="9" s="1"/>
  <c r="D66" i="9" a="1"/>
  <c r="D66" i="9" s="1"/>
  <c r="I68" i="9" a="1"/>
  <c r="I68" i="9" s="1"/>
  <c r="I46" i="9" a="1"/>
  <c r="I46" i="9" s="1"/>
  <c r="I133" i="9" a="1"/>
  <c r="I133" i="9" s="1"/>
  <c r="I127" i="9" a="1"/>
  <c r="I127" i="9" s="1"/>
  <c r="D89" i="9" a="1"/>
  <c r="D89" i="9" s="1"/>
  <c r="D154" i="9" a="1"/>
  <c r="D154" i="9" s="1"/>
  <c r="C104" i="9" a="1"/>
  <c r="C104" i="9" s="1"/>
  <c r="I148" i="9" a="1"/>
  <c r="I148" i="9" s="1"/>
  <c r="D139" i="9" a="1"/>
  <c r="D139" i="9" s="1"/>
  <c r="D140" i="9" a="1"/>
  <c r="D140" i="9" s="1"/>
  <c r="D20" i="9" a="1"/>
  <c r="D20" i="9" s="1"/>
  <c r="I117" i="9" a="1"/>
  <c r="I117" i="9" s="1"/>
  <c r="I16" i="9" a="1"/>
  <c r="I16" i="9" s="1"/>
  <c r="I146" i="9" a="1"/>
  <c r="I146" i="9" s="1"/>
  <c r="I77" i="9" a="1"/>
  <c r="I77" i="9" s="1"/>
  <c r="D15" i="9" a="1"/>
  <c r="D15" i="9" s="1"/>
  <c r="I140" i="9" a="1"/>
  <c r="I140" i="9" s="1"/>
  <c r="I66" i="9" a="1"/>
  <c r="I66" i="9" s="1"/>
  <c r="D65" i="9" a="1"/>
  <c r="D65" i="9" s="1"/>
  <c r="D40" i="9" a="1"/>
  <c r="D40" i="9" s="1"/>
  <c r="I157" i="9" a="1"/>
  <c r="I157" i="9" s="1"/>
  <c r="D90" i="9" a="1"/>
  <c r="D90" i="9" s="1"/>
  <c r="C93" i="9" a="1"/>
  <c r="C93" i="9" s="1"/>
  <c r="I119" i="9" a="1"/>
  <c r="I119" i="9" s="1"/>
  <c r="C128" i="9" a="1"/>
  <c r="C128" i="9" s="1"/>
  <c r="C138" i="9" a="1"/>
  <c r="C138" i="9" s="1"/>
  <c r="D129" i="9" a="1"/>
  <c r="D129" i="9" s="1"/>
  <c r="C153" i="9" a="1"/>
  <c r="C153" i="9" s="1"/>
  <c r="C19" i="9" a="1"/>
  <c r="C19" i="9" s="1"/>
  <c r="C137" i="9" a="1"/>
  <c r="C137" i="9" s="1"/>
  <c r="D104" i="9" a="1"/>
  <c r="D104" i="9" s="1"/>
  <c r="I54" i="9" a="1"/>
  <c r="I54" i="9" s="1"/>
  <c r="I71" i="9" a="1"/>
  <c r="I71" i="9" s="1"/>
  <c r="C14" i="9" a="1"/>
  <c r="C14" i="9" s="1"/>
  <c r="D54" i="9" a="1"/>
  <c r="D54" i="9" s="1"/>
  <c r="I144" i="9" a="1"/>
  <c r="I144" i="9" s="1"/>
  <c r="I69" i="9" a="1"/>
  <c r="I69" i="9" s="1"/>
  <c r="I112" i="9" a="1"/>
  <c r="I112" i="9" s="1"/>
  <c r="C158" i="9" a="1"/>
  <c r="C158" i="9" s="1"/>
  <c r="C65" i="9" a="1"/>
  <c r="C65" i="9" s="1"/>
  <c r="I70" i="9" a="1"/>
  <c r="I70" i="9" s="1"/>
  <c r="I122" i="9" a="1"/>
  <c r="I122" i="9" s="1"/>
  <c r="C46" i="9" a="1"/>
  <c r="C46" i="9" s="1"/>
  <c r="I136" i="9" a="1"/>
  <c r="I136" i="9" s="1"/>
  <c r="D62" i="9" a="1"/>
  <c r="D62" i="9" s="1"/>
  <c r="D157" i="9" a="1"/>
  <c r="D157" i="9" s="1"/>
  <c r="C134" i="9" a="1"/>
  <c r="C134" i="9" s="1"/>
  <c r="D94" i="9" a="1"/>
  <c r="D94" i="9" s="1"/>
  <c r="I98" i="9" a="1"/>
  <c r="I98" i="9" s="1"/>
  <c r="D64" i="9" a="1"/>
  <c r="D64" i="9" s="1"/>
  <c r="I85" i="9" a="1"/>
  <c r="I85" i="9" s="1"/>
  <c r="C150" i="9" a="1"/>
  <c r="C150" i="9" s="1"/>
  <c r="C83" i="9" a="1"/>
  <c r="C83" i="9" s="1"/>
  <c r="I80" i="9" a="1"/>
  <c r="I80" i="9" s="1"/>
  <c r="I64" i="9" a="1"/>
  <c r="I64" i="9" s="1"/>
  <c r="D152" i="9" a="1"/>
  <c r="D152" i="9" s="1"/>
  <c r="C10" i="9" a="1"/>
  <c r="C10" i="9" s="1"/>
  <c r="C18" i="9" a="1"/>
  <c r="C18" i="9" s="1"/>
  <c r="D120" i="9" a="1"/>
  <c r="D120" i="9" s="1"/>
  <c r="C107" i="9" a="1"/>
  <c r="C107" i="9" s="1"/>
  <c r="I72" i="9" a="1"/>
  <c r="I72" i="9" s="1"/>
  <c r="D101" i="9" a="1"/>
  <c r="D101" i="9" s="1"/>
  <c r="C39" i="9" a="1"/>
  <c r="C39" i="9" s="1"/>
  <c r="C85" i="9" a="1"/>
  <c r="C85" i="9" s="1"/>
  <c r="D130" i="9" a="1"/>
  <c r="D130" i="9" s="1"/>
  <c r="D39" i="9" a="1"/>
  <c r="D39" i="9" s="1"/>
  <c r="D137" i="9" a="1"/>
  <c r="D137" i="9" s="1"/>
  <c r="D88" i="9" a="1"/>
  <c r="D88" i="9" s="1"/>
  <c r="I141" i="9" a="1"/>
  <c r="I141" i="9" s="1"/>
  <c r="I145" i="9" a="1"/>
  <c r="I145" i="9" s="1"/>
  <c r="D112" i="9" a="1"/>
  <c r="D112" i="9" s="1"/>
  <c r="I58" i="9" a="1"/>
  <c r="I58" i="9" s="1"/>
  <c r="D110" i="9" a="1"/>
  <c r="D110" i="9" s="1"/>
  <c r="C109" i="9" a="1"/>
  <c r="C109" i="9" s="1"/>
  <c r="I17" i="9" a="1"/>
  <c r="I17" i="9" s="1"/>
  <c r="C66" i="9" a="1"/>
  <c r="C66" i="9" s="1"/>
  <c r="C95" i="9" a="1"/>
  <c r="C95" i="9" s="1"/>
  <c r="I155" i="9" a="1"/>
  <c r="I155" i="9" s="1"/>
  <c r="I131" i="9" a="1"/>
  <c r="I131" i="9" s="1"/>
  <c r="C80" i="9" a="1"/>
  <c r="C80" i="9" s="1"/>
  <c r="I128" i="9" a="1"/>
  <c r="I128" i="9" s="1"/>
  <c r="D134" i="9" a="1"/>
  <c r="D134" i="9" s="1"/>
  <c r="C94" i="9" a="1"/>
  <c r="C94" i="9" s="1"/>
  <c r="D98" i="9" a="1"/>
  <c r="D98" i="9" s="1"/>
  <c r="I153" i="9" a="1"/>
  <c r="I153" i="9" s="1"/>
  <c r="I132" i="9" a="1"/>
  <c r="I132" i="9" s="1"/>
  <c r="D145" i="9" a="1"/>
  <c r="D145" i="9" s="1"/>
  <c r="C50" i="9" a="1"/>
  <c r="C50" i="9" s="1"/>
  <c r="D86" i="9" a="1"/>
  <c r="D86" i="9" s="1"/>
  <c r="D57" i="9" a="1"/>
  <c r="D57" i="9" s="1"/>
  <c r="C49" i="9" a="1"/>
  <c r="C49" i="9" s="1"/>
  <c r="C147" i="9" a="1"/>
  <c r="C147" i="9" s="1"/>
  <c r="I147" i="9" a="1"/>
  <c r="I147" i="9" s="1"/>
  <c r="D87" i="9" a="1"/>
  <c r="D87" i="9" s="1"/>
  <c r="I50" i="9" a="1"/>
  <c r="I50" i="9" s="1"/>
  <c r="C149" i="9" a="1"/>
  <c r="C149" i="9" s="1"/>
  <c r="I124" i="9" a="1"/>
  <c r="I124" i="9" s="1"/>
  <c r="C60" i="9" a="1"/>
  <c r="C60" i="9" s="1"/>
  <c r="I102" i="9" a="1"/>
  <c r="I102" i="9" s="1"/>
  <c r="D133" i="9" a="1"/>
  <c r="D133" i="9" s="1"/>
  <c r="D128" i="9" a="1"/>
  <c r="D128" i="9" s="1"/>
  <c r="I89" i="9" a="1"/>
  <c r="I89" i="9" s="1"/>
  <c r="C72" i="9" a="1"/>
  <c r="C72" i="9" s="1"/>
  <c r="C70" i="9" a="1"/>
  <c r="C70" i="9" s="1"/>
  <c r="C135" i="9" a="1"/>
  <c r="C135" i="9" s="1"/>
  <c r="D118" i="9" a="1"/>
  <c r="D118" i="9" s="1"/>
  <c r="C87" i="9" a="1"/>
  <c r="C87" i="9" s="1"/>
  <c r="C77" i="9" a="1"/>
  <c r="C77" i="9" s="1"/>
  <c r="I52" i="9" a="1"/>
  <c r="I52" i="9" s="1"/>
  <c r="I57" i="9" a="1"/>
  <c r="I57" i="9" s="1"/>
  <c r="C117" i="9" a="1"/>
  <c r="C117" i="9" s="1"/>
  <c r="C69" i="9" a="1"/>
  <c r="C69" i="9" s="1"/>
  <c r="I14" i="9" a="1"/>
  <c r="I14" i="9" s="1"/>
  <c r="I49" i="9" a="1"/>
  <c r="I49" i="9" s="1"/>
  <c r="I110" i="9" a="1"/>
  <c r="I110" i="9" s="1"/>
  <c r="I53" i="9" a="1"/>
  <c r="I53" i="9" s="1"/>
  <c r="I8" i="9" a="1"/>
  <c r="I8" i="9" s="1"/>
  <c r="D158" i="9" a="1"/>
  <c r="D158" i="9" s="1"/>
  <c r="I83" i="9" a="1"/>
  <c r="I83" i="9" s="1"/>
  <c r="D11" i="9" a="1"/>
  <c r="D11" i="9" s="1"/>
  <c r="I48" i="9" a="1"/>
  <c r="I48" i="9" s="1"/>
  <c r="D155" i="9" a="1"/>
  <c r="D155" i="9" s="1"/>
  <c r="C112" i="9" a="1"/>
  <c r="C112" i="9" s="1"/>
  <c r="C67" i="9" a="1"/>
  <c r="C67" i="9" s="1"/>
  <c r="I90" i="9" a="1"/>
  <c r="I90" i="9" s="1"/>
  <c r="D92" i="9" a="1"/>
  <c r="D92" i="9" s="1"/>
  <c r="D93" i="9" a="1"/>
  <c r="D93" i="9" s="1"/>
  <c r="D132" i="9" a="1"/>
  <c r="D132" i="9" s="1"/>
  <c r="D52" i="9" a="1"/>
  <c r="D52" i="9" s="1"/>
  <c r="D76" i="9" a="1"/>
  <c r="D76" i="9" s="1"/>
  <c r="D50" i="9" a="1"/>
  <c r="D50" i="9" s="1"/>
  <c r="I125" i="9" a="1"/>
  <c r="I125" i="9" s="1"/>
  <c r="C157" i="9" a="1"/>
  <c r="C157" i="9" s="1"/>
  <c r="C154" i="9" a="1"/>
  <c r="C154" i="9" s="1"/>
  <c r="C96" i="9" a="1"/>
  <c r="C96" i="9" s="1"/>
  <c r="C118" i="9" a="1"/>
  <c r="C118" i="9" s="1"/>
  <c r="D143" i="9" a="1"/>
  <c r="D143" i="9" s="1"/>
  <c r="C52" i="9" a="1"/>
  <c r="C52" i="9" s="1"/>
  <c r="C155" i="9" a="1"/>
  <c r="C155" i="9" s="1"/>
  <c r="C89" i="9" a="1"/>
  <c r="C89" i="9" s="1"/>
  <c r="C140" i="9" a="1"/>
  <c r="C140" i="9" s="1"/>
  <c r="I114" i="9" a="1"/>
  <c r="I114" i="9" s="1"/>
  <c r="D74" i="9" a="1"/>
  <c r="D74" i="9" s="1"/>
  <c r="I92" i="9" a="1"/>
  <c r="I92" i="9" s="1"/>
  <c r="I151" i="9" a="1"/>
  <c r="I151" i="9" s="1"/>
  <c r="C105" i="9" a="1"/>
  <c r="C105" i="9" s="1"/>
  <c r="I91" i="9" a="1"/>
  <c r="I91" i="9" s="1"/>
  <c r="D75" i="9" a="1"/>
  <c r="D75" i="9" s="1"/>
  <c r="I87" i="9" a="1"/>
  <c r="I87" i="9" s="1"/>
  <c r="D141" i="9" a="1"/>
  <c r="D141" i="9" s="1"/>
  <c r="I109" i="9" a="1"/>
  <c r="I109" i="9" s="1"/>
  <c r="D111" i="9" a="1"/>
  <c r="D111" i="9" s="1"/>
  <c r="C110" i="9" a="1"/>
  <c r="C110" i="9" s="1"/>
  <c r="D16" i="9" a="1"/>
  <c r="D16" i="9" s="1"/>
  <c r="C12" i="9" a="1"/>
  <c r="C12" i="9" s="1"/>
  <c r="D55" i="9" a="1"/>
  <c r="D55" i="9" s="1"/>
  <c r="D149" i="9" a="1"/>
  <c r="D149" i="9" s="1"/>
  <c r="D97" i="9" a="1"/>
  <c r="D97" i="9" s="1"/>
  <c r="C124" i="9" a="1"/>
  <c r="C124" i="9" s="1"/>
  <c r="C75" i="9" a="1"/>
  <c r="C75" i="9" s="1"/>
  <c r="D102" i="9" a="1"/>
  <c r="D102" i="9" s="1"/>
  <c r="C62" i="9" a="1"/>
  <c r="C62" i="9" s="1"/>
  <c r="C127" i="9" a="1"/>
  <c r="C127" i="9" s="1"/>
  <c r="C17" i="9" a="1"/>
  <c r="C17" i="9" s="1"/>
  <c r="M17" i="9" s="1"/>
  <c r="C91" i="9" a="1"/>
  <c r="C91" i="9" s="1"/>
  <c r="D69" i="9" a="1"/>
  <c r="D69" i="9" s="1"/>
  <c r="C143" i="9" a="1"/>
  <c r="C143" i="9" s="1"/>
  <c r="C97" i="9" a="1"/>
  <c r="C97" i="9" s="1"/>
  <c r="C58" i="9" a="1"/>
  <c r="C58" i="9" s="1"/>
  <c r="C145" i="9" a="1"/>
  <c r="C145" i="9" s="1"/>
  <c r="C73" i="9" a="1"/>
  <c r="C73" i="9" s="1"/>
  <c r="I62" i="9" a="1"/>
  <c r="I62" i="9" s="1"/>
  <c r="I135" i="9" a="1"/>
  <c r="I135" i="9" s="1"/>
  <c r="I123" i="9" a="1"/>
  <c r="I123" i="9" s="1"/>
  <c r="D8" i="9" a="1"/>
  <c r="D8" i="9" s="1"/>
  <c r="I93" i="9" a="1"/>
  <c r="I93" i="9" s="1"/>
  <c r="C16" i="9" a="1"/>
  <c r="C16" i="9" s="1"/>
  <c r="D153" i="9" a="1"/>
  <c r="D153" i="9" s="1"/>
  <c r="D91" i="9" a="1"/>
  <c r="D91" i="9" s="1"/>
  <c r="I11" i="9" a="1"/>
  <c r="I11" i="9" s="1"/>
  <c r="D115" i="9" a="1"/>
  <c r="D115" i="9" s="1"/>
  <c r="I20" i="9" a="1"/>
  <c r="I20" i="9" s="1"/>
  <c r="I55" i="9" a="1"/>
  <c r="I55" i="9" s="1"/>
  <c r="D142" i="9" a="1"/>
  <c r="D142" i="9" s="1"/>
  <c r="D77" i="9" a="1"/>
  <c r="D77" i="9" s="1"/>
  <c r="C81" i="9" a="1"/>
  <c r="C81" i="9" s="1"/>
  <c r="D71" i="9" a="1"/>
  <c r="D71" i="9" s="1"/>
  <c r="D81" i="9" a="1"/>
  <c r="D81" i="9" s="1"/>
  <c r="I158" i="9" a="1"/>
  <c r="I158" i="9" s="1"/>
  <c r="I97" i="9" a="1"/>
  <c r="I97" i="9" s="1"/>
  <c r="I60" i="9" a="1"/>
  <c r="I60" i="9" s="1"/>
  <c r="D79" i="9" a="1"/>
  <c r="D79" i="9" s="1"/>
  <c r="D10" i="9" a="1"/>
  <c r="D10" i="9" s="1"/>
  <c r="D85" i="9" a="1"/>
  <c r="D85" i="9" s="1"/>
  <c r="C111" i="9" a="1"/>
  <c r="C111" i="9" s="1"/>
  <c r="C82" i="9" a="1"/>
  <c r="C82" i="9" s="1"/>
  <c r="I51" i="9" a="1"/>
  <c r="I51" i="9" s="1"/>
  <c r="I111" i="9" a="1"/>
  <c r="I111" i="9" s="1"/>
  <c r="C68" i="9" a="1"/>
  <c r="C68" i="9" s="1"/>
  <c r="D48" i="9" a="1"/>
  <c r="D48" i="9" s="1"/>
  <c r="I67" i="9" a="1"/>
  <c r="I67" i="9" s="1"/>
  <c r="D18" i="9" a="1"/>
  <c r="D18" i="9" s="1"/>
  <c r="I86" i="9" a="1"/>
  <c r="I86" i="9" s="1"/>
  <c r="C139" i="9" a="1"/>
  <c r="C139" i="9" s="1"/>
  <c r="D68" i="9" a="1"/>
  <c r="D68" i="9" s="1"/>
  <c r="I81" i="9" a="1"/>
  <c r="I81" i="9" s="1"/>
  <c r="D9" i="9" a="1"/>
  <c r="D9" i="9" s="1"/>
  <c r="D59" i="9" a="1"/>
  <c r="D59" i="9" s="1"/>
  <c r="D123" i="9" a="1"/>
  <c r="D123" i="9" s="1"/>
  <c r="I73" i="9" a="1"/>
  <c r="I73" i="9" s="1"/>
  <c r="D78" i="9" a="1"/>
  <c r="D78" i="9" s="1"/>
  <c r="D56" i="9" a="1"/>
  <c r="D56" i="9" s="1"/>
  <c r="I78" i="9" a="1"/>
  <c r="I78" i="9" s="1"/>
  <c r="C114" i="9" a="1"/>
  <c r="C114" i="9" s="1"/>
  <c r="I15" i="9" a="1"/>
  <c r="I15" i="9" s="1"/>
  <c r="D146" i="9" a="1"/>
  <c r="D146" i="9" s="1"/>
  <c r="D14" i="9" a="1"/>
  <c r="D14" i="9" s="1"/>
  <c r="C116" i="9" a="1"/>
  <c r="C116" i="9" s="1"/>
  <c r="I65" i="9" a="1"/>
  <c r="I65" i="9" s="1"/>
  <c r="C122" i="9" a="1"/>
  <c r="C122" i="9" s="1"/>
  <c r="D46" i="9" a="1"/>
  <c r="D46" i="9" s="1"/>
  <c r="I63" i="9" a="1"/>
  <c r="I63" i="9" s="1"/>
  <c r="I59" i="9" a="1"/>
  <c r="I59" i="9" s="1"/>
  <c r="C55" i="9" a="1"/>
  <c r="C55" i="9" s="1"/>
  <c r="D113" i="9" a="1"/>
  <c r="D113" i="9" s="1"/>
  <c r="I82" i="9" a="1"/>
  <c r="I82" i="9" s="1"/>
  <c r="I118" i="9" a="1"/>
  <c r="I118" i="9" s="1"/>
  <c r="I142" i="9" a="1"/>
  <c r="I142" i="9" s="1"/>
  <c r="I143" i="9" a="1"/>
  <c r="I143" i="9" s="1"/>
  <c r="C115" i="9" a="1"/>
  <c r="C115" i="9" s="1"/>
  <c r="C43" i="9" a="1"/>
  <c r="C43" i="9" s="1"/>
  <c r="D41" i="9" a="1"/>
  <c r="D41" i="9" s="1"/>
  <c r="D80" i="9" a="1"/>
  <c r="D80" i="9" s="1"/>
  <c r="I106" i="9" a="1"/>
  <c r="I106" i="9" s="1"/>
  <c r="D70" i="9" a="1"/>
  <c r="D70" i="9" s="1"/>
  <c r="D150" i="9" a="1"/>
  <c r="D150" i="9" s="1"/>
  <c r="C361" i="6"/>
  <c r="C271" i="6"/>
  <c r="D125" i="5"/>
  <c r="C295" i="6"/>
  <c r="C163" i="6"/>
  <c r="D43" i="9" a="1"/>
  <c r="D43" i="9" s="1"/>
  <c r="D156" i="9" a="1"/>
  <c r="D156" i="9" s="1"/>
  <c r="I107" i="9" a="1"/>
  <c r="I107" i="9" s="1"/>
  <c r="I120" i="9" a="1"/>
  <c r="I120" i="9" s="1"/>
  <c r="D47" i="9" a="1"/>
  <c r="D47" i="9" s="1"/>
  <c r="I19" i="9" a="1"/>
  <c r="I19" i="9" s="1"/>
  <c r="C108" i="9" a="1"/>
  <c r="C108" i="9" s="1"/>
  <c r="D106" i="9" a="1"/>
  <c r="D106" i="9" s="1"/>
  <c r="D72" i="9" a="1"/>
  <c r="D72" i="9" s="1"/>
  <c r="I44" i="9" a="1"/>
  <c r="I44" i="9" s="1"/>
  <c r="D44" i="9" a="1"/>
  <c r="D44" i="9" s="1"/>
  <c r="I9" i="9" a="1"/>
  <c r="I9" i="9" s="1"/>
  <c r="D83" i="9" a="1"/>
  <c r="D83" i="9" s="1"/>
  <c r="I45" i="9" a="1"/>
  <c r="I45" i="9" s="1"/>
  <c r="C99" i="9" a="1"/>
  <c r="C99" i="9" s="1"/>
  <c r="I101" i="9" a="1"/>
  <c r="I101" i="9" s="1"/>
  <c r="D42" i="9" a="1"/>
  <c r="D42" i="9" s="1"/>
  <c r="I74" i="9" a="1"/>
  <c r="I74" i="9" s="1"/>
  <c r="I126" i="9" a="1"/>
  <c r="I126" i="9" s="1"/>
  <c r="C126" i="9" a="1"/>
  <c r="C126" i="9" s="1"/>
  <c r="D121" i="9" a="1"/>
  <c r="D121" i="9" s="1"/>
  <c r="C9" i="9" a="1"/>
  <c r="C9" i="9" s="1"/>
  <c r="C88" i="9" a="1"/>
  <c r="C88" i="9" s="1"/>
  <c r="I41" i="9" a="1"/>
  <c r="I41" i="9" s="1"/>
  <c r="D119" i="9" a="1"/>
  <c r="D119" i="9" s="1"/>
  <c r="I103" i="9" a="1"/>
  <c r="I103" i="9" s="1"/>
  <c r="C44" i="9" a="1"/>
  <c r="C44" i="9" s="1"/>
  <c r="D103" i="9" a="1"/>
  <c r="D103" i="9" s="1"/>
  <c r="C120" i="9" a="1"/>
  <c r="C120" i="9" s="1"/>
  <c r="I108" i="9" a="1"/>
  <c r="I108" i="9" s="1"/>
  <c r="C106" i="9" a="1"/>
  <c r="C106" i="9" s="1"/>
  <c r="C101" i="9" a="1"/>
  <c r="C101" i="9" s="1"/>
  <c r="D100" i="9" a="1"/>
  <c r="D100" i="9" s="1"/>
  <c r="I47" i="9" a="1"/>
  <c r="I47" i="9" s="1"/>
  <c r="C8" i="9" a="1"/>
  <c r="C8" i="9" s="1"/>
  <c r="D99" i="9" a="1"/>
  <c r="D99" i="9" s="1"/>
  <c r="C11" i="9" a="1"/>
  <c r="C11" i="9" s="1"/>
  <c r="C45" i="9" a="1"/>
  <c r="C45" i="9" s="1"/>
  <c r="D45" i="9" a="1"/>
  <c r="D45" i="9" s="1"/>
  <c r="C64" i="9" a="1"/>
  <c r="C64" i="9" s="1"/>
  <c r="C152" i="9" a="1"/>
  <c r="C152" i="9" s="1"/>
  <c r="I75" i="9" a="1"/>
  <c r="I75" i="9" s="1"/>
  <c r="C156" i="9" a="1"/>
  <c r="C156" i="9" s="1"/>
  <c r="C41" i="9" a="1"/>
  <c r="C41" i="9" s="1"/>
  <c r="D108" i="9" a="1"/>
  <c r="D108" i="9" s="1"/>
  <c r="I43" i="9" a="1"/>
  <c r="I43" i="9" s="1"/>
  <c r="I156" i="9" a="1"/>
  <c r="I156" i="9" s="1"/>
  <c r="I61" i="9" a="1"/>
  <c r="I61" i="9" s="1"/>
  <c r="I152" i="9" a="1"/>
  <c r="I152" i="9" s="1"/>
  <c r="C121" i="9" a="1"/>
  <c r="C121" i="9" s="1"/>
  <c r="D126" i="9" a="1"/>
  <c r="D126" i="9" s="1"/>
  <c r="C103" i="9" a="1"/>
  <c r="C103" i="9" s="1"/>
  <c r="C79" i="9" a="1"/>
  <c r="C79" i="9" s="1"/>
  <c r="C119" i="9" a="1"/>
  <c r="C119" i="9" s="1"/>
  <c r="C42" i="9" a="1"/>
  <c r="C42" i="9" s="1"/>
  <c r="D107" i="9" a="1"/>
  <c r="D107" i="9" s="1"/>
  <c r="I121" i="9" a="1"/>
  <c r="I121" i="9" s="1"/>
  <c r="C421" i="6"/>
  <c r="C427" i="6"/>
  <c r="C193" i="6"/>
  <c r="C235" i="6"/>
  <c r="C223" i="6"/>
  <c r="C313" i="6"/>
  <c r="C319" i="6"/>
  <c r="C523" i="6"/>
  <c r="C349" i="6"/>
  <c r="C571" i="6"/>
  <c r="C169" i="6"/>
  <c r="C181" i="6"/>
  <c r="C115" i="6"/>
  <c r="C301" i="6"/>
  <c r="D47" i="5"/>
  <c r="C367" i="6"/>
  <c r="C517" i="6"/>
  <c r="C493" i="6"/>
  <c r="D95" i="5"/>
  <c r="D59" i="5"/>
  <c r="C151" i="6"/>
  <c r="C463" i="6"/>
  <c r="C229" i="6"/>
  <c r="D143" i="5"/>
  <c r="C355" i="6"/>
  <c r="C157" i="6"/>
  <c r="C409" i="6"/>
  <c r="C553" i="6"/>
  <c r="C439" i="6"/>
  <c r="C343" i="6"/>
  <c r="C535" i="6"/>
  <c r="C487" i="6"/>
  <c r="D107" i="5"/>
  <c r="D41" i="5"/>
  <c r="C259" i="6"/>
  <c r="D101" i="5"/>
  <c r="C97" i="6"/>
  <c r="D161" i="5"/>
  <c r="C283" i="6"/>
  <c r="C145" i="6"/>
  <c r="C385" i="6"/>
  <c r="C373" i="6"/>
  <c r="B81" i="16" a="1"/>
  <c r="B81" i="16" s="1"/>
  <c r="B82" i="16" s="1" a="1"/>
  <c r="B82" i="16" s="1"/>
  <c r="N41" i="1"/>
  <c r="D19" i="21"/>
  <c r="A42" i="1"/>
  <c r="C143" i="20" l="1"/>
  <c r="D142" i="20"/>
  <c r="L48" i="12"/>
  <c r="L42" i="12"/>
  <c r="L36" i="12"/>
  <c r="C21" i="9" a="1"/>
  <c r="C21" i="9" s="1"/>
  <c r="M21" i="9" s="1"/>
  <c r="E21" i="9" s="1" a="1"/>
  <c r="E21" i="9" s="1"/>
  <c r="M19" i="9"/>
  <c r="H19" i="9" s="1" a="1"/>
  <c r="H19" i="9" s="1"/>
  <c r="I21" i="9" a="1"/>
  <c r="I21" i="9" s="1"/>
  <c r="M13" i="9"/>
  <c r="E13" i="9" s="1" a="1"/>
  <c r="E13" i="9" s="1"/>
  <c r="M16" i="9"/>
  <c r="H16" i="9" s="1" a="1"/>
  <c r="H16" i="9" s="1"/>
  <c r="M11" i="9"/>
  <c r="E11" i="9" s="1" a="1"/>
  <c r="E11" i="9" s="1"/>
  <c r="M12" i="9"/>
  <c r="F12" i="9" s="1" a="1"/>
  <c r="F12" i="9" s="1"/>
  <c r="M9" i="9"/>
  <c r="G9" i="9" s="1" a="1"/>
  <c r="G9" i="9" s="1"/>
  <c r="E19" i="9" a="1"/>
  <c r="E19" i="9" s="1"/>
  <c r="M20" i="9"/>
  <c r="K23" i="9"/>
  <c r="L22" i="9"/>
  <c r="M18" i="9"/>
  <c r="M14" i="9"/>
  <c r="M10" i="9"/>
  <c r="F13" i="9" a="1"/>
  <c r="F13" i="9" s="1"/>
  <c r="M15" i="9"/>
  <c r="E17" i="9" a="1"/>
  <c r="E17" i="9" s="1"/>
  <c r="G17" i="9" a="1"/>
  <c r="G17" i="9" s="1"/>
  <c r="H17" i="9" a="1"/>
  <c r="H17" i="9" s="1"/>
  <c r="F17" i="9" a="1"/>
  <c r="F17" i="9" s="1"/>
  <c r="B83" i="16" a="1"/>
  <c r="B83" i="16" s="1"/>
  <c r="E42" i="1"/>
  <c r="B20" i="21"/>
  <c r="M32" i="10"/>
  <c r="C284" i="6" l="1"/>
  <c r="T42" i="1"/>
  <c r="F11" i="9" a="1"/>
  <c r="F11" i="9" s="1"/>
  <c r="G11" i="9" a="1"/>
  <c r="G11" i="9" s="1"/>
  <c r="G19" i="9" a="1"/>
  <c r="G19" i="9" s="1"/>
  <c r="H11" i="9" a="1"/>
  <c r="H11" i="9" s="1"/>
  <c r="C144" i="20"/>
  <c r="D143" i="20"/>
  <c r="F21" i="9" a="1"/>
  <c r="F21" i="9" s="1"/>
  <c r="F9" i="9" a="1"/>
  <c r="F9" i="9" s="1"/>
  <c r="H21" i="9" a="1"/>
  <c r="H21" i="9" s="1"/>
  <c r="C500" i="6"/>
  <c r="G21" i="9" a="1"/>
  <c r="G21" i="9" s="1"/>
  <c r="G16" i="9" a="1"/>
  <c r="G16" i="9" s="1"/>
  <c r="C308" i="6"/>
  <c r="C278" i="6"/>
  <c r="C356" i="6"/>
  <c r="C398" i="6"/>
  <c r="C176" i="6"/>
  <c r="C116" i="6"/>
  <c r="C416" i="6"/>
  <c r="C338" i="6"/>
  <c r="C134" i="6"/>
  <c r="C272" i="6"/>
  <c r="C110" i="6"/>
  <c r="C242" i="6"/>
  <c r="E9" i="9" a="1"/>
  <c r="E9" i="9" s="1"/>
  <c r="G13" i="9" a="1"/>
  <c r="G13" i="9" s="1"/>
  <c r="D54" i="5"/>
  <c r="C104" i="6"/>
  <c r="D102" i="5"/>
  <c r="C146" i="6"/>
  <c r="C422" i="6"/>
  <c r="C260" i="6"/>
  <c r="C164" i="6"/>
  <c r="H9" i="9" a="1"/>
  <c r="H9" i="9" s="1"/>
  <c r="H13" i="9" a="1"/>
  <c r="H13" i="9" s="1"/>
  <c r="D48" i="5"/>
  <c r="C326" i="6"/>
  <c r="C470" i="6"/>
  <c r="D72" i="5"/>
  <c r="C512" i="6"/>
  <c r="C140" i="6"/>
  <c r="D144" i="5"/>
  <c r="C194" i="6"/>
  <c r="C350" i="6"/>
  <c r="D162" i="5"/>
  <c r="C248" i="6"/>
  <c r="C386" i="6"/>
  <c r="C224" i="6"/>
  <c r="C170" i="6"/>
  <c r="C542" i="6"/>
  <c r="D114" i="5"/>
  <c r="F16" i="9" a="1"/>
  <c r="F16" i="9" s="1"/>
  <c r="E16" i="9" a="1"/>
  <c r="E16" i="9" s="1"/>
  <c r="C572" i="6"/>
  <c r="D42" i="5"/>
  <c r="C548" i="6"/>
  <c r="C488" i="6"/>
  <c r="C518" i="6"/>
  <c r="D66" i="5"/>
  <c r="D60" i="5"/>
  <c r="C440" i="6"/>
  <c r="D126" i="5"/>
  <c r="C302" i="6"/>
  <c r="C266" i="6"/>
  <c r="D120" i="5"/>
  <c r="C530" i="6"/>
  <c r="D138" i="5"/>
  <c r="D132" i="5"/>
  <c r="D168" i="5"/>
  <c r="F19" i="9" a="1"/>
  <c r="F19" i="9" s="1"/>
  <c r="C122" i="6"/>
  <c r="C428" i="6"/>
  <c r="C380" i="6"/>
  <c r="C560" i="6"/>
  <c r="C212" i="6"/>
  <c r="D96" i="5"/>
  <c r="C536" i="6"/>
  <c r="D90" i="5"/>
  <c r="C494" i="6"/>
  <c r="C434" i="6"/>
  <c r="C158" i="6"/>
  <c r="D84" i="5"/>
  <c r="C554" i="6"/>
  <c r="E12" i="9" a="1"/>
  <c r="E12" i="9" s="1"/>
  <c r="H12" i="9" a="1"/>
  <c r="H12" i="9" s="1"/>
  <c r="G12" i="9" a="1"/>
  <c r="G12" i="9" s="1"/>
  <c r="C482" i="6"/>
  <c r="C128" i="6"/>
  <c r="C374" i="6"/>
  <c r="C410" i="6"/>
  <c r="C404" i="6"/>
  <c r="C524" i="6"/>
  <c r="C362" i="6"/>
  <c r="C218" i="6"/>
  <c r="C320" i="6"/>
  <c r="C566" i="6"/>
  <c r="D78" i="5"/>
  <c r="C230" i="6"/>
  <c r="C188" i="6"/>
  <c r="C236" i="6"/>
  <c r="C206" i="6"/>
  <c r="C506" i="6"/>
  <c r="C332" i="6"/>
  <c r="C314" i="6"/>
  <c r="C290" i="6"/>
  <c r="D108" i="5"/>
  <c r="D150" i="5"/>
  <c r="C254" i="6"/>
  <c r="D22" i="9" a="1"/>
  <c r="D22" i="9" s="1"/>
  <c r="C22" i="9" a="1"/>
  <c r="C22" i="9" s="1"/>
  <c r="I22" i="9" a="1"/>
  <c r="I22" i="9" s="1"/>
  <c r="C182" i="6"/>
  <c r="C458" i="6"/>
  <c r="C452" i="6"/>
  <c r="K24" i="9"/>
  <c r="L23" i="9"/>
  <c r="F20" i="9" a="1"/>
  <c r="F20" i="9" s="1"/>
  <c r="G20" i="9" a="1"/>
  <c r="G20" i="9" s="1"/>
  <c r="H20" i="9" a="1"/>
  <c r="H20" i="9" s="1"/>
  <c r="E20" i="9" a="1"/>
  <c r="E20" i="9" s="1"/>
  <c r="E15" i="9" a="1"/>
  <c r="E15" i="9" s="1"/>
  <c r="F15" i="9" a="1"/>
  <c r="F15" i="9" s="1"/>
  <c r="G15" i="9" a="1"/>
  <c r="G15" i="9" s="1"/>
  <c r="H15" i="9" a="1"/>
  <c r="H15" i="9" s="1"/>
  <c r="G10" i="9" a="1"/>
  <c r="G10" i="9" s="1"/>
  <c r="H10" i="9" a="1"/>
  <c r="H10" i="9" s="1"/>
  <c r="E10" i="9" a="1"/>
  <c r="E10" i="9" s="1"/>
  <c r="F10" i="9" a="1"/>
  <c r="F10" i="9" s="1"/>
  <c r="F14" i="9" a="1"/>
  <c r="F14" i="9" s="1"/>
  <c r="E14" i="9" a="1"/>
  <c r="E14" i="9" s="1"/>
  <c r="H14" i="9" a="1"/>
  <c r="H14" i="9" s="1"/>
  <c r="G14" i="9" a="1"/>
  <c r="G14" i="9" s="1"/>
  <c r="G18" i="9" a="1"/>
  <c r="G18" i="9" s="1"/>
  <c r="E18" i="9" a="1"/>
  <c r="E18" i="9" s="1"/>
  <c r="F18" i="9" a="1"/>
  <c r="F18" i="9" s="1"/>
  <c r="H18" i="9" a="1"/>
  <c r="H18" i="9" s="1"/>
  <c r="C464" i="6"/>
  <c r="C476" i="6"/>
  <c r="C368" i="6"/>
  <c r="C446" i="6"/>
  <c r="C392" i="6"/>
  <c r="C344" i="6"/>
  <c r="C98" i="6"/>
  <c r="C296" i="6"/>
  <c r="C152" i="6"/>
  <c r="C200" i="6"/>
  <c r="D156" i="5"/>
  <c r="N42" i="1"/>
  <c r="D20" i="21"/>
  <c r="A43" i="1"/>
  <c r="C145" i="20" l="1"/>
  <c r="D144" i="20"/>
  <c r="L55" i="12"/>
  <c r="L50" i="12"/>
  <c r="L49" i="12"/>
  <c r="L44" i="12"/>
  <c r="U51" i="21" s="1" a="1"/>
  <c r="U51" i="21" s="1"/>
  <c r="L43" i="12"/>
  <c r="Q51" i="21" s="1" a="1"/>
  <c r="Q51" i="21" s="1"/>
  <c r="L31" i="12"/>
  <c r="L38" i="12"/>
  <c r="U49" i="21" s="1" a="1"/>
  <c r="U49" i="21" s="1"/>
  <c r="L37" i="12"/>
  <c r="M22" i="9"/>
  <c r="G22" i="9" s="1" a="1"/>
  <c r="G22" i="9" s="1"/>
  <c r="K25" i="9"/>
  <c r="L24" i="9"/>
  <c r="C23" i="9" a="1"/>
  <c r="C23" i="9" s="1"/>
  <c r="I23" i="9" a="1"/>
  <c r="I23" i="9" s="1"/>
  <c r="D23" i="9" a="1"/>
  <c r="D23" i="9" s="1"/>
  <c r="E43" i="1"/>
  <c r="B21" i="21"/>
  <c r="M30" i="10"/>
  <c r="M33" i="10"/>
  <c r="L29" i="12"/>
  <c r="D163" i="5" l="1"/>
  <c r="T43" i="1"/>
  <c r="C146" i="20"/>
  <c r="D145" i="20"/>
  <c r="C147" i="6"/>
  <c r="C135" i="6"/>
  <c r="D55" i="5"/>
  <c r="H22" i="9" a="1"/>
  <c r="H22" i="9" s="1"/>
  <c r="C261" i="6"/>
  <c r="E22" i="9" a="1"/>
  <c r="E22" i="9" s="1"/>
  <c r="D97" i="5"/>
  <c r="C153" i="6"/>
  <c r="F22" i="9" a="1"/>
  <c r="F22" i="9" s="1"/>
  <c r="M23" i="9"/>
  <c r="F23" i="9" s="1" a="1"/>
  <c r="F23" i="9" s="1"/>
  <c r="C273" i="6"/>
  <c r="C171" i="6"/>
  <c r="C387" i="6"/>
  <c r="C309" i="6"/>
  <c r="C213" i="6"/>
  <c r="D49" i="5"/>
  <c r="C549" i="6"/>
  <c r="C129" i="6"/>
  <c r="C99" i="6"/>
  <c r="C189" i="6"/>
  <c r="C327" i="6"/>
  <c r="D139" i="5"/>
  <c r="D115" i="5"/>
  <c r="C381" i="6"/>
  <c r="C357" i="6"/>
  <c r="D133" i="5"/>
  <c r="C393" i="6"/>
  <c r="D127" i="5"/>
  <c r="C249" i="6"/>
  <c r="C279" i="6"/>
  <c r="I24" i="9" a="1"/>
  <c r="I24" i="9" s="1"/>
  <c r="C24" i="9" a="1"/>
  <c r="C24" i="9" s="1"/>
  <c r="D24" i="9" a="1"/>
  <c r="D24" i="9" s="1"/>
  <c r="K26" i="9"/>
  <c r="L25" i="9"/>
  <c r="C399" i="6"/>
  <c r="C255" i="6"/>
  <c r="C315" i="6"/>
  <c r="C201" i="6"/>
  <c r="C369" i="6"/>
  <c r="C285" i="6"/>
  <c r="C501" i="6"/>
  <c r="C345" i="6"/>
  <c r="C561" i="6"/>
  <c r="C219" i="6"/>
  <c r="C159" i="6"/>
  <c r="C141" i="6"/>
  <c r="C495" i="6"/>
  <c r="C165" i="6"/>
  <c r="C111" i="6"/>
  <c r="C573" i="6"/>
  <c r="D79" i="5"/>
  <c r="D157" i="5"/>
  <c r="C351" i="6"/>
  <c r="C429" i="6"/>
  <c r="C441" i="6"/>
  <c r="C195" i="6"/>
  <c r="D67" i="5"/>
  <c r="C207" i="6"/>
  <c r="C435" i="6"/>
  <c r="D109" i="5"/>
  <c r="C513" i="6"/>
  <c r="C237" i="6"/>
  <c r="C525" i="6"/>
  <c r="C567" i="6"/>
  <c r="C243" i="6"/>
  <c r="D103" i="5"/>
  <c r="C465" i="6"/>
  <c r="D43" i="5"/>
  <c r="C543" i="6"/>
  <c r="C339" i="6"/>
  <c r="C297" i="6"/>
  <c r="D151" i="5"/>
  <c r="D91" i="5"/>
  <c r="C225" i="6"/>
  <c r="D61" i="5"/>
  <c r="C405" i="6"/>
  <c r="C477" i="6"/>
  <c r="C411" i="6"/>
  <c r="D73" i="5"/>
  <c r="D169" i="5"/>
  <c r="C177" i="6"/>
  <c r="C105" i="6"/>
  <c r="C267" i="6"/>
  <c r="N43" i="1"/>
  <c r="D21" i="21"/>
  <c r="D145" i="5"/>
  <c r="C453" i="6"/>
  <c r="C423" i="6"/>
  <c r="C537" i="6"/>
  <c r="C489" i="6"/>
  <c r="C333" i="6"/>
  <c r="C519" i="6"/>
  <c r="D85" i="5"/>
  <c r="C183" i="6"/>
  <c r="C123" i="6"/>
  <c r="C375" i="6"/>
  <c r="C447" i="6"/>
  <c r="C483" i="6"/>
  <c r="C231" i="6"/>
  <c r="C291" i="6"/>
  <c r="C459" i="6"/>
  <c r="C531" i="6"/>
  <c r="C117" i="6"/>
  <c r="C555" i="6"/>
  <c r="C363" i="6"/>
  <c r="C321" i="6"/>
  <c r="C417" i="6"/>
  <c r="D121" i="5"/>
  <c r="C507" i="6"/>
  <c r="C303" i="6"/>
  <c r="C471" i="6"/>
  <c r="C147" i="20" l="1"/>
  <c r="D146" i="20"/>
  <c r="E23" i="9" a="1"/>
  <c r="E23" i="9" s="1"/>
  <c r="G23" i="9" a="1"/>
  <c r="G23" i="9" s="1"/>
  <c r="H23" i="9" a="1"/>
  <c r="H23" i="9" s="1"/>
  <c r="M24" i="9"/>
  <c r="F24" i="9" s="1" a="1"/>
  <c r="F24" i="9" s="1"/>
  <c r="K27" i="9"/>
  <c r="L26" i="9"/>
  <c r="D25" i="9" a="1"/>
  <c r="D25" i="9" s="1"/>
  <c r="I25" i="9" a="1"/>
  <c r="I25" i="9" s="1"/>
  <c r="C25" i="9" a="1"/>
  <c r="C25" i="9" s="1"/>
  <c r="C148" i="20" l="1"/>
  <c r="D148" i="20" s="1"/>
  <c r="D147" i="20"/>
  <c r="H24" i="9" a="1"/>
  <c r="H24" i="9" s="1"/>
  <c r="M25" i="9"/>
  <c r="G25" i="9" s="1" a="1"/>
  <c r="G25" i="9" s="1"/>
  <c r="E24" i="9" a="1"/>
  <c r="E24" i="9" s="1"/>
  <c r="G24" i="9" a="1"/>
  <c r="G24" i="9" s="1"/>
  <c r="D26" i="9" a="1"/>
  <c r="D26" i="9" s="1"/>
  <c r="C26" i="9" a="1"/>
  <c r="C26" i="9" s="1"/>
  <c r="I26" i="9" a="1"/>
  <c r="I26" i="9" s="1"/>
  <c r="K28" i="9"/>
  <c r="L27" i="9"/>
  <c r="H25" i="9" l="1" a="1"/>
  <c r="H25" i="9" s="1"/>
  <c r="F25" i="9" a="1"/>
  <c r="F25" i="9" s="1"/>
  <c r="AC542" i="9" a="1"/>
  <c r="AC542" i="9" s="1"/>
  <c r="D443" i="9" a="1"/>
  <c r="D443" i="9" s="1"/>
  <c r="D334" i="9" a="1"/>
  <c r="D334" i="9" s="1"/>
  <c r="C450" i="9" a="1"/>
  <c r="C450" i="9" s="1"/>
  <c r="AC414" i="9" a="1"/>
  <c r="AC414" i="9" s="1"/>
  <c r="AC334" i="9" a="1"/>
  <c r="AC334" i="9" s="1"/>
  <c r="D413" i="9" a="1"/>
  <c r="D413" i="9" s="1"/>
  <c r="AC367" i="9" a="1"/>
  <c r="AC367" i="9" s="1"/>
  <c r="C484" i="9" a="1"/>
  <c r="C484" i="9" s="1"/>
  <c r="AC438" i="9" a="1"/>
  <c r="AC438" i="9" s="1"/>
  <c r="D338" i="9" a="1"/>
  <c r="D338" i="9" s="1"/>
  <c r="AC437" i="9" a="1"/>
  <c r="AC437" i="9" s="1"/>
  <c r="D360" i="9" a="1"/>
  <c r="D360" i="9" s="1"/>
  <c r="AC386" i="9" a="1"/>
  <c r="AC386" i="9" s="1"/>
  <c r="D404" i="9" a="1"/>
  <c r="D404" i="9" s="1"/>
  <c r="AC449" i="9" a="1"/>
  <c r="AC449" i="9" s="1"/>
  <c r="C386" i="9" a="1"/>
  <c r="C386" i="9" s="1"/>
  <c r="AC403" i="9" a="1"/>
  <c r="AC403" i="9" s="1"/>
  <c r="AC382" i="9" a="1"/>
  <c r="AC382" i="9" s="1"/>
  <c r="AC479" i="9" a="1"/>
  <c r="AC479" i="9" s="1"/>
  <c r="AC389" i="9" a="1"/>
  <c r="AC389" i="9" s="1"/>
  <c r="D456" i="9" a="1"/>
  <c r="D456" i="9" s="1"/>
  <c r="D430" i="9" a="1"/>
  <c r="D430" i="9" s="1"/>
  <c r="D380" i="9" a="1"/>
  <c r="D380" i="9" s="1"/>
  <c r="C331" i="9" a="1"/>
  <c r="C331" i="9" s="1"/>
  <c r="C338" i="9" a="1"/>
  <c r="C338" i="9" s="1"/>
  <c r="C445" i="9" a="1"/>
  <c r="C445" i="9" s="1"/>
  <c r="C404" i="9" a="1"/>
  <c r="C404" i="9" s="1"/>
  <c r="D438" i="9" a="1"/>
  <c r="D438" i="9" s="1"/>
  <c r="C506" i="9" a="1"/>
  <c r="C506" i="9" s="1"/>
  <c r="C497" i="9" a="1"/>
  <c r="C497" i="9" s="1"/>
  <c r="D486" i="9" a="1"/>
  <c r="D486" i="9" s="1"/>
  <c r="D383" i="9" a="1"/>
  <c r="D383" i="9" s="1"/>
  <c r="C360" i="9" a="1"/>
  <c r="C360" i="9" s="1"/>
  <c r="C456" i="9" a="1"/>
  <c r="C456" i="9" s="1"/>
  <c r="AC532" i="9" a="1"/>
  <c r="AC532" i="9" s="1"/>
  <c r="C414" i="9" a="1"/>
  <c r="C414" i="9" s="1"/>
  <c r="C452" i="9" a="1"/>
  <c r="C452" i="9" s="1"/>
  <c r="D449" i="9" a="1"/>
  <c r="D449" i="9" s="1"/>
  <c r="AC395" i="9" a="1"/>
  <c r="AC395" i="9" s="1"/>
  <c r="AC373" i="9" a="1"/>
  <c r="AC373" i="9" s="1"/>
  <c r="D503" i="9" a="1"/>
  <c r="D503" i="9" s="1"/>
  <c r="C337" i="9" a="1"/>
  <c r="C337" i="9" s="1"/>
  <c r="AC508" i="9" a="1"/>
  <c r="AC508" i="9" s="1"/>
  <c r="AC467" i="9" a="1"/>
  <c r="AC467" i="9" s="1"/>
  <c r="AC415" i="9" a="1"/>
  <c r="AC415" i="9" s="1"/>
  <c r="C511" i="9" a="1"/>
  <c r="C511" i="9" s="1"/>
  <c r="C348" i="9" a="1"/>
  <c r="C348" i="9" s="1"/>
  <c r="C428" i="9" a="1"/>
  <c r="C428" i="9" s="1"/>
  <c r="D336" i="9" a="1"/>
  <c r="D336" i="9" s="1"/>
  <c r="D465" i="9" a="1"/>
  <c r="D465" i="9" s="1"/>
  <c r="D376" i="9" a="1"/>
  <c r="D376" i="9" s="1"/>
  <c r="AC486" i="9" a="1"/>
  <c r="AC486" i="9" s="1"/>
  <c r="D531" i="9" a="1"/>
  <c r="D531" i="9" s="1"/>
  <c r="D513" i="9" a="1"/>
  <c r="D513" i="9" s="1"/>
  <c r="AC409" i="9" a="1"/>
  <c r="AC409" i="9" s="1"/>
  <c r="D477" i="9" a="1"/>
  <c r="D477" i="9" s="1"/>
  <c r="AC460" i="9" a="1"/>
  <c r="AC460" i="9" s="1"/>
  <c r="C418" i="9" a="1"/>
  <c r="C418" i="9" s="1"/>
  <c r="AC349" i="9" a="1"/>
  <c r="AC349" i="9" s="1"/>
  <c r="AC416" i="9" a="1"/>
  <c r="AC416" i="9" s="1"/>
  <c r="D476" i="9" a="1"/>
  <c r="D476" i="9" s="1"/>
  <c r="D509" i="9" a="1"/>
  <c r="D509" i="9" s="1"/>
  <c r="AC356" i="9" a="1"/>
  <c r="AC356" i="9" s="1"/>
  <c r="D401" i="9" a="1"/>
  <c r="D401" i="9" s="1"/>
  <c r="D409" i="9" a="1"/>
  <c r="D409" i="9" s="1"/>
  <c r="D385" i="9" a="1"/>
  <c r="D385" i="9" s="1"/>
  <c r="D520" i="9" a="1"/>
  <c r="D520" i="9" s="1"/>
  <c r="D516" i="9" a="1"/>
  <c r="D516" i="9" s="1"/>
  <c r="C384" i="9" a="1"/>
  <c r="C384" i="9" s="1"/>
  <c r="D370" i="9" a="1"/>
  <c r="D370" i="9" s="1"/>
  <c r="D400" i="9" a="1"/>
  <c r="D400" i="9" s="1"/>
  <c r="AC510" i="9" a="1"/>
  <c r="AC510" i="9" s="1"/>
  <c r="AC522" i="9" a="1"/>
  <c r="AC522" i="9" s="1"/>
  <c r="D412" i="9" a="1"/>
  <c r="D412" i="9" s="1"/>
  <c r="C446" i="9" a="1"/>
  <c r="C446" i="9" s="1"/>
  <c r="D373" i="9" a="1"/>
  <c r="D373" i="9" s="1"/>
  <c r="AC465" i="9" a="1"/>
  <c r="AC465" i="9" s="1"/>
  <c r="AC446" i="9" a="1"/>
  <c r="AC446" i="9" s="1"/>
  <c r="D378" i="9" a="1"/>
  <c r="D378" i="9" s="1"/>
  <c r="D402" i="9" a="1"/>
  <c r="D402" i="9" s="1"/>
  <c r="D444" i="9" a="1"/>
  <c r="D444" i="9" s="1"/>
  <c r="D357" i="9" a="1"/>
  <c r="D357" i="9" s="1"/>
  <c r="D481" i="9" a="1"/>
  <c r="D481" i="9" s="1"/>
  <c r="D460" i="9" a="1"/>
  <c r="D460" i="9" s="1"/>
  <c r="AC329" i="9" a="1"/>
  <c r="AC329" i="9" s="1"/>
  <c r="C425" i="9" a="1"/>
  <c r="C425" i="9" s="1"/>
  <c r="D524" i="9" a="1"/>
  <c r="D524" i="9" s="1"/>
  <c r="D525" i="9" a="1"/>
  <c r="D525" i="9" s="1"/>
  <c r="D347" i="9" a="1"/>
  <c r="D347" i="9" s="1"/>
  <c r="C327" i="9" a="1"/>
  <c r="C327" i="9" s="1"/>
  <c r="C521" i="9" a="1"/>
  <c r="C521" i="9" s="1"/>
  <c r="C358" i="9" a="1"/>
  <c r="C358" i="9" s="1"/>
  <c r="AC527" i="9" a="1"/>
  <c r="AC527" i="9" s="1"/>
  <c r="C507" i="9" a="1"/>
  <c r="C507" i="9" s="1"/>
  <c r="C526" i="9" a="1"/>
  <c r="C526" i="9" s="1"/>
  <c r="AC398" i="9" a="1"/>
  <c r="AC398" i="9" s="1"/>
  <c r="C494" i="9" a="1"/>
  <c r="C494" i="9" s="1"/>
  <c r="AC524" i="9" a="1"/>
  <c r="AC524" i="9" s="1"/>
  <c r="AC347" i="9" a="1"/>
  <c r="AC347" i="9" s="1"/>
  <c r="AC433" i="9" a="1"/>
  <c r="AC433" i="9" s="1"/>
  <c r="C545" i="9" a="1"/>
  <c r="C545" i="9" s="1"/>
  <c r="D415" i="9" a="1"/>
  <c r="D415" i="9" s="1"/>
  <c r="C423" i="9" a="1"/>
  <c r="C423" i="9" s="1"/>
  <c r="AC376" i="9" a="1"/>
  <c r="AC376" i="9" s="1"/>
  <c r="D393" i="9" a="1"/>
  <c r="D393" i="9" s="1"/>
  <c r="D450" i="9" a="1"/>
  <c r="D450" i="9" s="1"/>
  <c r="C508" i="9" a="1"/>
  <c r="C508" i="9" s="1"/>
  <c r="D391" i="9" a="1"/>
  <c r="D391" i="9" s="1"/>
  <c r="C476" i="9" a="1"/>
  <c r="C476" i="9" s="1"/>
  <c r="C365" i="9" a="1"/>
  <c r="C365" i="9" s="1"/>
  <c r="D498" i="9" a="1"/>
  <c r="D498" i="9" s="1"/>
  <c r="C482" i="9" a="1"/>
  <c r="C482" i="9" s="1"/>
  <c r="AC342" i="9" a="1"/>
  <c r="AC342" i="9" s="1"/>
  <c r="C443" i="9" a="1"/>
  <c r="C443" i="9" s="1"/>
  <c r="C335" i="9" a="1"/>
  <c r="C335" i="9" s="1"/>
  <c r="C396" i="9" a="1"/>
  <c r="C396" i="9" s="1"/>
  <c r="D506" i="9" a="1"/>
  <c r="D506" i="9" s="1"/>
  <c r="AC338" i="9" a="1"/>
  <c r="AC338" i="9" s="1"/>
  <c r="AC519" i="9" a="1"/>
  <c r="AC519" i="9" s="1"/>
  <c r="D365" i="9" a="1"/>
  <c r="D365" i="9" s="1"/>
  <c r="D396" i="9" a="1"/>
  <c r="D396" i="9" s="1"/>
  <c r="C379" i="9" a="1"/>
  <c r="C379" i="9" s="1"/>
  <c r="AC361" i="9" a="1"/>
  <c r="AC361" i="9" s="1"/>
  <c r="AC346" i="9" a="1"/>
  <c r="AC346" i="9" s="1"/>
  <c r="AC452" i="9" a="1"/>
  <c r="AC452" i="9" s="1"/>
  <c r="D345" i="9" a="1"/>
  <c r="D345" i="9" s="1"/>
  <c r="D337" i="9" a="1"/>
  <c r="D337" i="9" s="1"/>
  <c r="C498" i="9" a="1"/>
  <c r="C498" i="9" s="1"/>
  <c r="AC450" i="9" a="1"/>
  <c r="AC450" i="9" s="1"/>
  <c r="D484" i="9" a="1"/>
  <c r="D484" i="9" s="1"/>
  <c r="D381" i="9" a="1"/>
  <c r="D381" i="9" s="1"/>
  <c r="D386" i="9" a="1"/>
  <c r="D386" i="9" s="1"/>
  <c r="D472" i="9" a="1"/>
  <c r="D472" i="9" s="1"/>
  <c r="C380" i="9" a="1"/>
  <c r="C380" i="9" s="1"/>
  <c r="AC484" i="9" a="1"/>
  <c r="AC484" i="9" s="1"/>
  <c r="AC365" i="9" a="1"/>
  <c r="AC365" i="9" s="1"/>
  <c r="D423" i="9" a="1"/>
  <c r="D423" i="9" s="1"/>
  <c r="C394" i="9" a="1"/>
  <c r="C394" i="9" s="1"/>
  <c r="D354" i="9" a="1"/>
  <c r="D354" i="9" s="1"/>
  <c r="C518" i="9" a="1"/>
  <c r="C518" i="9" s="1"/>
  <c r="C481" i="9" a="1"/>
  <c r="C481" i="9" s="1"/>
  <c r="AC351" i="9" a="1"/>
  <c r="AC351" i="9" s="1"/>
  <c r="AC489" i="9" a="1"/>
  <c r="AC489" i="9" s="1"/>
  <c r="D471" i="9" a="1"/>
  <c r="D471" i="9" s="1"/>
  <c r="D394" i="9" a="1"/>
  <c r="D394" i="9" s="1"/>
  <c r="AC421" i="9" a="1"/>
  <c r="AC421" i="9" s="1"/>
  <c r="D405" i="9" a="1"/>
  <c r="D405" i="9" s="1"/>
  <c r="C346" i="9" a="1"/>
  <c r="C346" i="9" s="1"/>
  <c r="AC343" i="9" a="1"/>
  <c r="AC343" i="9" s="1"/>
  <c r="D366" i="9" a="1"/>
  <c r="D366" i="9" s="1"/>
  <c r="C522" i="9" a="1"/>
  <c r="C522" i="9" s="1"/>
  <c r="C512" i="9" a="1"/>
  <c r="C512" i="9" s="1"/>
  <c r="C392" i="9" a="1"/>
  <c r="C392" i="9" s="1"/>
  <c r="D534" i="9" a="1"/>
  <c r="D534" i="9" s="1"/>
  <c r="AC471" i="9" a="1"/>
  <c r="AC471" i="9" s="1"/>
  <c r="C421" i="9" a="1"/>
  <c r="C421" i="9" s="1"/>
  <c r="C528" i="9" a="1"/>
  <c r="C528" i="9" s="1"/>
  <c r="D499" i="9" a="1"/>
  <c r="D499" i="9" s="1"/>
  <c r="AC530" i="9" a="1"/>
  <c r="AC530" i="9" s="1"/>
  <c r="AC417" i="9" a="1"/>
  <c r="AC417" i="9" s="1"/>
  <c r="C493" i="9" a="1"/>
  <c r="C493" i="9" s="1"/>
  <c r="D511" i="9" a="1"/>
  <c r="D511" i="9" s="1"/>
  <c r="C487" i="9" a="1"/>
  <c r="C487" i="9" s="1"/>
  <c r="D374" i="9" a="1"/>
  <c r="D374" i="9" s="1"/>
  <c r="D375" i="9" a="1"/>
  <c r="D375" i="9" s="1"/>
  <c r="AC390" i="9" a="1"/>
  <c r="AC390" i="9" s="1"/>
  <c r="C368" i="9" a="1"/>
  <c r="C368" i="9" s="1"/>
  <c r="AC488" i="9" a="1"/>
  <c r="AC488" i="9" s="1"/>
  <c r="D493" i="9" a="1"/>
  <c r="D493" i="9" s="1"/>
  <c r="AC435" i="9" a="1"/>
  <c r="AC435" i="9" s="1"/>
  <c r="D455" i="9" a="1"/>
  <c r="D455" i="9" s="1"/>
  <c r="AC371" i="9" a="1"/>
  <c r="AC371" i="9" s="1"/>
  <c r="C390" i="9" a="1"/>
  <c r="C390" i="9" s="1"/>
  <c r="C416" i="9" a="1"/>
  <c r="C416" i="9" s="1"/>
  <c r="D479" i="9" a="1"/>
  <c r="D479" i="9" s="1"/>
  <c r="C513" i="9" a="1"/>
  <c r="C513" i="9" s="1"/>
  <c r="D351" i="9" a="1"/>
  <c r="D351" i="9" s="1"/>
  <c r="D494" i="9" a="1"/>
  <c r="D494" i="9" s="1"/>
  <c r="C468" i="9" a="1"/>
  <c r="C468" i="9" s="1"/>
  <c r="C531" i="9" a="1"/>
  <c r="C531" i="9" s="1"/>
  <c r="D436" i="9" a="1"/>
  <c r="D436" i="9" s="1"/>
  <c r="D372" i="9" a="1"/>
  <c r="D372" i="9" s="1"/>
  <c r="D387" i="9" a="1"/>
  <c r="D387" i="9" s="1"/>
  <c r="D527" i="9" a="1"/>
  <c r="D527" i="9" s="1"/>
  <c r="C378" i="9" a="1"/>
  <c r="C378" i="9" s="1"/>
  <c r="AC500" i="9" a="1"/>
  <c r="AC500" i="9" s="1"/>
  <c r="D504" i="9" a="1"/>
  <c r="D504" i="9" s="1"/>
  <c r="D435" i="9" a="1"/>
  <c r="D435" i="9" s="1"/>
  <c r="C372" i="9" a="1"/>
  <c r="C372" i="9" s="1"/>
  <c r="AC513" i="9" a="1"/>
  <c r="AC513" i="9" s="1"/>
  <c r="D507" i="9" a="1"/>
  <c r="D507" i="9" s="1"/>
  <c r="AC514" i="9" a="1"/>
  <c r="AC514" i="9" s="1"/>
  <c r="C455" i="9" a="1"/>
  <c r="C455" i="9" s="1"/>
  <c r="D343" i="9" a="1"/>
  <c r="D343" i="9" s="1"/>
  <c r="C347" i="9" a="1"/>
  <c r="C347" i="9" s="1"/>
  <c r="AC480" i="9" a="1"/>
  <c r="AC480" i="9" s="1"/>
  <c r="D429" i="9" a="1"/>
  <c r="D429" i="9" s="1"/>
  <c r="D359" i="9" a="1"/>
  <c r="D359" i="9" s="1"/>
  <c r="AC543" i="9" a="1"/>
  <c r="AC543" i="9" s="1"/>
  <c r="D389" i="9" a="1"/>
  <c r="D389" i="9" s="1"/>
  <c r="D488" i="9" a="1"/>
  <c r="D488" i="9" s="1"/>
  <c r="D519" i="9" a="1"/>
  <c r="D519" i="9" s="1"/>
  <c r="AC372" i="9" a="1"/>
  <c r="AC372" i="9" s="1"/>
  <c r="AC335" i="9" a="1"/>
  <c r="AC335" i="9" s="1"/>
  <c r="AC411" i="9" a="1"/>
  <c r="AC411" i="9" s="1"/>
  <c r="C326" i="9" a="1"/>
  <c r="C326" i="9" s="1"/>
  <c r="D367" i="9" a="1"/>
  <c r="D367" i="9" s="1"/>
  <c r="C382" i="9" a="1"/>
  <c r="C382" i="9" s="1"/>
  <c r="C406" i="9" a="1"/>
  <c r="C406" i="9" s="1"/>
  <c r="AC504" i="9" a="1"/>
  <c r="AC504" i="9" s="1"/>
  <c r="D437" i="9" a="1"/>
  <c r="D437" i="9" s="1"/>
  <c r="D340" i="9" a="1"/>
  <c r="D340" i="9" s="1"/>
  <c r="C389" i="9" a="1"/>
  <c r="C389" i="9" s="1"/>
  <c r="AC426" i="9" a="1"/>
  <c r="AC426" i="9" s="1"/>
  <c r="AC404" i="9" a="1"/>
  <c r="AC404" i="9" s="1"/>
  <c r="C403" i="9" a="1"/>
  <c r="C403" i="9" s="1"/>
  <c r="D379" i="9" a="1"/>
  <c r="D379" i="9" s="1"/>
  <c r="AC430" i="9" a="1"/>
  <c r="AC430" i="9" s="1"/>
  <c r="AC354" i="9" a="1"/>
  <c r="AC354" i="9" s="1"/>
  <c r="AC423" i="9" a="1"/>
  <c r="AC423" i="9" s="1"/>
  <c r="AC396" i="9" a="1"/>
  <c r="AC396" i="9" s="1"/>
  <c r="AC379" i="9" a="1"/>
  <c r="AC379" i="9" s="1"/>
  <c r="AC498" i="9" a="1"/>
  <c r="AC498" i="9" s="1"/>
  <c r="AC406" i="9" a="1"/>
  <c r="AC406" i="9" s="1"/>
  <c r="AC472" i="9" a="1"/>
  <c r="AC472" i="9" s="1"/>
  <c r="C486" i="9" a="1"/>
  <c r="C486" i="9" s="1"/>
  <c r="D422" i="9" a="1"/>
  <c r="D422" i="9" s="1"/>
  <c r="AC497" i="9" a="1"/>
  <c r="AC497" i="9" s="1"/>
  <c r="AC482" i="9" a="1"/>
  <c r="AC482" i="9" s="1"/>
  <c r="C422" i="9" a="1"/>
  <c r="C422" i="9" s="1"/>
  <c r="C438" i="9" a="1"/>
  <c r="C438" i="9" s="1"/>
  <c r="D461" i="9" a="1"/>
  <c r="D461" i="9" s="1"/>
  <c r="AC326" i="9" a="1"/>
  <c r="AC326" i="9" s="1"/>
  <c r="D497" i="9" a="1"/>
  <c r="D497" i="9" s="1"/>
  <c r="D432" i="9" a="1"/>
  <c r="D432" i="9" s="1"/>
  <c r="D482" i="9" a="1"/>
  <c r="D482" i="9" s="1"/>
  <c r="AC383" i="9" a="1"/>
  <c r="AC383" i="9" s="1"/>
  <c r="AC340" i="9" a="1"/>
  <c r="AC340" i="9" s="1"/>
  <c r="AC352" i="9" a="1"/>
  <c r="AC352" i="9" s="1"/>
  <c r="D407" i="9" a="1"/>
  <c r="D407" i="9" s="1"/>
  <c r="AC429" i="9" a="1"/>
  <c r="AC429" i="9" s="1"/>
  <c r="AC470" i="9" a="1"/>
  <c r="AC470" i="9" s="1"/>
  <c r="AC369" i="9" a="1"/>
  <c r="AC369" i="9" s="1"/>
  <c r="C430" i="9" a="1"/>
  <c r="C430" i="9" s="1"/>
  <c r="AC394" i="9" a="1"/>
  <c r="AC394" i="9" s="1"/>
  <c r="C477" i="9" a="1"/>
  <c r="C477" i="9" s="1"/>
  <c r="D346" i="9" a="1"/>
  <c r="D346" i="9" s="1"/>
  <c r="AC451" i="9" a="1"/>
  <c r="AC451" i="9" s="1"/>
  <c r="C436" i="9" a="1"/>
  <c r="C436" i="9" s="1"/>
  <c r="AC412" i="9" a="1"/>
  <c r="AC412" i="9" s="1"/>
  <c r="C496" i="9" a="1"/>
  <c r="C496" i="9" s="1"/>
  <c r="C366" i="9" a="1"/>
  <c r="C366" i="9" s="1"/>
  <c r="C523" i="9" a="1"/>
  <c r="C523" i="9" s="1"/>
  <c r="AC463" i="9" a="1"/>
  <c r="AC463" i="9" s="1"/>
  <c r="AC474" i="9" a="1"/>
  <c r="AC474" i="9" s="1"/>
  <c r="AC418" i="9" a="1"/>
  <c r="AC418" i="9" s="1"/>
  <c r="C412" i="9" a="1"/>
  <c r="C412" i="9" s="1"/>
  <c r="D421" i="9" a="1"/>
  <c r="D421" i="9" s="1"/>
  <c r="AC511" i="9" a="1"/>
  <c r="AC511" i="9" s="1"/>
  <c r="AC461" i="9" a="1"/>
  <c r="AC461" i="9" s="1"/>
  <c r="C391" i="9" a="1"/>
  <c r="C391" i="9" s="1"/>
  <c r="D431" i="9" a="1"/>
  <c r="D431" i="9" s="1"/>
  <c r="AC526" i="9" a="1"/>
  <c r="AC526" i="9" s="1"/>
  <c r="AC448" i="9" a="1"/>
  <c r="AC448" i="9" s="1"/>
  <c r="C355" i="9" a="1"/>
  <c r="C355" i="9" s="1"/>
  <c r="D489" i="9" a="1"/>
  <c r="D489" i="9" s="1"/>
  <c r="C536" i="9" a="1"/>
  <c r="C536" i="9" s="1"/>
  <c r="D517" i="9" a="1"/>
  <c r="D517" i="9" s="1"/>
  <c r="C516" i="9" a="1"/>
  <c r="C516" i="9" s="1"/>
  <c r="AC401" i="9" a="1"/>
  <c r="AC401" i="9" s="1"/>
  <c r="AC434" i="9" a="1"/>
  <c r="AC434" i="9" s="1"/>
  <c r="C509" i="9" a="1"/>
  <c r="C509" i="9" s="1"/>
  <c r="D408" i="9" a="1"/>
  <c r="D408" i="9" s="1"/>
  <c r="C458" i="9" a="1"/>
  <c r="C458" i="9" s="1"/>
  <c r="D510" i="9" a="1"/>
  <c r="D510" i="9" s="1"/>
  <c r="D478" i="9" a="1"/>
  <c r="D478" i="9" s="1"/>
  <c r="C364" i="9" a="1"/>
  <c r="C364" i="9" s="1"/>
  <c r="D528" i="9" a="1"/>
  <c r="D528" i="9" s="1"/>
  <c r="D535" i="9" a="1"/>
  <c r="D535" i="9" s="1"/>
  <c r="AC400" i="9" a="1"/>
  <c r="AC400" i="9" s="1"/>
  <c r="D515" i="9" a="1"/>
  <c r="D515" i="9" s="1"/>
  <c r="AC413" i="9" a="1"/>
  <c r="AC413" i="9" s="1"/>
  <c r="AC420" i="9" a="1"/>
  <c r="AC420" i="9" s="1"/>
  <c r="C376" i="9" a="1"/>
  <c r="C376" i="9" s="1"/>
  <c r="C499" i="9" a="1"/>
  <c r="C499" i="9" s="1"/>
  <c r="AC477" i="9" a="1"/>
  <c r="AC477" i="9" s="1"/>
  <c r="D349" i="9" a="1"/>
  <c r="D349" i="9" s="1"/>
  <c r="C525" i="9" a="1"/>
  <c r="C525" i="9" s="1"/>
  <c r="AC332" i="9" a="1"/>
  <c r="AC332" i="9" s="1"/>
  <c r="D341" i="9" a="1"/>
  <c r="D341" i="9" s="1"/>
  <c r="C405" i="9" a="1"/>
  <c r="C405" i="9" s="1"/>
  <c r="C343" i="9" a="1"/>
  <c r="C343" i="9" s="1"/>
  <c r="C432" i="9" a="1"/>
  <c r="C432" i="9" s="1"/>
  <c r="AC377" i="9" a="1"/>
  <c r="AC377" i="9" s="1"/>
  <c r="AC536" i="9" a="1"/>
  <c r="AC536" i="9" s="1"/>
  <c r="C411" i="9" a="1"/>
  <c r="C411" i="9" s="1"/>
  <c r="D397" i="9" a="1"/>
  <c r="D397" i="9" s="1"/>
  <c r="AC378" i="9" a="1"/>
  <c r="AC378" i="9" s="1"/>
  <c r="C434" i="9" a="1"/>
  <c r="C434" i="9" s="1"/>
  <c r="C375" i="9" a="1"/>
  <c r="C375" i="9" s="1"/>
  <c r="C530" i="9" a="1"/>
  <c r="C530" i="9" s="1"/>
  <c r="AC362" i="9" a="1"/>
  <c r="AC362" i="9" s="1"/>
  <c r="AC336" i="9" a="1"/>
  <c r="AC336" i="9" s="1"/>
  <c r="C334" i="9" a="1"/>
  <c r="C334" i="9" s="1"/>
  <c r="AC531" i="9" a="1"/>
  <c r="AC531" i="9" s="1"/>
  <c r="D439" i="9" a="1"/>
  <c r="D439" i="9" s="1"/>
  <c r="D414" i="9" a="1"/>
  <c r="D414" i="9" s="1"/>
  <c r="AC478" i="9" a="1"/>
  <c r="AC478" i="9" s="1"/>
  <c r="AC344" i="9" a="1"/>
  <c r="AC344" i="9" s="1"/>
  <c r="D445" i="9" a="1"/>
  <c r="D445" i="9" s="1"/>
  <c r="D501" i="9" a="1"/>
  <c r="D501" i="9" s="1"/>
  <c r="AC475" i="9" a="1"/>
  <c r="AC475" i="9" s="1"/>
  <c r="AC330" i="9" a="1"/>
  <c r="AC330" i="9" s="1"/>
  <c r="D329" i="9" a="1"/>
  <c r="D329" i="9" s="1"/>
  <c r="D411" i="9" a="1"/>
  <c r="D411" i="9" s="1"/>
  <c r="AC516" i="9" a="1"/>
  <c r="AC516" i="9" s="1"/>
  <c r="AC428" i="9" a="1"/>
  <c r="AC428" i="9" s="1"/>
  <c r="D500" i="9" a="1"/>
  <c r="D500" i="9" s="1"/>
  <c r="AC345" i="9" a="1"/>
  <c r="AC345" i="9" s="1"/>
  <c r="C501" i="9" a="1"/>
  <c r="C501" i="9" s="1"/>
  <c r="D425" i="9" a="1"/>
  <c r="D425" i="9" s="1"/>
  <c r="D416" i="9" a="1"/>
  <c r="D416" i="9" s="1"/>
  <c r="C431" i="9" a="1"/>
  <c r="C431" i="9" s="1"/>
  <c r="C427" i="9" a="1"/>
  <c r="C427" i="9" s="1"/>
  <c r="AC528" i="9" a="1"/>
  <c r="AC528" i="9" s="1"/>
  <c r="C336" i="9" a="1"/>
  <c r="C336" i="9" s="1"/>
  <c r="AC374" i="9" a="1"/>
  <c r="AC374" i="9" s="1"/>
  <c r="D491" i="9" a="1"/>
  <c r="D491" i="9" s="1"/>
  <c r="C341" i="9" a="1"/>
  <c r="C341" i="9" s="1"/>
  <c r="D454" i="9" a="1"/>
  <c r="D454" i="9" s="1"/>
  <c r="C351" i="9" a="1"/>
  <c r="C351" i="9" s="1"/>
  <c r="C464" i="9" a="1"/>
  <c r="C464" i="9" s="1"/>
  <c r="AC466" i="9" a="1"/>
  <c r="AC466" i="9" s="1"/>
  <c r="C420" i="9" a="1"/>
  <c r="C420" i="9" s="1"/>
  <c r="C332" i="9" a="1"/>
  <c r="C332" i="9" s="1"/>
  <c r="C503" i="9" a="1"/>
  <c r="C503" i="9" s="1"/>
  <c r="D485" i="9" a="1"/>
  <c r="D485" i="9" s="1"/>
  <c r="AC456" i="9" a="1"/>
  <c r="AC456" i="9" s="1"/>
  <c r="AC368" i="9" a="1"/>
  <c r="AC368" i="9" s="1"/>
  <c r="AC457" i="9" a="1"/>
  <c r="AC457" i="9" s="1"/>
  <c r="AC333" i="9" a="1"/>
  <c r="AC333" i="9" s="1"/>
  <c r="AC492" i="9" a="1"/>
  <c r="AC492" i="9" s="1"/>
  <c r="C491" i="9" a="1"/>
  <c r="C491" i="9" s="1"/>
  <c r="D395" i="9" a="1"/>
  <c r="D395" i="9" s="1"/>
  <c r="D492" i="9" a="1"/>
  <c r="D492" i="9" s="1"/>
  <c r="AC512" i="9" a="1"/>
  <c r="AC512" i="9" s="1"/>
  <c r="D368" i="9" a="1"/>
  <c r="D368" i="9" s="1"/>
  <c r="C460" i="9" a="1"/>
  <c r="C460" i="9" s="1"/>
  <c r="C407" i="9" a="1"/>
  <c r="C407" i="9" s="1"/>
  <c r="AC507" i="9" a="1"/>
  <c r="AC507" i="9" s="1"/>
  <c r="AC442" i="9" a="1"/>
  <c r="AC442" i="9" s="1"/>
  <c r="AC391" i="9" a="1"/>
  <c r="AC391" i="9" s="1"/>
  <c r="D530" i="9" a="1"/>
  <c r="D530" i="9" s="1"/>
  <c r="AC535" i="9" a="1"/>
  <c r="AC535" i="9" s="1"/>
  <c r="C462" i="9" a="1"/>
  <c r="C462" i="9" s="1"/>
  <c r="C433" i="9" a="1"/>
  <c r="C433" i="9" s="1"/>
  <c r="C399" i="9" a="1"/>
  <c r="C399" i="9" s="1"/>
  <c r="AC327" i="9" a="1"/>
  <c r="AC327" i="9" s="1"/>
  <c r="AC537" i="9" a="1"/>
  <c r="AC537" i="9" s="1"/>
  <c r="AC545" i="9" a="1"/>
  <c r="AC545" i="9" s="1"/>
  <c r="D546" i="9" a="1"/>
  <c r="D546" i="9" s="1"/>
  <c r="C540" i="9" a="1"/>
  <c r="C540" i="9" s="1"/>
  <c r="D543" i="9" a="1"/>
  <c r="D543" i="9" s="1"/>
  <c r="C539" i="9" a="1"/>
  <c r="C539" i="9" s="1"/>
  <c r="C515" i="9" a="1"/>
  <c r="C515" i="9" s="1"/>
  <c r="C467" i="9" a="1"/>
  <c r="C467" i="9" s="1"/>
  <c r="AC424" i="9" a="1"/>
  <c r="AC424" i="9" s="1"/>
  <c r="C413" i="9" a="1"/>
  <c r="C413" i="9" s="1"/>
  <c r="D522" i="9" a="1"/>
  <c r="D522" i="9" s="1"/>
  <c r="C415" i="9" a="1"/>
  <c r="C415" i="9" s="1"/>
  <c r="AC381" i="9" a="1"/>
  <c r="AC381" i="9" s="1"/>
  <c r="C354" i="9" a="1"/>
  <c r="C354" i="9" s="1"/>
  <c r="D452" i="9" a="1"/>
  <c r="D452" i="9" s="1"/>
  <c r="D426" i="9" a="1"/>
  <c r="D426" i="9" s="1"/>
  <c r="C342" i="9" a="1"/>
  <c r="C342" i="9" s="1"/>
  <c r="C449" i="9" a="1"/>
  <c r="C449" i="9" s="1"/>
  <c r="C472" i="9" a="1"/>
  <c r="C472" i="9" s="1"/>
  <c r="AC441" i="9" a="1"/>
  <c r="AC441" i="9" s="1"/>
  <c r="D377" i="9" a="1"/>
  <c r="D377" i="9" s="1"/>
  <c r="C532" i="9" a="1"/>
  <c r="C532" i="9" s="1"/>
  <c r="AC436" i="9" a="1"/>
  <c r="AC436" i="9" s="1"/>
  <c r="AC462" i="9" a="1"/>
  <c r="AC462" i="9" s="1"/>
  <c r="C441" i="9" a="1"/>
  <c r="C441" i="9" s="1"/>
  <c r="C426" i="9" a="1"/>
  <c r="C426" i="9" s="1"/>
  <c r="C369" i="9" a="1"/>
  <c r="C369" i="9" s="1"/>
  <c r="C520" i="9" a="1"/>
  <c r="C520" i="9" s="1"/>
  <c r="C388" i="9" a="1"/>
  <c r="C388" i="9" s="1"/>
  <c r="C373" i="9" a="1"/>
  <c r="C373" i="9" s="1"/>
  <c r="D369" i="9" a="1"/>
  <c r="D369" i="9" s="1"/>
  <c r="D508" i="9" a="1"/>
  <c r="D508" i="9" s="1"/>
  <c r="AC385" i="9" a="1"/>
  <c r="AC385" i="9" s="1"/>
  <c r="C352" i="9" a="1"/>
  <c r="C352" i="9" s="1"/>
  <c r="AC494" i="9" a="1"/>
  <c r="AC494" i="9" s="1"/>
  <c r="C435" i="9" a="1"/>
  <c r="C435" i="9" s="1"/>
  <c r="AC431" i="9" a="1"/>
  <c r="AC431" i="9" s="1"/>
  <c r="D467" i="9" a="1"/>
  <c r="D467" i="9" s="1"/>
  <c r="AC485" i="9" a="1"/>
  <c r="AC485" i="9" s="1"/>
  <c r="C474" i="9" a="1"/>
  <c r="C474" i="9" s="1"/>
  <c r="C400" i="9" a="1"/>
  <c r="C400" i="9" s="1"/>
  <c r="AC505" i="9" a="1"/>
  <c r="AC505" i="9" s="1"/>
  <c r="D330" i="9" a="1"/>
  <c r="D330" i="9" s="1"/>
  <c r="D348" i="9" a="1"/>
  <c r="D348" i="9" s="1"/>
  <c r="AC481" i="9" a="1"/>
  <c r="AC481" i="9" s="1"/>
  <c r="D532" i="9" a="1"/>
  <c r="D532" i="9" s="1"/>
  <c r="D496" i="9" a="1"/>
  <c r="D496" i="9" s="1"/>
  <c r="D419" i="9" a="1"/>
  <c r="D419" i="9" s="1"/>
  <c r="AC458" i="9" a="1"/>
  <c r="AC458" i="9" s="1"/>
  <c r="AC353" i="9" a="1"/>
  <c r="AC353" i="9" s="1"/>
  <c r="AC375" i="9" a="1"/>
  <c r="AC375" i="9" s="1"/>
  <c r="C459" i="9" a="1"/>
  <c r="C459" i="9" s="1"/>
  <c r="C333" i="9" a="1"/>
  <c r="C333" i="9" s="1"/>
  <c r="D328" i="9" a="1"/>
  <c r="D328" i="9" s="1"/>
  <c r="C397" i="9" a="1"/>
  <c r="C397" i="9" s="1"/>
  <c r="AC402" i="9" a="1"/>
  <c r="AC402" i="9" s="1"/>
  <c r="C529" i="9" a="1"/>
  <c r="C529" i="9" s="1"/>
  <c r="C502" i="9" a="1"/>
  <c r="C502" i="9" s="1"/>
  <c r="AC341" i="9" a="1"/>
  <c r="AC341" i="9" s="1"/>
  <c r="C475" i="9" a="1"/>
  <c r="C475" i="9" s="1"/>
  <c r="D427" i="9" a="1"/>
  <c r="D427" i="9" s="1"/>
  <c r="C514" i="9" a="1"/>
  <c r="C514" i="9" s="1"/>
  <c r="AC408" i="9" a="1"/>
  <c r="AC408" i="9" s="1"/>
  <c r="D545" i="9" a="1"/>
  <c r="D545" i="9" s="1"/>
  <c r="D539" i="9" a="1"/>
  <c r="D539" i="9" s="1"/>
  <c r="D428" i="9" a="1"/>
  <c r="D428" i="9" s="1"/>
  <c r="AC447" i="9" a="1"/>
  <c r="AC447" i="9" s="1"/>
  <c r="AC518" i="9" a="1"/>
  <c r="AC518" i="9" s="1"/>
  <c r="AC473" i="9" a="1"/>
  <c r="AC473" i="9" s="1"/>
  <c r="C543" i="9" a="1"/>
  <c r="C543" i="9" s="1"/>
  <c r="C395" i="9" a="1"/>
  <c r="C395" i="9" s="1"/>
  <c r="D406" i="9" a="1"/>
  <c r="D406" i="9" s="1"/>
  <c r="C492" i="9" a="1"/>
  <c r="C492" i="9" s="1"/>
  <c r="C505" i="9" a="1"/>
  <c r="C505" i="9" s="1"/>
  <c r="D469" i="9" a="1"/>
  <c r="D469" i="9" s="1"/>
  <c r="D487" i="9" a="1"/>
  <c r="D487" i="9" s="1"/>
  <c r="AC358" i="9" a="1"/>
  <c r="AC358" i="9" s="1"/>
  <c r="C465" i="9" a="1"/>
  <c r="C465" i="9" s="1"/>
  <c r="C339" i="9" a="1"/>
  <c r="C339" i="9" s="1"/>
  <c r="C510" i="9" a="1"/>
  <c r="C510" i="9" s="1"/>
  <c r="AC453" i="9" a="1"/>
  <c r="AC453" i="9" s="1"/>
  <c r="C519" i="9" a="1"/>
  <c r="C519" i="9" s="1"/>
  <c r="D505" i="9" a="1"/>
  <c r="D505" i="9" s="1"/>
  <c r="C417" i="9" a="1"/>
  <c r="C417" i="9" s="1"/>
  <c r="AC387" i="9" a="1"/>
  <c r="AC387" i="9" s="1"/>
  <c r="C344" i="9" a="1"/>
  <c r="C344" i="9" s="1"/>
  <c r="AC397" i="9" a="1"/>
  <c r="AC397" i="9" s="1"/>
  <c r="D446" i="9" a="1"/>
  <c r="D446" i="9" s="1"/>
  <c r="AC544" i="9" a="1"/>
  <c r="AC544" i="9" s="1"/>
  <c r="AC539" i="9" a="1"/>
  <c r="AC539" i="9" s="1"/>
  <c r="AC432" i="9" a="1"/>
  <c r="AC432" i="9" s="1"/>
  <c r="AC410" i="9" a="1"/>
  <c r="AC410" i="9" s="1"/>
  <c r="C490" i="9" a="1"/>
  <c r="C490" i="9" s="1"/>
  <c r="D331" i="9" a="1"/>
  <c r="D331" i="9" s="1"/>
  <c r="C461" i="9" a="1"/>
  <c r="C461" i="9" s="1"/>
  <c r="C361" i="9" a="1"/>
  <c r="C361" i="9" s="1"/>
  <c r="C381" i="9" a="1"/>
  <c r="C381" i="9" s="1"/>
  <c r="AC506" i="9" a="1"/>
  <c r="AC506" i="9" s="1"/>
  <c r="D403" i="9" a="1"/>
  <c r="D403" i="9" s="1"/>
  <c r="AC331" i="9" a="1"/>
  <c r="AC331" i="9" s="1"/>
  <c r="C451" i="9" a="1"/>
  <c r="C451" i="9" s="1"/>
  <c r="C330" i="9" a="1"/>
  <c r="C330" i="9" s="1"/>
  <c r="AC388" i="9" a="1"/>
  <c r="AC388" i="9" s="1"/>
  <c r="C488" i="9" a="1"/>
  <c r="C488" i="9" s="1"/>
  <c r="C524" i="9" a="1"/>
  <c r="C524" i="9" s="1"/>
  <c r="AC405" i="9" a="1"/>
  <c r="AC405" i="9" s="1"/>
  <c r="AC425" i="9" a="1"/>
  <c r="AC425" i="9" s="1"/>
  <c r="D463" i="9" a="1"/>
  <c r="D463" i="9" s="1"/>
  <c r="C374" i="9" a="1"/>
  <c r="C374" i="9" s="1"/>
  <c r="AC439" i="9" a="1"/>
  <c r="AC439" i="9" s="1"/>
  <c r="AC359" i="9" a="1"/>
  <c r="AC359" i="9" s="1"/>
  <c r="AC464" i="9" a="1"/>
  <c r="AC464" i="9" s="1"/>
  <c r="C469" i="9" a="1"/>
  <c r="C469" i="9" s="1"/>
  <c r="D523" i="9" a="1"/>
  <c r="D523" i="9" s="1"/>
  <c r="D453" i="9" a="1"/>
  <c r="D453" i="9" s="1"/>
  <c r="AC468" i="9" a="1"/>
  <c r="AC468" i="9" s="1"/>
  <c r="D480" i="9" a="1"/>
  <c r="D480" i="9" s="1"/>
  <c r="AC384" i="9" a="1"/>
  <c r="AC384" i="9" s="1"/>
  <c r="C345" i="9" a="1"/>
  <c r="C345" i="9" s="1"/>
  <c r="C457" i="9" a="1"/>
  <c r="C457" i="9" s="1"/>
  <c r="D447" i="9" a="1"/>
  <c r="D447" i="9" s="1"/>
  <c r="D475" i="9" a="1"/>
  <c r="D475" i="9" s="1"/>
  <c r="AC392" i="9" a="1"/>
  <c r="AC392" i="9" s="1"/>
  <c r="AC363" i="9" a="1"/>
  <c r="AC363" i="9" s="1"/>
  <c r="D339" i="9" a="1"/>
  <c r="D339" i="9" s="1"/>
  <c r="D533" i="9" a="1"/>
  <c r="D533" i="9" s="1"/>
  <c r="C349" i="9" a="1"/>
  <c r="C349" i="9" s="1"/>
  <c r="AC455" i="9" a="1"/>
  <c r="AC455" i="9" s="1"/>
  <c r="AC419" i="9" a="1"/>
  <c r="AC419" i="9" s="1"/>
  <c r="D473" i="9" a="1"/>
  <c r="D473" i="9" s="1"/>
  <c r="C329" i="9" a="1"/>
  <c r="C329" i="9" s="1"/>
  <c r="AC521" i="9" a="1"/>
  <c r="AC521" i="9" s="1"/>
  <c r="AC520" i="9" a="1"/>
  <c r="AC520" i="9" s="1"/>
  <c r="D362" i="9" a="1"/>
  <c r="D362" i="9" s="1"/>
  <c r="AC499" i="9" a="1"/>
  <c r="AC499" i="9" s="1"/>
  <c r="D333" i="9" a="1"/>
  <c r="D333" i="9" s="1"/>
  <c r="D474" i="9" a="1"/>
  <c r="D474" i="9" s="1"/>
  <c r="C495" i="9" a="1"/>
  <c r="C495" i="9" s="1"/>
  <c r="D364" i="9" a="1"/>
  <c r="D364" i="9" s="1"/>
  <c r="D451" i="9" a="1"/>
  <c r="D451" i="9" s="1"/>
  <c r="C485" i="9" a="1"/>
  <c r="C485" i="9" s="1"/>
  <c r="AC496" i="9" a="1"/>
  <c r="AC496" i="9" s="1"/>
  <c r="C500" i="9" a="1"/>
  <c r="C500" i="9" s="1"/>
  <c r="C350" i="9" a="1"/>
  <c r="C350" i="9" s="1"/>
  <c r="AC427" i="9" a="1"/>
  <c r="AC427" i="9" s="1"/>
  <c r="C371" i="9" a="1"/>
  <c r="C371" i="9" s="1"/>
  <c r="C483" i="9" a="1"/>
  <c r="C483" i="9" s="1"/>
  <c r="D537" i="9" a="1"/>
  <c r="D537" i="9" s="1"/>
  <c r="AC541" i="9" a="1"/>
  <c r="AC541" i="9" s="1"/>
  <c r="AC337" i="9" a="1"/>
  <c r="AC337" i="9" s="1"/>
  <c r="D335" i="9" a="1"/>
  <c r="D335" i="9" s="1"/>
  <c r="D361" i="9" a="1"/>
  <c r="D361" i="9" s="1"/>
  <c r="D350" i="9" a="1"/>
  <c r="D350" i="9" s="1"/>
  <c r="D434" i="9" a="1"/>
  <c r="D434" i="9" s="1"/>
  <c r="AC445" i="9" a="1"/>
  <c r="AC445" i="9" s="1"/>
  <c r="D420" i="9" a="1"/>
  <c r="D420" i="9" s="1"/>
  <c r="C489" i="9" a="1"/>
  <c r="C489" i="9" s="1"/>
  <c r="C328" i="9" a="1"/>
  <c r="C328" i="9" s="1"/>
  <c r="D440" i="9" a="1"/>
  <c r="D440" i="9" s="1"/>
  <c r="C535" i="9" a="1"/>
  <c r="C535" i="9" s="1"/>
  <c r="C393" i="9" a="1"/>
  <c r="C393" i="9" s="1"/>
  <c r="C480" i="9" a="1"/>
  <c r="C480" i="9" s="1"/>
  <c r="D418" i="9" a="1"/>
  <c r="D418" i="9" s="1"/>
  <c r="D326" i="9" a="1"/>
  <c r="D326" i="9" s="1"/>
  <c r="AC444" i="9" a="1"/>
  <c r="AC444" i="9" s="1"/>
  <c r="AC459" i="9" a="1"/>
  <c r="AC459" i="9" s="1"/>
  <c r="D390" i="9" a="1"/>
  <c r="D390" i="9" s="1"/>
  <c r="D542" i="9" a="1"/>
  <c r="D542" i="9" s="1"/>
  <c r="AC538" i="9" a="1"/>
  <c r="AC538" i="9" s="1"/>
  <c r="C479" i="9" a="1"/>
  <c r="C479" i="9" s="1"/>
  <c r="D382" i="9" a="1"/>
  <c r="D382" i="9" s="1"/>
  <c r="D490" i="9" a="1"/>
  <c r="D490" i="9" s="1"/>
  <c r="C437" i="9" a="1"/>
  <c r="C437" i="9" s="1"/>
  <c r="AC422" i="9" a="1"/>
  <c r="AC422" i="9" s="1"/>
  <c r="AC360" i="9" a="1"/>
  <c r="AC360" i="9" s="1"/>
  <c r="AC380" i="9" a="1"/>
  <c r="AC380" i="9" s="1"/>
  <c r="C367" i="9" a="1"/>
  <c r="C367" i="9" s="1"/>
  <c r="D342" i="9" a="1"/>
  <c r="D342" i="9" s="1"/>
  <c r="C419" i="9" a="1"/>
  <c r="C419" i="9" s="1"/>
  <c r="AC515" i="9" a="1"/>
  <c r="AC515" i="9" s="1"/>
  <c r="AC487" i="9" a="1"/>
  <c r="AC487" i="9" s="1"/>
  <c r="C408" i="9" a="1"/>
  <c r="C408" i="9" s="1"/>
  <c r="C340" i="9" a="1"/>
  <c r="C340" i="9" s="1"/>
  <c r="AC483" i="9" a="1"/>
  <c r="AC483" i="9" s="1"/>
  <c r="D514" i="9" a="1"/>
  <c r="D514" i="9" s="1"/>
  <c r="D344" i="9" a="1"/>
  <c r="D344" i="9" s="1"/>
  <c r="C463" i="9" a="1"/>
  <c r="C463" i="9" s="1"/>
  <c r="AC529" i="9" a="1"/>
  <c r="AC529" i="9" s="1"/>
  <c r="AC503" i="9" a="1"/>
  <c r="AC503" i="9" s="1"/>
  <c r="AC533" i="9" a="1"/>
  <c r="AC533" i="9" s="1"/>
  <c r="AC501" i="9" a="1"/>
  <c r="AC501" i="9" s="1"/>
  <c r="AC364" i="9" a="1"/>
  <c r="AC364" i="9" s="1"/>
  <c r="AC454" i="9" a="1"/>
  <c r="AC454" i="9" s="1"/>
  <c r="D521" i="9" a="1"/>
  <c r="D521" i="9" s="1"/>
  <c r="C534" i="9" a="1"/>
  <c r="C534" i="9" s="1"/>
  <c r="C402" i="9" a="1"/>
  <c r="C402" i="9" s="1"/>
  <c r="D353" i="9" a="1"/>
  <c r="D353" i="9" s="1"/>
  <c r="C385" i="9" a="1"/>
  <c r="C385" i="9" s="1"/>
  <c r="D470" i="9" a="1"/>
  <c r="D470" i="9" s="1"/>
  <c r="D388" i="9" a="1"/>
  <c r="D388" i="9" s="1"/>
  <c r="AC366" i="9" a="1"/>
  <c r="AC366" i="9" s="1"/>
  <c r="C424" i="9" a="1"/>
  <c r="C424" i="9" s="1"/>
  <c r="C401" i="9" a="1"/>
  <c r="C401" i="9" s="1"/>
  <c r="AC523" i="9" a="1"/>
  <c r="AC523" i="9" s="1"/>
  <c r="D441" i="9" a="1"/>
  <c r="D441" i="9" s="1"/>
  <c r="AC357" i="9" a="1"/>
  <c r="AC357" i="9" s="1"/>
  <c r="AC339" i="9" a="1"/>
  <c r="AC339" i="9" s="1"/>
  <c r="D433" i="9" a="1"/>
  <c r="D433" i="9" s="1"/>
  <c r="C429" i="9" a="1"/>
  <c r="C429" i="9" s="1"/>
  <c r="AC393" i="9" a="1"/>
  <c r="AC393" i="9" s="1"/>
  <c r="C370" i="9" a="1"/>
  <c r="C370" i="9" s="1"/>
  <c r="D356" i="9" a="1"/>
  <c r="D356" i="9" s="1"/>
  <c r="AC495" i="9" a="1"/>
  <c r="AC495" i="9" s="1"/>
  <c r="D384" i="9" a="1"/>
  <c r="D384" i="9" s="1"/>
  <c r="AC440" i="9" a="1"/>
  <c r="AC440" i="9" s="1"/>
  <c r="C448" i="9" a="1"/>
  <c r="C448" i="9" s="1"/>
  <c r="AC517" i="9" a="1"/>
  <c r="AC517" i="9" s="1"/>
  <c r="C409" i="9" a="1"/>
  <c r="C409" i="9" s="1"/>
  <c r="D458" i="9" a="1"/>
  <c r="D458" i="9" s="1"/>
  <c r="D358" i="9" a="1"/>
  <c r="D358" i="9" s="1"/>
  <c r="AC490" i="9" a="1"/>
  <c r="AC490" i="9" s="1"/>
  <c r="C410" i="9" a="1"/>
  <c r="C410" i="9" s="1"/>
  <c r="AC491" i="9" a="1"/>
  <c r="AC491" i="9" s="1"/>
  <c r="AC328" i="9" a="1"/>
  <c r="AC328" i="9" s="1"/>
  <c r="AC493" i="9" a="1"/>
  <c r="AC493" i="9" s="1"/>
  <c r="C398" i="9" a="1"/>
  <c r="C398" i="9" s="1"/>
  <c r="C504" i="9" a="1"/>
  <c r="C504" i="9" s="1"/>
  <c r="D352" i="9" a="1"/>
  <c r="D352" i="9" s="1"/>
  <c r="D399" i="9" a="1"/>
  <c r="D399" i="9" s="1"/>
  <c r="C444" i="9" a="1"/>
  <c r="C444" i="9" s="1"/>
  <c r="C517" i="9" a="1"/>
  <c r="C517" i="9" s="1"/>
  <c r="C466" i="9" a="1"/>
  <c r="C466" i="9" s="1"/>
  <c r="AC355" i="9" a="1"/>
  <c r="AC355" i="9" s="1"/>
  <c r="D536" i="9" a="1"/>
  <c r="D536" i="9" s="1"/>
  <c r="AC502" i="9" a="1"/>
  <c r="AC502" i="9" s="1"/>
  <c r="C356" i="9" a="1"/>
  <c r="C356" i="9" s="1"/>
  <c r="C359" i="9" a="1"/>
  <c r="C359" i="9" s="1"/>
  <c r="C541" i="9" a="1"/>
  <c r="C541" i="9" s="1"/>
  <c r="C537" i="9" a="1"/>
  <c r="C537" i="9" s="1"/>
  <c r="D541" i="9" a="1"/>
  <c r="D541" i="9" s="1"/>
  <c r="D538" i="9" a="1"/>
  <c r="D538" i="9" s="1"/>
  <c r="C546" i="9" a="1"/>
  <c r="C546" i="9" s="1"/>
  <c r="D448" i="9" a="1"/>
  <c r="D448" i="9" s="1"/>
  <c r="AC399" i="9" a="1"/>
  <c r="AC399" i="9" s="1"/>
  <c r="AC509" i="9" a="1"/>
  <c r="AC509" i="9" s="1"/>
  <c r="D495" i="9" a="1"/>
  <c r="D495" i="9" s="1"/>
  <c r="C527" i="9" a="1"/>
  <c r="C527" i="9" s="1"/>
  <c r="C470" i="9" a="1"/>
  <c r="C470" i="9" s="1"/>
  <c r="D512" i="9" a="1"/>
  <c r="D512" i="9" s="1"/>
  <c r="D518" i="9" a="1"/>
  <c r="D518" i="9" s="1"/>
  <c r="AC350" i="9" a="1"/>
  <c r="AC350" i="9" s="1"/>
  <c r="C439" i="9" a="1"/>
  <c r="C439" i="9" s="1"/>
  <c r="D462" i="9" a="1"/>
  <c r="D462" i="9" s="1"/>
  <c r="C533" i="9" a="1"/>
  <c r="C533" i="9" s="1"/>
  <c r="D371" i="9" a="1"/>
  <c r="D371" i="9" s="1"/>
  <c r="C478" i="9" a="1"/>
  <c r="C478" i="9" s="1"/>
  <c r="C473" i="9" a="1"/>
  <c r="C473" i="9" s="1"/>
  <c r="D464" i="9" a="1"/>
  <c r="D464" i="9" s="1"/>
  <c r="C538" i="9" a="1"/>
  <c r="C538" i="9" s="1"/>
  <c r="AC546" i="9" a="1"/>
  <c r="AC546" i="9" s="1"/>
  <c r="C544" i="9" a="1"/>
  <c r="C544" i="9" s="1"/>
  <c r="D363" i="9" a="1"/>
  <c r="D363" i="9" s="1"/>
  <c r="C471" i="9" a="1"/>
  <c r="C471" i="9" s="1"/>
  <c r="D483" i="9" a="1"/>
  <c r="D483" i="9" s="1"/>
  <c r="D442" i="9" a="1"/>
  <c r="D442" i="9" s="1"/>
  <c r="D466" i="9" a="1"/>
  <c r="D466" i="9" s="1"/>
  <c r="C454" i="9" a="1"/>
  <c r="C454" i="9" s="1"/>
  <c r="AC525" i="9" a="1"/>
  <c r="AC525" i="9" s="1"/>
  <c r="C542" i="9" a="1"/>
  <c r="C542" i="9" s="1"/>
  <c r="AC540" i="9" a="1"/>
  <c r="AC540" i="9" s="1"/>
  <c r="AC407" i="9" a="1"/>
  <c r="AC407" i="9" s="1"/>
  <c r="AC443" i="9" a="1"/>
  <c r="AC443" i="9" s="1"/>
  <c r="D398" i="9" a="1"/>
  <c r="D398" i="9" s="1"/>
  <c r="C383" i="9" a="1"/>
  <c r="C383" i="9" s="1"/>
  <c r="AC476" i="9" a="1"/>
  <c r="AC476" i="9" s="1"/>
  <c r="AC469" i="9" a="1"/>
  <c r="AC469" i="9" s="1"/>
  <c r="D392" i="9" a="1"/>
  <c r="D392" i="9" s="1"/>
  <c r="C453" i="9" a="1"/>
  <c r="C453" i="9" s="1"/>
  <c r="C447" i="9" a="1"/>
  <c r="C447" i="9" s="1"/>
  <c r="D355" i="9" a="1"/>
  <c r="D355" i="9" s="1"/>
  <c r="C442" i="9" a="1"/>
  <c r="C442" i="9" s="1"/>
  <c r="C362" i="9" a="1"/>
  <c r="C362" i="9" s="1"/>
  <c r="C387" i="9" a="1"/>
  <c r="C387" i="9" s="1"/>
  <c r="D526" i="9" a="1"/>
  <c r="D526" i="9" s="1"/>
  <c r="C363" i="9" a="1"/>
  <c r="C363" i="9" s="1"/>
  <c r="C377" i="9" a="1"/>
  <c r="C377" i="9" s="1"/>
  <c r="D424" i="9" a="1"/>
  <c r="D424" i="9" s="1"/>
  <c r="AC348" i="9" a="1"/>
  <c r="AC348" i="9" s="1"/>
  <c r="D459" i="9" a="1"/>
  <c r="D459" i="9" s="1"/>
  <c r="AC534" i="9" a="1"/>
  <c r="AC534" i="9" s="1"/>
  <c r="D502" i="9" a="1"/>
  <c r="D502" i="9" s="1"/>
  <c r="D468" i="9" a="1"/>
  <c r="D468" i="9" s="1"/>
  <c r="D417" i="9" a="1"/>
  <c r="D417" i="9" s="1"/>
  <c r="AC370" i="9" a="1"/>
  <c r="AC370" i="9" s="1"/>
  <c r="D457" i="9" a="1"/>
  <c r="D457" i="9" s="1"/>
  <c r="D327" i="9" a="1"/>
  <c r="D327" i="9" s="1"/>
  <c r="C353" i="9" a="1"/>
  <c r="C353" i="9" s="1"/>
  <c r="C440" i="9" a="1"/>
  <c r="C440" i="9" s="1"/>
  <c r="C357" i="9" a="1"/>
  <c r="C357" i="9" s="1"/>
  <c r="D410" i="9" a="1"/>
  <c r="D410" i="9" s="1"/>
  <c r="D332" i="9" a="1"/>
  <c r="D332" i="9" s="1"/>
  <c r="D529" i="9" a="1"/>
  <c r="D529" i="9" s="1"/>
  <c r="D540" i="9" a="1"/>
  <c r="D540" i="9" s="1"/>
  <c r="D544" i="9" a="1"/>
  <c r="D544" i="9" s="1"/>
  <c r="E25" i="9" a="1"/>
  <c r="E25" i="9" s="1"/>
  <c r="M26" i="9"/>
  <c r="E26" i="9" s="1" a="1"/>
  <c r="E26" i="9" s="1"/>
  <c r="D27" i="9" a="1"/>
  <c r="D27" i="9" s="1"/>
  <c r="C27" i="9" a="1"/>
  <c r="C27" i="9" s="1"/>
  <c r="I27" i="9" a="1"/>
  <c r="I27" i="9" s="1"/>
  <c r="K29" i="9"/>
  <c r="L28" i="9"/>
  <c r="F26" i="9" l="1" a="1"/>
  <c r="F26" i="9" s="1"/>
  <c r="G26" i="9" a="1"/>
  <c r="G26" i="9" s="1"/>
  <c r="H26" i="9" a="1"/>
  <c r="H26" i="9" s="1"/>
  <c r="M27" i="9"/>
  <c r="G27" i="9" s="1" a="1"/>
  <c r="G27" i="9" s="1"/>
  <c r="K30" i="9"/>
  <c r="L29" i="9"/>
  <c r="D28" i="9" a="1"/>
  <c r="D28" i="9" s="1"/>
  <c r="C28" i="9" a="1"/>
  <c r="C28" i="9" s="1"/>
  <c r="I28" i="9" a="1"/>
  <c r="I28" i="9" s="1"/>
  <c r="F27" i="9" l="1" a="1"/>
  <c r="F27" i="9" s="1"/>
  <c r="H27" i="9" a="1"/>
  <c r="H27" i="9" s="1"/>
  <c r="E27" i="9" a="1"/>
  <c r="E27" i="9" s="1"/>
  <c r="D29" i="9" a="1"/>
  <c r="D29" i="9" s="1"/>
  <c r="C29" i="9" a="1"/>
  <c r="C29" i="9" s="1"/>
  <c r="I29" i="9" a="1"/>
  <c r="I29" i="9" s="1"/>
  <c r="K31" i="9"/>
  <c r="L30" i="9"/>
  <c r="M28" i="9"/>
  <c r="M29" i="9" l="1"/>
  <c r="G29" i="9" s="1" a="1"/>
  <c r="G29" i="9" s="1"/>
  <c r="C30" i="9" a="1"/>
  <c r="C30" i="9" s="1"/>
  <c r="I30" i="9" a="1"/>
  <c r="I30" i="9" s="1"/>
  <c r="D30" i="9" a="1"/>
  <c r="D30" i="9" s="1"/>
  <c r="K32" i="9"/>
  <c r="L31" i="9"/>
  <c r="F29" i="9" a="1"/>
  <c r="F29" i="9" s="1"/>
  <c r="F28" i="9" a="1"/>
  <c r="F28" i="9" s="1"/>
  <c r="E28" i="9" a="1"/>
  <c r="E28" i="9" s="1"/>
  <c r="G28" i="9" a="1"/>
  <c r="G28" i="9" s="1"/>
  <c r="H28" i="9" a="1"/>
  <c r="H28" i="9" s="1"/>
  <c r="E29" i="9" l="1" a="1"/>
  <c r="E29" i="9" s="1"/>
  <c r="H29" i="9" a="1"/>
  <c r="H29" i="9" s="1"/>
  <c r="K33" i="9"/>
  <c r="L32" i="9"/>
  <c r="D31" i="9" a="1"/>
  <c r="D31" i="9" s="1"/>
  <c r="I31" i="9" a="1"/>
  <c r="I31" i="9" s="1"/>
  <c r="C31" i="9" a="1"/>
  <c r="C31" i="9" s="1"/>
  <c r="M30" i="9"/>
  <c r="H30" i="9" l="1" a="1"/>
  <c r="H30" i="9" s="1"/>
  <c r="E30" i="9" a="1"/>
  <c r="E30" i="9" s="1"/>
  <c r="F30" i="9" a="1"/>
  <c r="F30" i="9" s="1"/>
  <c r="G30" i="9" a="1"/>
  <c r="G30" i="9" s="1"/>
  <c r="C32" i="9" a="1"/>
  <c r="C32" i="9" s="1"/>
  <c r="I32" i="9" a="1"/>
  <c r="I32" i="9" s="1"/>
  <c r="D32" i="9" a="1"/>
  <c r="D32" i="9" s="1"/>
  <c r="M31" i="9"/>
  <c r="K34" i="9"/>
  <c r="L33" i="9"/>
  <c r="E31" i="9" l="1" a="1"/>
  <c r="E31" i="9" s="1"/>
  <c r="F31" i="9" a="1"/>
  <c r="F31" i="9" s="1"/>
  <c r="G31" i="9" a="1"/>
  <c r="G31" i="9" s="1"/>
  <c r="H31" i="9" a="1"/>
  <c r="H31" i="9" s="1"/>
  <c r="I33" i="9" a="1"/>
  <c r="I33" i="9" s="1"/>
  <c r="C33" i="9" a="1"/>
  <c r="C33" i="9" s="1"/>
  <c r="D33" i="9" a="1"/>
  <c r="D33" i="9" s="1"/>
  <c r="K35" i="9"/>
  <c r="L34" i="9"/>
  <c r="M32" i="9"/>
  <c r="K36" i="9" l="1"/>
  <c r="L35" i="9"/>
  <c r="M33" i="9"/>
  <c r="G32" i="9" a="1"/>
  <c r="G32" i="9" s="1"/>
  <c r="E32" i="9" a="1"/>
  <c r="E32" i="9" s="1"/>
  <c r="H32" i="9" a="1"/>
  <c r="H32" i="9" s="1"/>
  <c r="F32" i="9" a="1"/>
  <c r="F32" i="9" s="1"/>
  <c r="D34" i="9" a="1"/>
  <c r="D34" i="9" s="1"/>
  <c r="I34" i="9" a="1"/>
  <c r="I34" i="9" s="1"/>
  <c r="C34" i="9" a="1"/>
  <c r="C34" i="9" s="1"/>
  <c r="M34" i="9" l="1"/>
  <c r="F34" i="9" s="1" a="1"/>
  <c r="F34" i="9" s="1"/>
  <c r="G33" i="9" a="1"/>
  <c r="G33" i="9" s="1"/>
  <c r="F33" i="9" a="1"/>
  <c r="F33" i="9" s="1"/>
  <c r="H33" i="9" a="1"/>
  <c r="H33" i="9" s="1"/>
  <c r="E33" i="9" a="1"/>
  <c r="E33" i="9" s="1"/>
  <c r="H34" i="9" a="1"/>
  <c r="H34" i="9" s="1"/>
  <c r="C35" i="9" a="1"/>
  <c r="C35" i="9" s="1"/>
  <c r="D35" i="9" a="1"/>
  <c r="D35" i="9" s="1"/>
  <c r="I35" i="9" a="1"/>
  <c r="I35" i="9" s="1"/>
  <c r="K37" i="9"/>
  <c r="L36" i="9"/>
  <c r="G34" i="9" l="1" a="1"/>
  <c r="G34" i="9" s="1"/>
  <c r="E34" i="9" a="1"/>
  <c r="E34" i="9" s="1"/>
  <c r="M35" i="9"/>
  <c r="H35" i="9" s="1" a="1"/>
  <c r="H35" i="9" s="1"/>
  <c r="D36" i="9" a="1"/>
  <c r="D36" i="9" s="1"/>
  <c r="I36" i="9" a="1"/>
  <c r="I36" i="9" s="1"/>
  <c r="C36" i="9" a="1"/>
  <c r="C36" i="9" s="1"/>
  <c r="K38" i="9"/>
  <c r="L37" i="9"/>
  <c r="G35" i="9" l="1" a="1"/>
  <c r="G35" i="9" s="1"/>
  <c r="E35" i="9" a="1"/>
  <c r="E35" i="9" s="1"/>
  <c r="F35" i="9" a="1"/>
  <c r="F35" i="9" s="1"/>
  <c r="K39" i="9"/>
  <c r="K40" i="9" s="1"/>
  <c r="K41" i="9" s="1"/>
  <c r="K42" i="9" s="1"/>
  <c r="K43" i="9" s="1"/>
  <c r="K44" i="9" s="1"/>
  <c r="K45" i="9" s="1"/>
  <c r="K46" i="9" s="1"/>
  <c r="K47" i="9" s="1"/>
  <c r="K48" i="9" s="1"/>
  <c r="K49" i="9" s="1"/>
  <c r="K50" i="9" s="1"/>
  <c r="K51" i="9" s="1"/>
  <c r="K52" i="9" s="1"/>
  <c r="K53" i="9" s="1"/>
  <c r="K54" i="9" s="1"/>
  <c r="K55" i="9" s="1"/>
  <c r="K56" i="9" s="1"/>
  <c r="K57" i="9" s="1"/>
  <c r="K58" i="9" s="1"/>
  <c r="K59" i="9" s="1"/>
  <c r="K60" i="9" s="1"/>
  <c r="K61" i="9" s="1"/>
  <c r="K62" i="9" s="1"/>
  <c r="K63" i="9" s="1"/>
  <c r="K64" i="9" s="1"/>
  <c r="K65" i="9" s="1"/>
  <c r="K66" i="9" s="1"/>
  <c r="K67" i="9" s="1"/>
  <c r="K68" i="9" s="1"/>
  <c r="K69" i="9" s="1"/>
  <c r="K70" i="9" s="1"/>
  <c r="K71" i="9" s="1"/>
  <c r="K72" i="9" s="1"/>
  <c r="K73" i="9" s="1"/>
  <c r="K74" i="9" s="1"/>
  <c r="K75" i="9" s="1"/>
  <c r="K76" i="9" s="1"/>
  <c r="K77" i="9" s="1"/>
  <c r="K78" i="9" s="1"/>
  <c r="K79" i="9" s="1"/>
  <c r="K80" i="9" s="1"/>
  <c r="K81" i="9" s="1"/>
  <c r="K82" i="9" s="1"/>
  <c r="K83" i="9" s="1"/>
  <c r="K84" i="9" s="1"/>
  <c r="K85" i="9" s="1"/>
  <c r="K86" i="9" s="1"/>
  <c r="K87" i="9" s="1"/>
  <c r="K88" i="9" s="1"/>
  <c r="K89" i="9" s="1"/>
  <c r="K90" i="9" s="1"/>
  <c r="K91" i="9" s="1"/>
  <c r="K92" i="9" s="1"/>
  <c r="K93" i="9" s="1"/>
  <c r="K94" i="9" s="1"/>
  <c r="K95" i="9" s="1"/>
  <c r="K96" i="9" s="1"/>
  <c r="K97" i="9" s="1"/>
  <c r="K98" i="9" s="1"/>
  <c r="K99" i="9" s="1"/>
  <c r="K100" i="9" s="1"/>
  <c r="K101" i="9" s="1"/>
  <c r="K102" i="9" s="1"/>
  <c r="K103" i="9" s="1"/>
  <c r="K104" i="9" s="1"/>
  <c r="K105" i="9" s="1"/>
  <c r="K106" i="9" s="1"/>
  <c r="K107" i="9" s="1"/>
  <c r="K108" i="9" s="1"/>
  <c r="K109" i="9" s="1"/>
  <c r="K110" i="9" s="1"/>
  <c r="K111" i="9" s="1"/>
  <c r="K112" i="9" s="1"/>
  <c r="K113" i="9" s="1"/>
  <c r="K114" i="9" s="1"/>
  <c r="K115" i="9" s="1"/>
  <c r="K116" i="9" s="1"/>
  <c r="K117" i="9" s="1"/>
  <c r="K118" i="9" s="1"/>
  <c r="K119" i="9" s="1"/>
  <c r="K120" i="9" s="1"/>
  <c r="K121" i="9" s="1"/>
  <c r="K122" i="9" s="1"/>
  <c r="K123" i="9" s="1"/>
  <c r="K124" i="9" s="1"/>
  <c r="K125" i="9" s="1"/>
  <c r="K126" i="9" s="1"/>
  <c r="K127" i="9" s="1"/>
  <c r="K128" i="9" s="1"/>
  <c r="K129" i="9" s="1"/>
  <c r="K130" i="9" s="1"/>
  <c r="K131" i="9" s="1"/>
  <c r="K132" i="9" s="1"/>
  <c r="K133" i="9" s="1"/>
  <c r="K134" i="9" s="1"/>
  <c r="K135" i="9" s="1"/>
  <c r="K136" i="9" s="1"/>
  <c r="K137" i="9" s="1"/>
  <c r="K138" i="9" s="1"/>
  <c r="K139" i="9" s="1"/>
  <c r="K140" i="9" s="1"/>
  <c r="K141" i="9" s="1"/>
  <c r="K142" i="9" s="1"/>
  <c r="K143" i="9" s="1"/>
  <c r="K144" i="9" s="1"/>
  <c r="K145" i="9" s="1"/>
  <c r="K146" i="9" s="1"/>
  <c r="K147" i="9" s="1"/>
  <c r="K148" i="9" s="1"/>
  <c r="K149" i="9" s="1"/>
  <c r="K150" i="9" s="1"/>
  <c r="K151" i="9" s="1"/>
  <c r="K152" i="9" s="1"/>
  <c r="K153" i="9" s="1"/>
  <c r="K154" i="9" s="1"/>
  <c r="K155" i="9" s="1"/>
  <c r="K156" i="9" s="1"/>
  <c r="K157" i="9" s="1"/>
  <c r="K158" i="9" s="1"/>
  <c r="L38" i="9"/>
  <c r="M36" i="9"/>
  <c r="I37" i="9" a="1"/>
  <c r="I37" i="9" s="1"/>
  <c r="D37" i="9" a="1"/>
  <c r="D37" i="9" s="1"/>
  <c r="C37" i="9" a="1"/>
  <c r="C37" i="9" s="1"/>
  <c r="M37" i="9" l="1"/>
  <c r="H36" i="9" a="1"/>
  <c r="H36" i="9" s="1"/>
  <c r="F36" i="9" a="1"/>
  <c r="F36" i="9" s="1"/>
  <c r="G36" i="9" a="1"/>
  <c r="G36" i="9" s="1"/>
  <c r="E36" i="9" a="1"/>
  <c r="E36" i="9" s="1"/>
  <c r="G37" i="9" a="1"/>
  <c r="G37" i="9" s="1"/>
  <c r="E37" i="9" a="1"/>
  <c r="E37" i="9" s="1"/>
  <c r="H37" i="9" a="1"/>
  <c r="H37" i="9" s="1"/>
  <c r="F37" i="9" a="1"/>
  <c r="F37" i="9" s="1"/>
  <c r="C38" i="9" a="1"/>
  <c r="C38" i="9" s="1"/>
  <c r="I38" i="9" a="1"/>
  <c r="I38" i="9" s="1"/>
  <c r="D38" i="9" a="1"/>
  <c r="D38" i="9" s="1"/>
  <c r="M38" i="9" l="1"/>
  <c r="H38" i="9" s="1" a="1"/>
  <c r="H38" i="9" s="1"/>
  <c r="F38" i="9" l="1" a="1"/>
  <c r="F38" i="9" s="1"/>
  <c r="E38" i="9" a="1"/>
  <c r="E38" i="9" s="1"/>
  <c r="G38" i="9" a="1"/>
  <c r="G38" i="9" s="1"/>
</calcChain>
</file>

<file path=xl/sharedStrings.xml><?xml version="1.0" encoding="utf-8"?>
<sst xmlns="http://schemas.openxmlformats.org/spreadsheetml/2006/main" count="8192" uniqueCount="3334">
  <si>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</si>
  <si>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</si>
  <si>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</si>
  <si>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</si>
  <si>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</si>
  <si>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</si>
  <si>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</si>
  <si>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</si>
  <si>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</si>
  <si>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</si>
  <si>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</si>
  <si>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</si>
  <si>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</si>
  <si>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</si>
  <si>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</si>
  <si>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</si>
  <si>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</si>
  <si>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</si>
  <si>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</si>
  <si>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</si>
  <si>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Subset of another indicator (when applicable)</t>
  </si>
  <si>
    <t>Impact Indicator Number</t>
  </si>
  <si>
    <t>Outcome Indicators</t>
  </si>
  <si>
    <t>Outcome Indicator Number</t>
  </si>
  <si>
    <t>Coverage Indicators</t>
  </si>
  <si>
    <t>Intervention Number</t>
  </si>
  <si>
    <t>Coverage Indicator Number</t>
  </si>
  <si>
    <t>Report Due Date</t>
  </si>
  <si>
    <t>Impact Indicator Targets</t>
  </si>
  <si>
    <t>Outcome Indicator Targets</t>
  </si>
  <si>
    <t>Coverage Indicator Targets</t>
  </si>
  <si>
    <t>Disaggregation</t>
  </si>
  <si>
    <t>Baseline Value</t>
  </si>
  <si>
    <t>Baseline Year</t>
  </si>
  <si>
    <t xml:space="preserve">Impact </t>
  </si>
  <si>
    <t xml:space="preserve">Outcome </t>
  </si>
  <si>
    <t>Coverage</t>
  </si>
  <si>
    <t>Page Navigation</t>
  </si>
  <si>
    <t>Interventions</t>
  </si>
  <si>
    <t>Only required if you have Work plan Tracking Measures</t>
  </si>
  <si>
    <t>Principal Recipients</t>
  </si>
  <si>
    <t xml:space="preserve"> Category</t>
  </si>
  <si>
    <t>Category</t>
  </si>
  <si>
    <t>Performance Framework  - Overview - Section A</t>
  </si>
  <si>
    <t>Performance Framework - Impact Indicators - Section B</t>
  </si>
  <si>
    <t>Performance Framework - Outcome Indicators - Section C</t>
  </si>
  <si>
    <t xml:space="preserve"> </t>
  </si>
  <si>
    <t>[Reporting Period End Date]</t>
  </si>
  <si>
    <t>Country (Name)</t>
  </si>
  <si>
    <t>[Custom Impact Indicator]</t>
  </si>
  <si>
    <t>[Baseline Value]</t>
  </si>
  <si>
    <t>[Baseline Year]</t>
  </si>
  <si>
    <t>[Baseline Source]</t>
  </si>
  <si>
    <t>[Comment]</t>
  </si>
  <si>
    <t>[Target N#]</t>
  </si>
  <si>
    <t>[Target D#]</t>
  </si>
  <si>
    <t>[Report Due Date]</t>
  </si>
  <si>
    <t>Name</t>
  </si>
  <si>
    <t>[Disaggregation Categories]</t>
  </si>
  <si>
    <t>Disaggregation Categories</t>
  </si>
  <si>
    <t>Allow creation from PF</t>
  </si>
  <si>
    <t>[Record ID]</t>
  </si>
  <si>
    <t>Record ID</t>
  </si>
  <si>
    <t>[Custom Outcome Indicator]</t>
  </si>
  <si>
    <t>Account (Name)</t>
  </si>
  <si>
    <t>[Account Role ID]</t>
  </si>
  <si>
    <t>Account Role ID</t>
  </si>
  <si>
    <t>--Select--</t>
  </si>
  <si>
    <t>[Goal Name]</t>
  </si>
  <si>
    <t>[Objective Name]</t>
  </si>
  <si>
    <t>Impact Indicators - Section B'!A4</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</si>
  <si>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</si>
  <si>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</si>
  <si>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</si>
  <si>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</si>
  <si>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</si>
  <si>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</si>
  <si>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</si>
  <si>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</si>
  <si>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</si>
  <si>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</si>
  <si>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</si>
  <si>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[Impact Indicator Number]</t>
  </si>
  <si>
    <t>[Coverage Indicator Number]</t>
  </si>
  <si>
    <t>[Outcome Indicator Number]</t>
  </si>
  <si>
    <t>Outcome Indicators - Section C'!A4</t>
  </si>
  <si>
    <t>Coverage Indicators - Section D'!A4</t>
  </si>
  <si>
    <t>[Name]</t>
  </si>
  <si>
    <t>Intervention</t>
  </si>
  <si>
    <t>Key Activity</t>
  </si>
  <si>
    <t>[Key Activity]</t>
  </si>
  <si>
    <t>[Comments]</t>
  </si>
  <si>
    <t>Module ID</t>
  </si>
  <si>
    <t>[Key Activity Milestone Number]</t>
  </si>
  <si>
    <t>[Milestone / Target Description]</t>
  </si>
  <si>
    <t>[Criterion for Completion]</t>
  </si>
  <si>
    <t>Allow Field Update</t>
  </si>
  <si>
    <t>Key Activity-Milestone ID</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</si>
  <si>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</si>
  <si>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</si>
  <si>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</si>
  <si>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</si>
  <si>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</si>
  <si>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</si>
  <si>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</si>
  <si>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</si>
  <si>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</si>
  <si>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</si>
  <si>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</si>
  <si>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</si>
  <si>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Concatenated Indicator Name</t>
  </si>
  <si>
    <t>Outcome Data - Indicator-Disaggregation Reference</t>
  </si>
  <si>
    <t>Coverage Data - Indicator-Disaggregation Reference</t>
  </si>
  <si>
    <t>[Coverage Indicator  Reference (Name)]</t>
  </si>
  <si>
    <t>Coverage Indicator  Reference (Name)</t>
  </si>
  <si>
    <t>Concatenation for Disaggregation</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</si>
  <si>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</si>
  <si>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</si>
  <si>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</si>
  <si>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</si>
  <si>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</si>
  <si>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</si>
  <si>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</si>
  <si>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</si>
  <si>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</si>
  <si>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</si>
  <si>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</si>
  <si>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</si>
  <si>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Milestone Target Number</t>
  </si>
  <si>
    <t>Key Activity Number</t>
  </si>
  <si>
    <t xml:space="preserve"> Disaggregation - Section E'!A4</t>
  </si>
  <si>
    <t>WPTM - Section F'!A4</t>
  </si>
  <si>
    <t>Overview - Section A'!A13</t>
  </si>
  <si>
    <t>Criterion for Completion</t>
  </si>
  <si>
    <t>Module Data - Component - Indicator Reference</t>
  </si>
  <si>
    <t>[Module (Name)]</t>
  </si>
  <si>
    <t>Column1</t>
  </si>
  <si>
    <t>Column2</t>
  </si>
  <si>
    <t>Column3</t>
  </si>
  <si>
    <t>Column4</t>
  </si>
  <si>
    <t>Name ID</t>
  </si>
  <si>
    <t>Target Year</t>
  </si>
  <si>
    <t>Milestone / Target Description</t>
  </si>
  <si>
    <t>[Mark if target is TBD?]</t>
  </si>
  <si>
    <t>Mark if target is TBD?</t>
  </si>
  <si>
    <t>[Geographic Coverage]</t>
  </si>
  <si>
    <t>[Rating Cumulation Type]</t>
  </si>
  <si>
    <t>Geographic Coverage (if sub-national specify in Comments)</t>
  </si>
  <si>
    <t>Concatenation of Names</t>
  </si>
  <si>
    <t>Record ID2</t>
  </si>
  <si>
    <t>Reference Record Id</t>
  </si>
  <si>
    <t>'Concatenation for Disaggregation</t>
  </si>
  <si>
    <t>Concatenation of names</t>
  </si>
  <si>
    <t xml:space="preserve"> Concatenation of Names</t>
  </si>
  <si>
    <t>Column5</t>
  </si>
  <si>
    <t>Column6</t>
  </si>
  <si>
    <t>Column7</t>
  </si>
  <si>
    <t>Concatenation Indicator Name</t>
  </si>
  <si>
    <t>Objective Description</t>
  </si>
  <si>
    <t>Querying Account Role for Group of countries</t>
  </si>
  <si>
    <t>Quering Account Role for Single Country</t>
  </si>
  <si>
    <t>[Account (Name)]</t>
  </si>
  <si>
    <t>Key Activity to be used for allow creation field</t>
  </si>
  <si>
    <t>Impact Reference</t>
  </si>
  <si>
    <t>Outcome Reference</t>
  </si>
  <si>
    <t>Coverage Indicator Reference ID</t>
  </si>
  <si>
    <t>[Component Name]</t>
  </si>
  <si>
    <t>Component Name</t>
  </si>
  <si>
    <t>Programmatic Report Period Frequency</t>
  </si>
  <si>
    <t>Cumulation type</t>
  </si>
  <si>
    <t>Key Activities</t>
  </si>
  <si>
    <t>WPTM/Targets</t>
  </si>
  <si>
    <t>Coverage Data - Module-Coverage-Intervention Reference</t>
  </si>
  <si>
    <t>Column8</t>
  </si>
  <si>
    <t>Column10</t>
  </si>
  <si>
    <t>Column11</t>
  </si>
  <si>
    <t>Column12</t>
  </si>
  <si>
    <t>Column13</t>
  </si>
  <si>
    <t>Country Id</t>
  </si>
  <si>
    <t>Performance Framework - Coverage Indicators - Section D</t>
  </si>
  <si>
    <t>Performance Framework - Disaggregation - Section E</t>
  </si>
  <si>
    <t>Performance Framework - WPTM - Section E</t>
  </si>
  <si>
    <t>Period</t>
  </si>
  <si>
    <t>Performance Framework</t>
  </si>
  <si>
    <t>mona'WPTM - Section F (2)'!$C$92</t>
  </si>
  <si>
    <t>mona'WPTM - Section F (2)'!$D$92</t>
  </si>
  <si>
    <t>Unique Name</t>
  </si>
  <si>
    <t>No.</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</si>
  <si>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</si>
  <si>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</si>
  <si>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</si>
  <si>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</si>
  <si>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</si>
  <si>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</si>
  <si>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</si>
  <si>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</si>
  <si>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</si>
  <si>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</si>
  <si>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Reporting Periods</t>
  </si>
  <si>
    <t>[Impact Reference (Name)]</t>
  </si>
  <si>
    <t>Impact Reference (Name)</t>
  </si>
  <si>
    <t>[Country (Name)]</t>
  </si>
  <si>
    <t>Custom Impact Indicator</t>
  </si>
  <si>
    <t>[Outcome Reference (Name)]</t>
  </si>
  <si>
    <t>Outcome Reference (Name)</t>
  </si>
  <si>
    <t>[Custom Coverage Indicator Name - EN]</t>
  </si>
  <si>
    <t>Year</t>
  </si>
  <si>
    <t>[Coverage Indicator Reference ID (Name)]</t>
  </si>
  <si>
    <t>Coverage Indicator Reference ID (Name)</t>
  </si>
  <si>
    <t>Intervention ID (Name)</t>
  </si>
  <si>
    <t>[Target %]</t>
  </si>
  <si>
    <t>Year of Target</t>
  </si>
  <si>
    <t>Reporting Period Record ID</t>
  </si>
  <si>
    <t>Reporting Period ID</t>
  </si>
  <si>
    <t>[Impact Disaggregation ID]</t>
  </si>
  <si>
    <t>Impact Disaggregation ID</t>
  </si>
  <si>
    <t>[Impact Indicator ID (Name)]</t>
  </si>
  <si>
    <t>Impact Indicator ID (Name)</t>
  </si>
  <si>
    <t>[Impact Indicator Name]</t>
  </si>
  <si>
    <t>Concatenation</t>
  </si>
  <si>
    <t>concatenated name for fetching sfdc data</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</si>
  <si>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</si>
  <si>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</si>
  <si>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</si>
  <si>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</si>
  <si>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</si>
  <si>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</si>
  <si>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</si>
  <si>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</si>
  <si>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</si>
  <si>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</si>
  <si>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</si>
  <si>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</si>
  <si>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</si>
  <si>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Target % from sfdc</t>
  </si>
  <si>
    <t>Baseline % from sfdc</t>
  </si>
  <si>
    <t>[IP (Name)]</t>
  </si>
  <si>
    <t>IP (Name)</t>
  </si>
  <si>
    <t>[Coverage Indicator Name]</t>
  </si>
  <si>
    <t>[Year of Target]</t>
  </si>
  <si>
    <t>Indicator-Disaggregation Reference</t>
  </si>
  <si>
    <t>T</t>
  </si>
  <si>
    <t>[Geography (Name)]</t>
  </si>
  <si>
    <t>Geography (Name)</t>
  </si>
  <si>
    <t>[Alternative Account]</t>
  </si>
  <si>
    <t>Dummy Account Id</t>
  </si>
  <si>
    <t>Temporary Placeholder for Account Id</t>
  </si>
  <si>
    <r>
      <t xml:space="preserve">Principal Recipient Name </t>
    </r>
    <r>
      <rPr>
        <sz val="12"/>
        <color theme="1"/>
        <rFont val="Calibri"/>
        <family val="2"/>
        <scheme val="minor"/>
      </rPr>
      <t>(Select PRs that have previously had Grants with the Global Fund)</t>
    </r>
  </si>
  <si>
    <r>
      <t>New Principal Recipient Name</t>
    </r>
    <r>
      <rPr>
        <sz val="12"/>
        <color theme="1"/>
        <rFont val="Calibri"/>
        <family val="2"/>
        <scheme val="minor"/>
      </rPr>
      <t xml:space="preserve"> (use if the entity has never been a Global Fund PR or does not appear in dropdown list in previous column)</t>
    </r>
  </si>
  <si>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</si>
  <si>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</si>
  <si>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</si>
  <si>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</si>
  <si>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</si>
  <si>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</si>
  <si>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</si>
  <si>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</si>
  <si>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</si>
  <si>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</si>
  <si>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</si>
  <si>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</si>
  <si>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Responsible PR</t>
  </si>
  <si>
    <t>Reponsible PR</t>
  </si>
  <si>
    <t>Responsible PR(on indicator)</t>
  </si>
  <si>
    <t>[Custom Intervention]</t>
  </si>
  <si>
    <t>PRName from overview page</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</si>
  <si>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</si>
  <si>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</si>
  <si>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</si>
  <si>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</si>
  <si>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</si>
  <si>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</si>
  <si>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</si>
  <si>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</si>
  <si>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</si>
  <si>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</si>
  <si>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IP End date will not be saved back to GOS</t>
  </si>
  <si>
    <t>[Reporting Period Start Date]</t>
  </si>
  <si>
    <t>Reporting Period Start Date</t>
  </si>
  <si>
    <t>IP Record ID</t>
  </si>
  <si>
    <t>Impact Indicator Record ID</t>
  </si>
  <si>
    <t>Outcome Indicator Record ID</t>
  </si>
  <si>
    <t xml:space="preserve">Version </t>
  </si>
  <si>
    <t>Version 2 - 03-May-17</t>
  </si>
  <si>
    <t xml:space="preserve">Reporting Period </t>
  </si>
  <si>
    <t>Custom Intervention (only if "Other" intervention is chosen)</t>
  </si>
  <si>
    <t>Target N# &amp; Target D#</t>
  </si>
  <si>
    <t/>
  </si>
  <si>
    <t>Column18</t>
  </si>
  <si>
    <t>Column19</t>
  </si>
  <si>
    <t>Column20</t>
  </si>
  <si>
    <t>Column21</t>
  </si>
  <si>
    <t>Column22</t>
  </si>
  <si>
    <t>Column23</t>
  </si>
  <si>
    <t>Target N#  Target D#</t>
  </si>
  <si>
    <t>[De-activate indicator]</t>
  </si>
  <si>
    <t>De-activate indicator</t>
  </si>
  <si>
    <t>[Deactivate Indicator]</t>
  </si>
  <si>
    <t>[De-activate Key Activity]</t>
  </si>
  <si>
    <t>De-activate Key Activity</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</si>
  <si>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</si>
  <si>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</si>
  <si>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</si>
  <si>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</si>
  <si>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</si>
  <si>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</si>
  <si>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</si>
  <si>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</si>
  <si>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Custom Outcome Indicator</t>
  </si>
  <si>
    <t>et</t>
  </si>
  <si>
    <t>Disbursement Request(Display)</t>
  </si>
  <si>
    <t>[Disbursement Request]</t>
  </si>
  <si>
    <t>Being uploaded from PF</t>
  </si>
  <si>
    <t>Save Map Field</t>
  </si>
  <si>
    <t>3712945e-de2c-4c10-ba52-5a8a26502e21</t>
  </si>
  <si>
    <t xml:space="preserve">     </t>
  </si>
  <si>
    <t>AIM_Key_Activity_Milestone__c.AIM_De_activate_Key_Activity__c</t>
  </si>
  <si>
    <t>Deactivate</t>
  </si>
  <si>
    <t>AIM_Coverage_Indicator__c.AIM_Geographic_Coverage__c</t>
  </si>
  <si>
    <t>National</t>
  </si>
  <si>
    <t>Sub-National</t>
  </si>
  <si>
    <t>AIM_Coverage_Indicator__c.AIM_Rating_Cumulation_Type__c</t>
  </si>
  <si>
    <t>Y- Cumulative annually</t>
  </si>
  <si>
    <t>N-Non-cumulative</t>
  </si>
  <si>
    <t>N-Non -cumulative (other)</t>
  </si>
  <si>
    <t>N-Non -cumulative (special)</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</si>
  <si>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</si>
  <si>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</si>
  <si>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</si>
  <si>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</si>
  <si>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</si>
  <si>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</si>
  <si>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</si>
  <si>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</si>
  <si>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</si>
  <si>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</si>
  <si>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</si>
  <si>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</si>
  <si>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</si>
  <si>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</si>
  <si>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</si>
  <si>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</si>
  <si>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</si>
  <si>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</si>
  <si>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</si>
  <si>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</si>
  <si>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</si>
  <si>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</si>
  <si>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</si>
  <si>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</si>
  <si>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</si>
  <si>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AIM_Coverage_Indicator__c.AIM_Deactivate_Indicator__c</t>
  </si>
  <si>
    <t>AIM_Coverage_Indicator_Targets_Results__c.AIM_Mark_if_target_is_TBD__c</t>
  </si>
  <si>
    <t>TBD</t>
  </si>
  <si>
    <t>AIM_Coverage_Disaggregation__c.AIM_Year__c</t>
  </si>
  <si>
    <t>AIM_Impact_Indicator__c.AIM_Baseline_Year__c</t>
  </si>
  <si>
    <t>AIM_Impact_Indicator__c.AIM_Deactivate_indicator__c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</si>
  <si>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</si>
  <si>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</si>
  <si>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</si>
  <si>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</si>
  <si>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AIM_Outcome_Indicator__c.AIM_Deactivate_indicator__c</t>
  </si>
  <si>
    <t>AIM_Outcome_Disaggregation__c.AIM_Baseline_Year__c</t>
  </si>
  <si>
    <t>AIM_Outcome_Indicator_Targets_Result__c.AIM_Year_of_Target__c</t>
  </si>
  <si>
    <t>AIM_Outcome_Indicator_Targets_Result__c.AIM_Mark_if_target_is_TBD__c</t>
  </si>
  <si>
    <t>AIM_Grant_Revision__c.aim_revision_type__c</t>
  </si>
  <si>
    <t>End-Date Revision</t>
  </si>
  <si>
    <t>Additional Funding</t>
  </si>
  <si>
    <t>Admin Revision</t>
  </si>
  <si>
    <t>PickListValue</t>
  </si>
  <si>
    <t>PickListKey</t>
  </si>
  <si>
    <t>Other Revision</t>
  </si>
  <si>
    <t>Grant Making</t>
  </si>
  <si>
    <t>a1K360000062sbzEAA</t>
  </si>
  <si>
    <t>FR218-GHA-M</t>
  </si>
  <si>
    <t>Ghana</t>
  </si>
  <si>
    <t>a1A360000013M3HEAU</t>
  </si>
  <si>
    <t>GHA-M-AGAMal</t>
  </si>
  <si>
    <t>a1I36000005R5XKEA0</t>
  </si>
  <si>
    <t>a1J36000002m4EdEAI</t>
  </si>
  <si>
    <t>IOR-00041</t>
  </si>
  <si>
    <t>a1236000008HODDAA4</t>
  </si>
  <si>
    <t>26.4</t>
  </si>
  <si>
    <t>HMIS</t>
  </si>
  <si>
    <t>a1I36000005R5XLEA0</t>
  </si>
  <si>
    <t>a1J36000002m4EcEAI</t>
  </si>
  <si>
    <t>IOR-00040</t>
  </si>
  <si>
    <t>a1I36000005R5XMEA0</t>
  </si>
  <si>
    <t>a1J36000002m4EqEAI</t>
  </si>
  <si>
    <t>IOR-00054</t>
  </si>
  <si>
    <t>a1I36000005R5XNEA0</t>
  </si>
  <si>
    <t>a1J36000002m4EpEAI</t>
  </si>
  <si>
    <t>IOR-00053</t>
  </si>
  <si>
    <t>a1I36000005R5XOEA0</t>
  </si>
  <si>
    <t>a1J36000002m4EuEAI</t>
  </si>
  <si>
    <t>IOR-00058</t>
  </si>
  <si>
    <t>a1I36000005R5XPEA0</t>
  </si>
  <si>
    <t>a1J36000002m4EvEAI</t>
  </si>
  <si>
    <t>IOR-00059</t>
  </si>
  <si>
    <t>a1I36000005R5XQEA0</t>
  </si>
  <si>
    <t>a1J36000002m4EwEAI</t>
  </si>
  <si>
    <t>IOR-00060</t>
  </si>
  <si>
    <t>a1I36000005R5XxEAK</t>
  </si>
  <si>
    <t>a1I36000005R5XyEAK</t>
  </si>
  <si>
    <t>a1I36000005R5XzEAK</t>
  </si>
  <si>
    <t>a1I36000005R5Y0EAK</t>
  </si>
  <si>
    <t>a1I36000005R5Y1EAK</t>
  </si>
  <si>
    <t>a1I36000005R5Y2EAK</t>
  </si>
  <si>
    <t>a1I36000005R5Y3EAK</t>
  </si>
  <si>
    <t>a1I36000005R5Y4EAK</t>
  </si>
  <si>
    <t>a1Y36000002qELyEAM</t>
  </si>
  <si>
    <t>a1W36000003SDQDEA4</t>
  </si>
  <si>
    <t>a1Y36000002qELzEAM</t>
  </si>
  <si>
    <t>a1W36000003SDQSEA4</t>
  </si>
  <si>
    <t>a1Y36000002qEM0EAM</t>
  </si>
  <si>
    <t>a1W36000003SDQhEAO</t>
  </si>
  <si>
    <t>a1Y36000002qEM1EAM</t>
  </si>
  <si>
    <t>a1W36000003SDQwEAO</t>
  </si>
  <si>
    <t>a1Y36000002qEM2EAM</t>
  </si>
  <si>
    <t>a1W36000003SDRBEA4</t>
  </si>
  <si>
    <t>a1Y36000002qEM3EAM</t>
  </si>
  <si>
    <t>a1W36000003SDRQEA4</t>
  </si>
  <si>
    <t>a1W36000003SDQEEA4</t>
  </si>
  <si>
    <t>a1W36000003SDQTEA4</t>
  </si>
  <si>
    <t>a1W36000003SDQiEAO</t>
  </si>
  <si>
    <t>a1W36000003SDQxEAO</t>
  </si>
  <si>
    <t>a1W36000003SDRCEA4</t>
  </si>
  <si>
    <t>a1W36000003SDRREA4</t>
  </si>
  <si>
    <t>a1W36000003SDQFEA4</t>
  </si>
  <si>
    <t>a1W36000003SDQUEA4</t>
  </si>
  <si>
    <t>a1W36000003SDQjEAO</t>
  </si>
  <si>
    <t>a1W36000003SDQyEAO</t>
  </si>
  <si>
    <t>a1W36000003SDRDEA4</t>
  </si>
  <si>
    <t>a1W36000003SDRSEA4</t>
  </si>
  <si>
    <t>a1W36000003SDQGEA4</t>
  </si>
  <si>
    <t>a1W36000003SDQVEA4</t>
  </si>
  <si>
    <t>a1W36000003SDQkEAO</t>
  </si>
  <si>
    <t>a1W36000003SDQzEAO</t>
  </si>
  <si>
    <t>a1W36000003SDREEA4</t>
  </si>
  <si>
    <t>a1W36000003SDRTEA4</t>
  </si>
  <si>
    <t>a1W36000003SDQHEA4</t>
  </si>
  <si>
    <t>a1W36000003SDQWEA4</t>
  </si>
  <si>
    <t>a1W36000003SDQlEAO</t>
  </si>
  <si>
    <t>a1W36000003SDR0EAO</t>
  </si>
  <si>
    <t>a1W36000003SDRFEA4</t>
  </si>
  <si>
    <t>a1W36000003SDRUEA4</t>
  </si>
  <si>
    <t>a1W36000003SDQIEA4</t>
  </si>
  <si>
    <t>a1W36000003SDQXEA4</t>
  </si>
  <si>
    <t>a1W36000003SDQmEAO</t>
  </si>
  <si>
    <t>a1W36000003SDR1EAO</t>
  </si>
  <si>
    <t>a1W36000003SDRGEA4</t>
  </si>
  <si>
    <t>a1W36000003SDRVEA4</t>
  </si>
  <si>
    <t>a1W36000003SDQJEA4</t>
  </si>
  <si>
    <t>a1W36000003SDQYEA4</t>
  </si>
  <si>
    <t>a1W36000003SDQnEAO</t>
  </si>
  <si>
    <t>a1W36000003SDR2EAO</t>
  </si>
  <si>
    <t>a1W36000003SDRHEA4</t>
  </si>
  <si>
    <t>a1W36000003SDRWEA4</t>
  </si>
  <si>
    <t>a1W36000003SDQKEA4</t>
  </si>
  <si>
    <t>a1W36000003SDQZEA4</t>
  </si>
  <si>
    <t>a1W36000003SDQoEAO</t>
  </si>
  <si>
    <t>a1W36000003SDR3EAO</t>
  </si>
  <si>
    <t>a1W36000003SDRIEA4</t>
  </si>
  <si>
    <t>a1W36000003SDRXEA4</t>
  </si>
  <si>
    <t>a1W36000003SDQLEA4</t>
  </si>
  <si>
    <t>a1W36000003SDQaEAO</t>
  </si>
  <si>
    <t>a1W36000003SDQpEAO</t>
  </si>
  <si>
    <t>a1W36000003SDR4EAO</t>
  </si>
  <si>
    <t>a1W36000003SDRJEA4</t>
  </si>
  <si>
    <t>a1W36000003SDRYEA4</t>
  </si>
  <si>
    <t>a1W36000003SDQMEA4</t>
  </si>
  <si>
    <t>a1W36000003SDQbEAO</t>
  </si>
  <si>
    <t>a1W36000003SDQqEAO</t>
  </si>
  <si>
    <t>a1W36000003SDR5EAO</t>
  </si>
  <si>
    <t>a1W36000003SDRKEA4</t>
  </si>
  <si>
    <t>a1W36000003SDRZEA4</t>
  </si>
  <si>
    <t>a1W36000003SDQNEA4</t>
  </si>
  <si>
    <t>a1W36000003SDQcEAO</t>
  </si>
  <si>
    <t>a1W36000003SDQrEAO</t>
  </si>
  <si>
    <t>a1W36000003SDR6EAO</t>
  </si>
  <si>
    <t>a1W36000003SDRLEA4</t>
  </si>
  <si>
    <t>a1W36000003SDRaEAO</t>
  </si>
  <si>
    <t>a1W36000003SDQOEA4</t>
  </si>
  <si>
    <t>a1W36000003SDQdEAO</t>
  </si>
  <si>
    <t>a1W36000003SDQsEAO</t>
  </si>
  <si>
    <t>a1W36000003SDR7EAO</t>
  </si>
  <si>
    <t>a1W36000003SDRMEA4</t>
  </si>
  <si>
    <t>a1W36000003SDRbEAO</t>
  </si>
  <si>
    <t>a1W36000003SDQPEA4</t>
  </si>
  <si>
    <t>a1W36000003SDQeEAO</t>
  </si>
  <si>
    <t>a1W36000003SDQtEAO</t>
  </si>
  <si>
    <t>a1W36000003SDR8EAO</t>
  </si>
  <si>
    <t>a1W36000003SDRNEA4</t>
  </si>
  <si>
    <t>a1W36000003SDRcEAO</t>
  </si>
  <si>
    <t>a1W36000003SDQQEA4</t>
  </si>
  <si>
    <t>a1W36000003SDQfEAO</t>
  </si>
  <si>
    <t>a1W36000003SDQuEAO</t>
  </si>
  <si>
    <t>a1W36000003SDR9EAO</t>
  </si>
  <si>
    <t>a1W36000003SDROEA4</t>
  </si>
  <si>
    <t>a1W36000003SDRdEAO</t>
  </si>
  <si>
    <t>a1W36000003SDQREA4</t>
  </si>
  <si>
    <t>a1W36000003SDQgEAO</t>
  </si>
  <si>
    <t>a1W36000003SDQvEAO</t>
  </si>
  <si>
    <t>a1W36000003SDRAEA4</t>
  </si>
  <si>
    <t>a1W36000003SDRPEA4</t>
  </si>
  <si>
    <t>a1W36000003SDReEAO</t>
  </si>
  <si>
    <t>AngloGold Ashanti (Ghana) Malaria Control Limited</t>
  </si>
  <si>
    <t>a1236000007WBiNAAW</t>
  </si>
  <si>
    <t>To reduce the malaria morbidity and mortality by 75% (using 2012 as baseline) by the year 2020</t>
  </si>
  <si>
    <t>a1C360000053aZnEAI</t>
  </si>
  <si>
    <t>a1C360000053aZxEAI</t>
  </si>
  <si>
    <t>a1C360000053aZyEAI</t>
  </si>
  <si>
    <t>a1C360000053aZzEAI</t>
  </si>
  <si>
    <t>a1C360000053aa0EAA</t>
  </si>
  <si>
    <t>a1C360000053aa1EAA</t>
  </si>
  <si>
    <t>a1C360000053aa2EAA</t>
  </si>
  <si>
    <t>a1C360000053aa3EAA</t>
  </si>
  <si>
    <t>a1C360000053aa4EAA</t>
  </si>
  <si>
    <t>a1C360000053aa5EAA</t>
  </si>
  <si>
    <t>a1C360000053aa6EAA</t>
  </si>
  <si>
    <t>a1C360000053aa7EAA</t>
  </si>
  <si>
    <t>To protect at least 80% of the population with effective malaria prevention interventions by 2020</t>
  </si>
  <si>
    <t>a1R360000025M4cEAE</t>
  </si>
  <si>
    <t>To provide parasitological diagnosis to all suspected malaria cases and provide prompt and effective treatment to 100% of confirmed malaria cases by 2020</t>
  </si>
  <si>
    <t>a1R360000025M4dEAE</t>
  </si>
  <si>
    <t>To strengthen and maintain the capacity for programme management, partnership and coordination   to achieve malaria programmatic objectives at all levels of the health care system by 2020</t>
  </si>
  <si>
    <t>a1R360000025M4eEAE</t>
  </si>
  <si>
    <t>To strengthen the systems for surveillance and M&amp;E in order to ensure timely availability of quality, consistent and relevant malaria data at all levels by 2020</t>
  </si>
  <si>
    <t>a1R360000025M4fEAE</t>
  </si>
  <si>
    <t>To increase awareness and knowledge of the entire population on malaria prevention and control so as to improve uptake and correct use of all interventions by 2020</t>
  </si>
  <si>
    <t>a1R360000025M4gEAE</t>
  </si>
  <si>
    <t>a1R360000025M4rEAE</t>
  </si>
  <si>
    <t>a1R360000025M4sEAE</t>
  </si>
  <si>
    <t>a1R360000025M4tEAE</t>
  </si>
  <si>
    <t>a1R360000025M4uEAE</t>
  </si>
  <si>
    <t>a1R360000025M4vEAE</t>
  </si>
  <si>
    <t>a1R360000025M4wEAE</t>
  </si>
  <si>
    <t>a1R360000025M4xEAE</t>
  </si>
  <si>
    <t>MCI-00011</t>
  </si>
  <si>
    <t>a1P36000002M5LTEA0</t>
  </si>
  <si>
    <t>a1O36000001EGFLEA4</t>
  </si>
  <si>
    <t>MCI-00012</t>
  </si>
  <si>
    <t>a1P36000002M5LUEA0</t>
  </si>
  <si>
    <t>a1O36000001EGFMEA4</t>
  </si>
  <si>
    <t>MCI-00013</t>
  </si>
  <si>
    <t>a1P36000002M5LVEA0</t>
  </si>
  <si>
    <t>a1O36000001EGFNEA4</t>
  </si>
  <si>
    <t>MCI-00019</t>
  </si>
  <si>
    <t>a1P36000002M5LWEA0</t>
  </si>
  <si>
    <t>a1O36000001EGFTEA4</t>
  </si>
  <si>
    <t>MCI-00021</t>
  </si>
  <si>
    <t>a1P36000002M5LXEA0</t>
  </si>
  <si>
    <t>a1O36000001EGFVEA4</t>
  </si>
  <si>
    <t>MCI-00016</t>
  </si>
  <si>
    <t>a1P36000002M5LYEA0</t>
  </si>
  <si>
    <t>a1O36000001EGFQEA4</t>
  </si>
  <si>
    <t>MCI-00022</t>
  </si>
  <si>
    <t>a1P36000002M5LZEA0</t>
  </si>
  <si>
    <t>a1O36000001EGFWEA4</t>
  </si>
  <si>
    <t>a1P36000002M5LhEAK</t>
  </si>
  <si>
    <t>a1P36000002M5LiEAK</t>
  </si>
  <si>
    <t>a1P36000002M5LjEAK</t>
  </si>
  <si>
    <t>a1P36000002M5LkEAK</t>
  </si>
  <si>
    <t>a1P36000002M5LlEAK</t>
  </si>
  <si>
    <t>a1P36000002M5LmEAK</t>
  </si>
  <si>
    <t>a1P36000002M5LnEAK</t>
  </si>
  <si>
    <t>a1P36000002M5LoEAK</t>
  </si>
  <si>
    <t>a1M36000004b8WIEAY</t>
  </si>
  <si>
    <t>a1M36000004b8WJEAY</t>
  </si>
  <si>
    <t>a1M36000004b8WKEAY</t>
  </si>
  <si>
    <t>a1M36000004b8WLEAY</t>
  </si>
  <si>
    <t>a1M36000004b8WMEAY</t>
  </si>
  <si>
    <t>a1M36000004b8WNEAY</t>
  </si>
  <si>
    <t>a1M36000004b8WOEAY</t>
  </si>
  <si>
    <t>a1M36000004b8WPEAY</t>
  </si>
  <si>
    <t>a1M36000004b8WQEAY</t>
  </si>
  <si>
    <t>a1M36000004b8WREAY</t>
  </si>
  <si>
    <t>a1M36000004b8WSEAY</t>
  </si>
  <si>
    <t>a1M36000004b8WTEAY</t>
  </si>
  <si>
    <t>a1M36000004b8WUEAY</t>
  </si>
  <si>
    <t>a1M36000004b8WVEAY</t>
  </si>
  <si>
    <t>a1M36000004b8WWEAY</t>
  </si>
  <si>
    <t>a1M36000004b8WXEAY</t>
  </si>
  <si>
    <t>a1M36000004b8WYEAY</t>
  </si>
  <si>
    <t>a1M36000004b8WZEAY</t>
  </si>
  <si>
    <t>a1M36000004b8WaEAI</t>
  </si>
  <si>
    <t>a1M36000004b8WbEAI</t>
  </si>
  <si>
    <t>a1M36000004b8WcEAI</t>
  </si>
  <si>
    <t>a1M36000004b8WdEAI</t>
  </si>
  <si>
    <t>a1M36000004b8WeEAI</t>
  </si>
  <si>
    <t>a1M36000004b8WfEAI</t>
  </si>
  <si>
    <t>a1M36000004b8WgEAI</t>
  </si>
  <si>
    <t>a1M36000004b8WhEAI</t>
  </si>
  <si>
    <t>a1M36000004b8WiEAI</t>
  </si>
  <si>
    <t>a1M36000004b8WjEAI</t>
  </si>
  <si>
    <t>a1M36000004b8WkEAI</t>
  </si>
  <si>
    <t>a1M36000004b8WlEAI</t>
  </si>
  <si>
    <t>a1M36000004b8WmEAI</t>
  </si>
  <si>
    <t>a1M36000004b8WnEAI</t>
  </si>
  <si>
    <t>a1M36000004b8WoEAI</t>
  </si>
  <si>
    <t>a1M36000004b8WpEAI</t>
  </si>
  <si>
    <t>a1M36000004b8WqEAI</t>
  </si>
  <si>
    <t>a1M36000004b8WrEAI</t>
  </si>
  <si>
    <t>a1M36000004b8WsEAI</t>
  </si>
  <si>
    <t>a1M36000004b8WtEAI</t>
  </si>
  <si>
    <t>a1M36000004b8WuEAI</t>
  </si>
  <si>
    <t>a1M36000004b8WvEAI</t>
  </si>
  <si>
    <t>a1M36000004b8WwEAI</t>
  </si>
  <si>
    <t>a1M36000004b8WxEAI</t>
  </si>
  <si>
    <t>a1M36000004b8WyEAI</t>
  </si>
  <si>
    <t>a1M36000004b8WzEAI</t>
  </si>
  <si>
    <t>a1M36000004b8X0EAI</t>
  </si>
  <si>
    <t>a1M36000004b8X1EAI</t>
  </si>
  <si>
    <t>a1M36000004b8X2EAI</t>
  </si>
  <si>
    <t>a1M36000004b8X3EAI</t>
  </si>
  <si>
    <t>a1M36000004b8X4EAI</t>
  </si>
  <si>
    <t>a1M36000004b8X5EAI</t>
  </si>
  <si>
    <t>a1H36000006OvPiEAK</t>
  </si>
  <si>
    <t>a1H36000006OvPxEAK</t>
  </si>
  <si>
    <t>a1H36000006OvQCEA0</t>
  </si>
  <si>
    <t>a1H36000006OvQREA0</t>
  </si>
  <si>
    <t>a1H36000006OvQgEAK</t>
  </si>
  <si>
    <t>a1H36000006OvQvEAK</t>
  </si>
  <si>
    <t>a1H36000006OvPjEAK</t>
  </si>
  <si>
    <t>a1H36000006OvPyEAK</t>
  </si>
  <si>
    <t>a1H36000006OvQDEA0</t>
  </si>
  <si>
    <t>a1H36000006OvQSEA0</t>
  </si>
  <si>
    <t>a1H36000006OvQhEAK</t>
  </si>
  <si>
    <t>a1H36000006OvQwEAK</t>
  </si>
  <si>
    <t>a1H36000006OvPkEAK</t>
  </si>
  <si>
    <t>a1H36000006OvPzEAK</t>
  </si>
  <si>
    <t>a1H36000006OvQEEA0</t>
  </si>
  <si>
    <t>a1H36000006OvQTEA0</t>
  </si>
  <si>
    <t>a1H36000006OvQiEAK</t>
  </si>
  <si>
    <t>a1H36000006OvQxEAK</t>
  </si>
  <si>
    <t>a1H36000006OvPlEAK</t>
  </si>
  <si>
    <t>a1H36000006OvQ0EAK</t>
  </si>
  <si>
    <t>a1H36000006OvQFEA0</t>
  </si>
  <si>
    <t>a1H36000006OvQUEA0</t>
  </si>
  <si>
    <t>a1H36000006OvQjEAK</t>
  </si>
  <si>
    <t>a1H36000006OvQyEAK</t>
  </si>
  <si>
    <t>a1H36000006OvPmEAK</t>
  </si>
  <si>
    <t>a1H36000006OvQ1EAK</t>
  </si>
  <si>
    <t>a1H36000006OvQGEA0</t>
  </si>
  <si>
    <t>a1H36000006OvQVEA0</t>
  </si>
  <si>
    <t>a1H36000006OvQkEAK</t>
  </si>
  <si>
    <t>a1H36000006OvQzEAK</t>
  </si>
  <si>
    <t>a1H36000006OvPnEAK</t>
  </si>
  <si>
    <t>a1H36000006OvQ2EAK</t>
  </si>
  <si>
    <t>a1H36000006OvQHEA0</t>
  </si>
  <si>
    <t>a1H36000006OvQWEA0</t>
  </si>
  <si>
    <t>a1H36000006OvQlEAK</t>
  </si>
  <si>
    <t>a1H36000006OvR0EAK</t>
  </si>
  <si>
    <t>a1H36000006OvPoEAK</t>
  </si>
  <si>
    <t>a1H36000006OvQ3EAK</t>
  </si>
  <si>
    <t>a1H36000006OvQIEA0</t>
  </si>
  <si>
    <t>a1H36000006OvQXEA0</t>
  </si>
  <si>
    <t>a1H36000006OvQmEAK</t>
  </si>
  <si>
    <t>a1H36000006OvR1EAK</t>
  </si>
  <si>
    <t>a1H36000006OvPpEAK</t>
  </si>
  <si>
    <t>a1H36000006OvQ4EAK</t>
  </si>
  <si>
    <t>a1H36000006OvQJEA0</t>
  </si>
  <si>
    <t>a1H36000006OvQYEA0</t>
  </si>
  <si>
    <t>a1H36000006OvQnEAK</t>
  </si>
  <si>
    <t>a1H36000006OvR2EAK</t>
  </si>
  <si>
    <t>a1H36000006OvPqEAK</t>
  </si>
  <si>
    <t>a1H36000006OvQ5EAK</t>
  </si>
  <si>
    <t>a1H36000006OvQKEA0</t>
  </si>
  <si>
    <t>a1H36000006OvQZEA0</t>
  </si>
  <si>
    <t>a1H36000006OvQoEAK</t>
  </si>
  <si>
    <t>a1H36000006OvR3EAK</t>
  </si>
  <si>
    <t>a1H36000006OvPrEAK</t>
  </si>
  <si>
    <t>a1H36000006OvQ6EAK</t>
  </si>
  <si>
    <t>a1H36000006OvQLEA0</t>
  </si>
  <si>
    <t>a1H36000006OvQaEAK</t>
  </si>
  <si>
    <t>a1H36000006OvQpEAK</t>
  </si>
  <si>
    <t>a1H36000006OvR4EAK</t>
  </si>
  <si>
    <t>a1H36000006OvPsEAK</t>
  </si>
  <si>
    <t>a1H36000006OvQ7EAK</t>
  </si>
  <si>
    <t>a1H36000006OvQMEA0</t>
  </si>
  <si>
    <t>a1H36000006OvQbEAK</t>
  </si>
  <si>
    <t>a1H36000006OvQqEAK</t>
  </si>
  <si>
    <t>a1H36000006OvR5EAK</t>
  </si>
  <si>
    <t>a1H36000006OvPtEAK</t>
  </si>
  <si>
    <t>a1H36000006OvQ8EAK</t>
  </si>
  <si>
    <t>a1H36000006OvQNEA0</t>
  </si>
  <si>
    <t>a1H36000006OvQcEAK</t>
  </si>
  <si>
    <t>a1H36000006OvQrEAK</t>
  </si>
  <si>
    <t>a1H36000006OvR6EAK</t>
  </si>
  <si>
    <t>a1H36000006OvPuEAK</t>
  </si>
  <si>
    <t>a1H36000006OvQ9EAK</t>
  </si>
  <si>
    <t>a1H36000006OvQOEA0</t>
  </si>
  <si>
    <t>a1H36000006OvQdEAK</t>
  </si>
  <si>
    <t>a1H36000006OvQsEAK</t>
  </si>
  <si>
    <t>a1H36000006OvR7EAK</t>
  </si>
  <si>
    <t>a1H36000006OvPvEAK</t>
  </si>
  <si>
    <t>a1H36000006OvQAEA0</t>
  </si>
  <si>
    <t>a1H36000006OvQPEA0</t>
  </si>
  <si>
    <t>a1H36000006OvQeEAK</t>
  </si>
  <si>
    <t>a1H36000006OvQtEAK</t>
  </si>
  <si>
    <t>a1H36000006OvR8EAK</t>
  </si>
  <si>
    <t>a1H36000006OvPwEAK</t>
  </si>
  <si>
    <t>a1H36000006OvQBEA0</t>
  </si>
  <si>
    <t>a1H36000006OvQQEA0</t>
  </si>
  <si>
    <t>a1H36000006OvQfEAK</t>
  </si>
  <si>
    <t>a1H36000006OvQuEAK</t>
  </si>
  <si>
    <t>a1H36000006OvR9EAK</t>
  </si>
  <si>
    <t>a1X360000028n1fEAA</t>
  </si>
  <si>
    <t>a1J36000002m4EJEAY</t>
  </si>
  <si>
    <t>IOR-00021</t>
  </si>
  <si>
    <t>a1X360000028n1gEAA</t>
  </si>
  <si>
    <t>a1J36000002m4EDEAY</t>
  </si>
  <si>
    <t>IOR-00015</t>
  </si>
  <si>
    <t>a1X360000028n1hEAA</t>
  </si>
  <si>
    <t>a1J36000002m4EEEAY</t>
  </si>
  <si>
    <t>IOR-00016</t>
  </si>
  <si>
    <t>a1X360000028n1iEAA</t>
  </si>
  <si>
    <t>a1J36000002m4EGEAY</t>
  </si>
  <si>
    <t>IOR-00018</t>
  </si>
  <si>
    <t>a1X360000028n1jEAA</t>
  </si>
  <si>
    <t>a1J36000003YBI3EAO</t>
  </si>
  <si>
    <t>IOR-00074</t>
  </si>
  <si>
    <t>a1X360000028n1kEAA</t>
  </si>
  <si>
    <t>a1J36000002m4EKEAY</t>
  </si>
  <si>
    <t>IOR-00022</t>
  </si>
  <si>
    <t>a1X360000028n1lEAA</t>
  </si>
  <si>
    <t>a1J36000002m4ELEAY</t>
  </si>
  <si>
    <t>IOR-00023</t>
  </si>
  <si>
    <t>a1X360000028n1mEAA</t>
  </si>
  <si>
    <t>a1X360000028n1nEAA</t>
  </si>
  <si>
    <t>a1X360000028n1xEAA</t>
  </si>
  <si>
    <t>a1X360000028n1yEAA</t>
  </si>
  <si>
    <t>a1X360000028n1zEAA</t>
  </si>
  <si>
    <t>a1X360000028n20EAA</t>
  </si>
  <si>
    <t>a1X360000028n21EAA</t>
  </si>
  <si>
    <t>a1X360000028n22EAA</t>
  </si>
  <si>
    <t>Administrative Records</t>
  </si>
  <si>
    <t>a18360000044lSgAAI</t>
  </si>
  <si>
    <t>a1O36000001EGFpEAO</t>
  </si>
  <si>
    <t>MCI-00041</t>
  </si>
  <si>
    <t>a18360000044lShAAI</t>
  </si>
  <si>
    <t>a1O36000001EGFrEAO</t>
  </si>
  <si>
    <t>MCI-00043</t>
  </si>
  <si>
    <t>a18360000044lSiAAI</t>
  </si>
  <si>
    <t>a1O36000001qZ9YEAU</t>
  </si>
  <si>
    <t>MCI-00635</t>
  </si>
  <si>
    <t>a1236000008HODEAA4</t>
  </si>
  <si>
    <t>a18360000044lSjAAI</t>
  </si>
  <si>
    <t>a1O36000001EGFvEAO</t>
  </si>
  <si>
    <t>MCI-00047</t>
  </si>
  <si>
    <t>a18360000044lSkAAI</t>
  </si>
  <si>
    <t>a1O36000001EGFyEAO</t>
  </si>
  <si>
    <t>MCI-00050</t>
  </si>
  <si>
    <t>a18360000044lSlAAI</t>
  </si>
  <si>
    <t>a1O36000001EGFwEAO</t>
  </si>
  <si>
    <t>MCI-00048</t>
  </si>
  <si>
    <t>a18360000044lSmAAI</t>
  </si>
  <si>
    <t>a1O36000001EGFzEAO</t>
  </si>
  <si>
    <t>MCI-00051</t>
  </si>
  <si>
    <t>a18360000044lSnAAI</t>
  </si>
  <si>
    <t>a1O36000001EGG7EAO</t>
  </si>
  <si>
    <t>MCI-00059</t>
  </si>
  <si>
    <t>a18360000044lSoAAI</t>
  </si>
  <si>
    <t>a1O36000001qZ9TEAU</t>
  </si>
  <si>
    <t>MCI-00630</t>
  </si>
  <si>
    <t>a18360000044lSpAAI</t>
  </si>
  <si>
    <t>a1O36000001qZ9UEAU</t>
  </si>
  <si>
    <t>MCI-00631</t>
  </si>
  <si>
    <t>a18360000044lSqAAI</t>
  </si>
  <si>
    <t>a18360000044lSrAAI</t>
  </si>
  <si>
    <t>a18360000044lSsAAI</t>
  </si>
  <si>
    <t>a1O36000001EGGGEA4</t>
  </si>
  <si>
    <t>MCI-00068</t>
  </si>
  <si>
    <t>a18360000044lTBAAY</t>
  </si>
  <si>
    <t>a18360000044lTCAAY</t>
  </si>
  <si>
    <t>a18360000044lTDAAY</t>
  </si>
  <si>
    <t>a18360000044lTEAAY</t>
  </si>
  <si>
    <t>a18360000044lTFAAY</t>
  </si>
  <si>
    <t>a18360000044lTGAAY</t>
  </si>
  <si>
    <t>a18360000044lTHAAY</t>
  </si>
  <si>
    <t>a18360000044lTIAAY</t>
  </si>
  <si>
    <t>a18360000044lTJAAY</t>
  </si>
  <si>
    <t>a173600000CAO1MAAX</t>
  </si>
  <si>
    <t>a173600000CAO1iAAH</t>
  </si>
  <si>
    <t>a173600000CAO24AAH</t>
  </si>
  <si>
    <t>a173600000CAO2QAAX</t>
  </si>
  <si>
    <t>a173600000CAO2mAAH</t>
  </si>
  <si>
    <t>a173600000CAO38AAH</t>
  </si>
  <si>
    <t>a173600000CAO1NAAX</t>
  </si>
  <si>
    <t>a173600000CAO1jAAH</t>
  </si>
  <si>
    <t>a173600000CAO25AAH</t>
  </si>
  <si>
    <t>a173600000CAO2RAAX</t>
  </si>
  <si>
    <t>a173600000CAO2nAAH</t>
  </si>
  <si>
    <t>a173600000CAO39AAH</t>
  </si>
  <si>
    <t>a173600000CAO1OAAX</t>
  </si>
  <si>
    <t>a173600000CAO1kAAH</t>
  </si>
  <si>
    <t>a173600000CAO26AAH</t>
  </si>
  <si>
    <t>a173600000CAO2SAAX</t>
  </si>
  <si>
    <t>a173600000CAO2oAAH</t>
  </si>
  <si>
    <t>a173600000CAO3AAAX</t>
  </si>
  <si>
    <t>a173600000CAO1PAAX</t>
  </si>
  <si>
    <t>a173600000CAO1lAAH</t>
  </si>
  <si>
    <t>a173600000CAO27AAH</t>
  </si>
  <si>
    <t>a173600000CAO2TAAX</t>
  </si>
  <si>
    <t>a173600000CAO2pAAH</t>
  </si>
  <si>
    <t>a173600000CAO3BAAX</t>
  </si>
  <si>
    <t>a173600000CAO1QAAX</t>
  </si>
  <si>
    <t>a173600000CAO1mAAH</t>
  </si>
  <si>
    <t>a173600000CAO28AAH</t>
  </si>
  <si>
    <t>a173600000CAO2UAAX</t>
  </si>
  <si>
    <t>a173600000CAO2qAAH</t>
  </si>
  <si>
    <t>a173600000CAO3CAAX</t>
  </si>
  <si>
    <t>a173600000CAO1RAAX</t>
  </si>
  <si>
    <t>a173600000CAO1nAAH</t>
  </si>
  <si>
    <t>a173600000CAO29AAH</t>
  </si>
  <si>
    <t>a173600000CAO2VAAX</t>
  </si>
  <si>
    <t>a173600000CAO2rAAH</t>
  </si>
  <si>
    <t>a173600000CAO3DAAX</t>
  </si>
  <si>
    <t>a173600000CAO1SAAX</t>
  </si>
  <si>
    <t>a173600000CAO1oAAH</t>
  </si>
  <si>
    <t>a173600000CAO2AAAX</t>
  </si>
  <si>
    <t>a173600000CAO2WAAX</t>
  </si>
  <si>
    <t>a173600000CAO2sAAH</t>
  </si>
  <si>
    <t>a173600000CAO3EAAX</t>
  </si>
  <si>
    <t>a173600000CAO1TAAX</t>
  </si>
  <si>
    <t>a173600000CAO1pAAH</t>
  </si>
  <si>
    <t>a173600000CAO2BAAX</t>
  </si>
  <si>
    <t>a173600000CAO2XAAX</t>
  </si>
  <si>
    <t>a173600000CAO2tAAH</t>
  </si>
  <si>
    <t>a173600000CAO3FAAX</t>
  </si>
  <si>
    <t>a173600000CAO1UAAX</t>
  </si>
  <si>
    <t>a173600000CAO1qAAH</t>
  </si>
  <si>
    <t>a173600000CAO2CAAX</t>
  </si>
  <si>
    <t>a173600000CAO2YAAX</t>
  </si>
  <si>
    <t>a173600000CAO2uAAH</t>
  </si>
  <si>
    <t>a173600000CAO3GAAX</t>
  </si>
  <si>
    <t>a173600000CAO1VAAX</t>
  </si>
  <si>
    <t>a173600000CAO1rAAH</t>
  </si>
  <si>
    <t>a173600000CAO2DAAX</t>
  </si>
  <si>
    <t>a173600000CAO2ZAAX</t>
  </si>
  <si>
    <t>a173600000CAO2vAAH</t>
  </si>
  <si>
    <t>a173600000CAO3HAAX</t>
  </si>
  <si>
    <t>a173600000CAO1WAAX</t>
  </si>
  <si>
    <t>a173600000CAO1sAAH</t>
  </si>
  <si>
    <t>a173600000CAO2EAAX</t>
  </si>
  <si>
    <t>a173600000CAO2aAAH</t>
  </si>
  <si>
    <t>a173600000CAO2wAAH</t>
  </si>
  <si>
    <t>a173600000CAO3IAAX</t>
  </si>
  <si>
    <t>a173600000CAO1XAAX</t>
  </si>
  <si>
    <t>a173600000CAO1tAAH</t>
  </si>
  <si>
    <t>a173600000CAO2FAAX</t>
  </si>
  <si>
    <t>a173600000CAO2bAAH</t>
  </si>
  <si>
    <t>a173600000CAO2xAAH</t>
  </si>
  <si>
    <t>a173600000CAO3JAAX</t>
  </si>
  <si>
    <t>a173600000CAO1YAAX</t>
  </si>
  <si>
    <t>a173600000CAO1uAAH</t>
  </si>
  <si>
    <t>a173600000CAO2GAAX</t>
  </si>
  <si>
    <t>a173600000CAO2cAAH</t>
  </si>
  <si>
    <t>a173600000CAO2yAAH</t>
  </si>
  <si>
    <t>a173600000CAO3KAAX</t>
  </si>
  <si>
    <t>a173600000CAO1ZAAX</t>
  </si>
  <si>
    <t>a173600000CAO1vAAH</t>
  </si>
  <si>
    <t>a173600000CAO2HAAX</t>
  </si>
  <si>
    <t>a173600000CAO2dAAH</t>
  </si>
  <si>
    <t>a173600000CAO2zAAH</t>
  </si>
  <si>
    <t>a173600000CAO3LAAX</t>
  </si>
  <si>
    <t>a173600000CAO1aAAH</t>
  </si>
  <si>
    <t>a173600000CAO1wAAH</t>
  </si>
  <si>
    <t>a173600000CAO2IAAX</t>
  </si>
  <si>
    <t>a173600000CAO2eAAH</t>
  </si>
  <si>
    <t>a173600000CAO30AAH</t>
  </si>
  <si>
    <t>a173600000CAO3MAAX</t>
  </si>
  <si>
    <t>a173600000CAO1bAAH</t>
  </si>
  <si>
    <t>a173600000CAO1xAAH</t>
  </si>
  <si>
    <t>a173600000CAO2JAAX</t>
  </si>
  <si>
    <t>a173600000CAO2fAAH</t>
  </si>
  <si>
    <t>a173600000CAO31AAH</t>
  </si>
  <si>
    <t>a173600000CAO3NAAX</t>
  </si>
  <si>
    <t>a173600000CAO1cAAH</t>
  </si>
  <si>
    <t>a173600000CAO1yAAH</t>
  </si>
  <si>
    <t>a173600000CAO2KAAX</t>
  </si>
  <si>
    <t>a173600000CAO2gAAH</t>
  </si>
  <si>
    <t>a173600000CAO32AAH</t>
  </si>
  <si>
    <t>a173600000CAO3OAAX</t>
  </si>
  <si>
    <t>a173600000CAO1dAAH</t>
  </si>
  <si>
    <t>a173600000CAO1zAAH</t>
  </si>
  <si>
    <t>a173600000CAO2LAAX</t>
  </si>
  <si>
    <t>a173600000CAO2hAAH</t>
  </si>
  <si>
    <t>a173600000CAO33AAH</t>
  </si>
  <si>
    <t>a173600000CAO3PAAX</t>
  </si>
  <si>
    <t>a173600000CAO1eAAH</t>
  </si>
  <si>
    <t>a173600000CAO20AAH</t>
  </si>
  <si>
    <t>a173600000CAO2MAAX</t>
  </si>
  <si>
    <t>a173600000CAO2iAAH</t>
  </si>
  <si>
    <t>a173600000CAO34AAH</t>
  </si>
  <si>
    <t>a173600000CAO3QAAX</t>
  </si>
  <si>
    <t>a173600000CAO1fAAH</t>
  </si>
  <si>
    <t>a173600000CAO21AAH</t>
  </si>
  <si>
    <t>a173600000CAO2NAAX</t>
  </si>
  <si>
    <t>a173600000CAO2jAAH</t>
  </si>
  <si>
    <t>a173600000CAO35AAH</t>
  </si>
  <si>
    <t>a173600000CAO3RAAX</t>
  </si>
  <si>
    <t>a173600000CAO1gAAH</t>
  </si>
  <si>
    <t>a173600000CAO22AAH</t>
  </si>
  <si>
    <t>a173600000CAO2OAAX</t>
  </si>
  <si>
    <t>a173600000CAO2kAAH</t>
  </si>
  <si>
    <t>a173600000CAO36AAH</t>
  </si>
  <si>
    <t>a173600000CAO3SAAX</t>
  </si>
  <si>
    <t>a173600000CAO1hAAH</t>
  </si>
  <si>
    <t>a173600000CAO23AAH</t>
  </si>
  <si>
    <t>a173600000CAO2PAAX</t>
  </si>
  <si>
    <t>a173600000CAO2lAAH</t>
  </si>
  <si>
    <t>a173600000CAO37AAH</t>
  </si>
  <si>
    <t>a173600000CAO3TAAX</t>
  </si>
  <si>
    <t>a1N36000004vIfcEAE</t>
  </si>
  <si>
    <t>a1N36000004vIfdEAE</t>
  </si>
  <si>
    <t>a1N36000004vIfeEAE</t>
  </si>
  <si>
    <t>a1N36000004vIffEAE</t>
  </si>
  <si>
    <t>a1N36000004vIfgEAE</t>
  </si>
  <si>
    <t>a1N36000004vIfhEAE</t>
  </si>
  <si>
    <t>a1N36000004vIfiEAE</t>
  </si>
  <si>
    <t>a1N36000004vIfjEAE</t>
  </si>
  <si>
    <t>a1N36000004vIfkEAE</t>
  </si>
  <si>
    <t>a1N36000004vIflEAE</t>
  </si>
  <si>
    <t>a1N36000004vIfmEAE</t>
  </si>
  <si>
    <t>a1N36000004vIfnEAE</t>
  </si>
  <si>
    <t>a1N36000004vIfoEAE</t>
  </si>
  <si>
    <t>a1N36000004vIfpEAE</t>
  </si>
  <si>
    <t>a1N36000004vIfqEAE</t>
  </si>
  <si>
    <t>a1N36000004vIfrEAE</t>
  </si>
  <si>
    <t>a1N36000004vIfsEAE</t>
  </si>
  <si>
    <t>a1N36000004vIftEAE</t>
  </si>
  <si>
    <t>a1N36000004vIfuEAE</t>
  </si>
  <si>
    <t>a1N36000004vIfvEAE</t>
  </si>
  <si>
    <t>a1N36000004vIfwEAE</t>
  </si>
  <si>
    <t>a1N36000004vIfxEAE</t>
  </si>
  <si>
    <t>a1N36000004vIfyEAE</t>
  </si>
  <si>
    <t>a1N36000004vIfzEAE</t>
  </si>
  <si>
    <t>a1N36000004vIg0EAE</t>
  </si>
  <si>
    <t>a1N36000004vIg1EAE</t>
  </si>
  <si>
    <t>a1N36000004vIg2EAE</t>
  </si>
  <si>
    <t>a1N36000004vIg3EAE</t>
  </si>
  <si>
    <t>a1N36000004vIg4EAE</t>
  </si>
  <si>
    <t>a1N36000004vIg5EAE</t>
  </si>
  <si>
    <t>a1N36000004vIg6EAE</t>
  </si>
  <si>
    <t>a1N36000004vIg7EAE</t>
  </si>
  <si>
    <t>a1N36000004vIg8EAE</t>
  </si>
  <si>
    <t>a1N36000004vIg9EAE</t>
  </si>
  <si>
    <t>a1N36000004vIgAEAU</t>
  </si>
  <si>
    <t>a1N36000004vIgBEAU</t>
  </si>
  <si>
    <t>a1N36000004vIgCEAU</t>
  </si>
  <si>
    <t>a1N36000004vIgDEAU</t>
  </si>
  <si>
    <t>a1N36000004vIgEEAU</t>
  </si>
  <si>
    <t>a1N36000004vIgFEAU</t>
  </si>
  <si>
    <t>a1N36000004vIgGEAU</t>
  </si>
  <si>
    <t>a1N36000004vIgHEAU</t>
  </si>
  <si>
    <t>a1N36000004vIgIEAU</t>
  </si>
  <si>
    <t>a1N36000004vIgJEAU</t>
  </si>
  <si>
    <t>a1N36000004vIgKEAU</t>
  </si>
  <si>
    <t>a1N36000004vIgLEAU</t>
  </si>
  <si>
    <t>a1N36000004vIgMEAU</t>
  </si>
  <si>
    <t>a1N36000004vIgNEAU</t>
  </si>
  <si>
    <t>a1N36000004vIgOEAU</t>
  </si>
  <si>
    <t>a1N36000004vIgPEAU</t>
  </si>
  <si>
    <t>a1N36000004vIgQEAU</t>
  </si>
  <si>
    <t>a1N36000004vIgREAU</t>
  </si>
  <si>
    <t>a1N36000004vIgSEAU</t>
  </si>
  <si>
    <t>a1N36000004vIgTEAU</t>
  </si>
  <si>
    <t>a1N36000004vIgUEAU</t>
  </si>
  <si>
    <t>a1N36000004vIgVEAU</t>
  </si>
  <si>
    <t>a1N36000004vIgWEAU</t>
  </si>
  <si>
    <t>a1N36000004vIgXEAU</t>
  </si>
  <si>
    <t>a1N36000004vIgYEAU</t>
  </si>
  <si>
    <t>a1N36000004vIgZEAU</t>
  </si>
  <si>
    <t>a1N36000004vIgaEAE</t>
  </si>
  <si>
    <t>a1N36000004vIgbEAE</t>
  </si>
  <si>
    <t>a1N36000004vIgcEAE</t>
  </si>
  <si>
    <t>a1N36000004vIgdEAE</t>
  </si>
  <si>
    <t>a1N36000004vIgeEAE</t>
  </si>
  <si>
    <t>a1N36000004vIgfEAE</t>
  </si>
  <si>
    <t>a1N36000004vIggEAE</t>
  </si>
  <si>
    <t>a1N36000004vIghEAE</t>
  </si>
  <si>
    <t>a1N36000004vIgiEAE</t>
  </si>
  <si>
    <t>a1N36000004vIgjEAE</t>
  </si>
  <si>
    <t>a1N36000004vIgkEAE</t>
  </si>
  <si>
    <t>a1N36000004vIglEAE</t>
  </si>
  <si>
    <t>a1N36000004vIgmEAE</t>
  </si>
  <si>
    <t>a1N36000004vIgnEAE</t>
  </si>
  <si>
    <t>a1N36000004vIgoEAE</t>
  </si>
  <si>
    <t>a1N36000004vIgpEAE</t>
  </si>
  <si>
    <t>a1N36000004vIgqEAE</t>
  </si>
  <si>
    <t>a1N36000004vIgrEAE</t>
  </si>
  <si>
    <t>a1N36000004vIgsEAE</t>
  </si>
  <si>
    <t>a1N36000004vIgtEAE</t>
  </si>
  <si>
    <t>a1b360000022TQZAA2</t>
  </si>
  <si>
    <t>a1b360000022TRrAAM</t>
  </si>
  <si>
    <t>a1b360000022TT9AAM</t>
  </si>
  <si>
    <t>a1b360000022TURAA2</t>
  </si>
  <si>
    <t>a1b360000022TVjAAM</t>
  </si>
  <si>
    <t>a1b360000022TX1AAM</t>
  </si>
  <si>
    <t>a1b360000022TQaAAM</t>
  </si>
  <si>
    <t>a1b360000022TRsAAM</t>
  </si>
  <si>
    <t>a1b360000022TTAAA2</t>
  </si>
  <si>
    <t>a1b360000022TUSAA2</t>
  </si>
  <si>
    <t>a1b360000022TVkAAM</t>
  </si>
  <si>
    <t>a1b360000022TX2AAM</t>
  </si>
  <si>
    <t>a1b360000022TQbAAM</t>
  </si>
  <si>
    <t>a1b360000022TRtAAM</t>
  </si>
  <si>
    <t>a1b360000022TTBAA2</t>
  </si>
  <si>
    <t>a1b360000022TUTAA2</t>
  </si>
  <si>
    <t>a1b360000022TVlAAM</t>
  </si>
  <si>
    <t>a1b360000022TX3AAM</t>
  </si>
  <si>
    <t>a1b360000022TQcAAM</t>
  </si>
  <si>
    <t>a1b360000022TRuAAM</t>
  </si>
  <si>
    <t>a1b360000022TTCAA2</t>
  </si>
  <si>
    <t>a1b360000022TUUAA2</t>
  </si>
  <si>
    <t>a1b360000022TVmAAM</t>
  </si>
  <si>
    <t>a1b360000022TX4AAM</t>
  </si>
  <si>
    <t>a1b360000022TQdAAM</t>
  </si>
  <si>
    <t>a1b360000022TRvAAM</t>
  </si>
  <si>
    <t>a1b360000022TTDAA2</t>
  </si>
  <si>
    <t>a1b360000022TUVAA2</t>
  </si>
  <si>
    <t>a1b360000022TVnAAM</t>
  </si>
  <si>
    <t>a1b360000022TX5AAM</t>
  </si>
  <si>
    <t>a1b360000022TQeAAM</t>
  </si>
  <si>
    <t>a1b360000022TRwAAM</t>
  </si>
  <si>
    <t>a1b360000022TTEAA2</t>
  </si>
  <si>
    <t>a1b360000022TUWAA2</t>
  </si>
  <si>
    <t>a1b360000022TVoAAM</t>
  </si>
  <si>
    <t>a1b360000022TX6AAM</t>
  </si>
  <si>
    <t>a1b360000022TQfAAM</t>
  </si>
  <si>
    <t>a1b360000022TRxAAM</t>
  </si>
  <si>
    <t>a1b360000022TTFAA2</t>
  </si>
  <si>
    <t>a1b360000022TUXAA2</t>
  </si>
  <si>
    <t>a1b360000022TVpAAM</t>
  </si>
  <si>
    <t>a1b360000022TX7AAM</t>
  </si>
  <si>
    <t>a1b360000022TQgAAM</t>
  </si>
  <si>
    <t>a1b360000022TRyAAM</t>
  </si>
  <si>
    <t>a1b360000022TTGAA2</t>
  </si>
  <si>
    <t>a1b360000022TUYAA2</t>
  </si>
  <si>
    <t>a1b360000022TVqAAM</t>
  </si>
  <si>
    <t>a1b360000022TX8AAM</t>
  </si>
  <si>
    <t>a1b360000022TQhAAM</t>
  </si>
  <si>
    <t>a1b360000022TRzAAM</t>
  </si>
  <si>
    <t>a1b360000022TTHAA2</t>
  </si>
  <si>
    <t>a1b360000022TUZAA2</t>
  </si>
  <si>
    <t>a1b360000022TVrAAM</t>
  </si>
  <si>
    <t>a1b360000022TX9AAM</t>
  </si>
  <si>
    <t>a1b360000022TQiAAM</t>
  </si>
  <si>
    <t>a1b360000022TS0AAM</t>
  </si>
  <si>
    <t>a1b360000022TTIAA2</t>
  </si>
  <si>
    <t>a1b360000022TUaAAM</t>
  </si>
  <si>
    <t>a1b360000022TVsAAM</t>
  </si>
  <si>
    <t>a1b360000022TXAAA2</t>
  </si>
  <si>
    <t>a1b360000022TQjAAM</t>
  </si>
  <si>
    <t>a1b360000022TS1AAM</t>
  </si>
  <si>
    <t>a1b360000022TTJAA2</t>
  </si>
  <si>
    <t>a1b360000022TUbAAM</t>
  </si>
  <si>
    <t>a1b360000022TVtAAM</t>
  </si>
  <si>
    <t>a1b360000022TXBAA2</t>
  </si>
  <si>
    <t>a1b360000022TQkAAM</t>
  </si>
  <si>
    <t>a1b360000022TS2AAM</t>
  </si>
  <si>
    <t>a1b360000022TTKAA2</t>
  </si>
  <si>
    <t>a1b360000022TUcAAM</t>
  </si>
  <si>
    <t>a1b360000022TVuAAM</t>
  </si>
  <si>
    <t>a1b360000022TXCAA2</t>
  </si>
  <si>
    <t>a1b360000022TQlAAM</t>
  </si>
  <si>
    <t>a1b360000022TS3AAM</t>
  </si>
  <si>
    <t>a1b360000022TTLAA2</t>
  </si>
  <si>
    <t>a1b360000022TUdAAM</t>
  </si>
  <si>
    <t>a1b360000022TVvAAM</t>
  </si>
  <si>
    <t>a1b360000022TXDAA2</t>
  </si>
  <si>
    <t>a1b360000022TQmAAM</t>
  </si>
  <si>
    <t>a1b360000022TS4AAM</t>
  </si>
  <si>
    <t>a1b360000022TTMAA2</t>
  </si>
  <si>
    <t>a1b360000022TUeAAM</t>
  </si>
  <si>
    <t>a1b360000022TVwAAM</t>
  </si>
  <si>
    <t>a1b360000022TXEAA2</t>
  </si>
  <si>
    <t>a1b360000022TQnAAM</t>
  </si>
  <si>
    <t>a1b360000022TS5AAM</t>
  </si>
  <si>
    <t>a1b360000022TTNAA2</t>
  </si>
  <si>
    <t>a1b360000022TUfAAM</t>
  </si>
  <si>
    <t>a1b360000022TVxAAM</t>
  </si>
  <si>
    <t>a1b360000022TXFAA2</t>
  </si>
  <si>
    <t>a1b360000022TQoAAM</t>
  </si>
  <si>
    <t>a1b360000022TS6AAM</t>
  </si>
  <si>
    <t>a1b360000022TTOAA2</t>
  </si>
  <si>
    <t>a1b360000022TUgAAM</t>
  </si>
  <si>
    <t>a1b360000022TVyAAM</t>
  </si>
  <si>
    <t>a1b360000022TXGAA2</t>
  </si>
  <si>
    <t>a1b360000022TQpAAM</t>
  </si>
  <si>
    <t>a1b360000022TS7AAM</t>
  </si>
  <si>
    <t>a1b360000022TTPAA2</t>
  </si>
  <si>
    <t>a1b360000022TUhAAM</t>
  </si>
  <si>
    <t>a1b360000022TVzAAM</t>
  </si>
  <si>
    <t>a1b360000022TXHAA2</t>
  </si>
  <si>
    <t>a1b360000022TQqAAM</t>
  </si>
  <si>
    <t>a1b360000022TS8AAM</t>
  </si>
  <si>
    <t>a1b360000022TTQAA2</t>
  </si>
  <si>
    <t>a1b360000022TUiAAM</t>
  </si>
  <si>
    <t>a1b360000022TW0AAM</t>
  </si>
  <si>
    <t>a1b360000022TXIAA2</t>
  </si>
  <si>
    <t>a1b360000022TQrAAM</t>
  </si>
  <si>
    <t>a1b360000022TS9AAM</t>
  </si>
  <si>
    <t>a1b360000022TTRAA2</t>
  </si>
  <si>
    <t>a1b360000022TUjAAM</t>
  </si>
  <si>
    <t>a1b360000022TW1AAM</t>
  </si>
  <si>
    <t>a1b360000022TXJAA2</t>
  </si>
  <si>
    <t>a1b360000022TQsAAM</t>
  </si>
  <si>
    <t>a1b360000022TSAAA2</t>
  </si>
  <si>
    <t>a1b360000022TTSAA2</t>
  </si>
  <si>
    <t>a1b360000022TUkAAM</t>
  </si>
  <si>
    <t>a1b360000022TW2AAM</t>
  </si>
  <si>
    <t>a1b360000022TXKAA2</t>
  </si>
  <si>
    <t>a1b360000022TQtAAM</t>
  </si>
  <si>
    <t>a1b360000022TSBAA2</t>
  </si>
  <si>
    <t>a1b360000022TTTAA2</t>
  </si>
  <si>
    <t>a1b360000022TUlAAM</t>
  </si>
  <si>
    <t>a1b360000022TW3AAM</t>
  </si>
  <si>
    <t>a1b360000022TXLAA2</t>
  </si>
  <si>
    <t>a1b360000022TQuAAM</t>
  </si>
  <si>
    <t>a1b360000022TSCAA2</t>
  </si>
  <si>
    <t>a1b360000022TTUAA2</t>
  </si>
  <si>
    <t>a1b360000022TUmAAM</t>
  </si>
  <si>
    <t>a1b360000022TW4AAM</t>
  </si>
  <si>
    <t>a1b360000022TXMAA2</t>
  </si>
  <si>
    <t>a1b360000022TQvAAM</t>
  </si>
  <si>
    <t>a1b360000022TSDAA2</t>
  </si>
  <si>
    <t>a1b360000022TTVAA2</t>
  </si>
  <si>
    <t>a1b360000022TUnAAM</t>
  </si>
  <si>
    <t>a1b360000022TW5AAM</t>
  </si>
  <si>
    <t>a1b360000022TXNAA2</t>
  </si>
  <si>
    <t>a1b360000022TQwAAM</t>
  </si>
  <si>
    <t>a1b360000022TSEAA2</t>
  </si>
  <si>
    <t>a1b360000022TTWAA2</t>
  </si>
  <si>
    <t>a1b360000022TUoAAM</t>
  </si>
  <si>
    <t>a1b360000022TW6AAM</t>
  </si>
  <si>
    <t>a1b360000022TXOAA2</t>
  </si>
  <si>
    <t>a1b360000022TQxAAM</t>
  </si>
  <si>
    <t>a1b360000022TSFAA2</t>
  </si>
  <si>
    <t>a1b360000022TTXAA2</t>
  </si>
  <si>
    <t>a1b360000022TUpAAM</t>
  </si>
  <si>
    <t>a1b360000022TW7AAM</t>
  </si>
  <si>
    <t>a1b360000022TXPAA2</t>
  </si>
  <si>
    <t>a1b360000022TQyAAM</t>
  </si>
  <si>
    <t>a1b360000022TSGAA2</t>
  </si>
  <si>
    <t>a1b360000022TTYAA2</t>
  </si>
  <si>
    <t>a1b360000022TUqAAM</t>
  </si>
  <si>
    <t>a1b360000022TW8AAM</t>
  </si>
  <si>
    <t>a1b360000022TXQAA2</t>
  </si>
  <si>
    <t>a1b360000022TQzAAM</t>
  </si>
  <si>
    <t>a1b360000022TSHAA2</t>
  </si>
  <si>
    <t>a1b360000022TTZAA2</t>
  </si>
  <si>
    <t>a1b360000022TUrAAM</t>
  </si>
  <si>
    <t>a1b360000022TW9AAM</t>
  </si>
  <si>
    <t>a1b360000022TXRAA2</t>
  </si>
  <si>
    <t>a1b360000022TR0AAM</t>
  </si>
  <si>
    <t>a1b360000022TSIAA2</t>
  </si>
  <si>
    <t>a1b360000022TTaAAM</t>
  </si>
  <si>
    <t>a1b360000022TUsAAM</t>
  </si>
  <si>
    <t>a1b360000022TWAAA2</t>
  </si>
  <si>
    <t>a1b360000022TXSAA2</t>
  </si>
  <si>
    <t>a1b360000022TR1AAM</t>
  </si>
  <si>
    <t>a1b360000022TSJAA2</t>
  </si>
  <si>
    <t>a1b360000022TTbAAM</t>
  </si>
  <si>
    <t>a1b360000022TUtAAM</t>
  </si>
  <si>
    <t>a1b360000022TWBAA2</t>
  </si>
  <si>
    <t>a1b360000022TXTAA2</t>
  </si>
  <si>
    <t>a1b360000022TR2AAM</t>
  </si>
  <si>
    <t>a1b360000022TSKAA2</t>
  </si>
  <si>
    <t>a1b360000022TTcAAM</t>
  </si>
  <si>
    <t>a1b360000022TUuAAM</t>
  </si>
  <si>
    <t>a1b360000022TWCAA2</t>
  </si>
  <si>
    <t>a1b360000022TXUAA2</t>
  </si>
  <si>
    <t>a1b360000022TR3AAM</t>
  </si>
  <si>
    <t>a1b360000022TSLAA2</t>
  </si>
  <si>
    <t>a1b360000022TTdAAM</t>
  </si>
  <si>
    <t>a1b360000022TUvAAM</t>
  </si>
  <si>
    <t>a1b360000022TWDAA2</t>
  </si>
  <si>
    <t>a1b360000022TXVAA2</t>
  </si>
  <si>
    <t>a1b360000022TR4AAM</t>
  </si>
  <si>
    <t>a1b360000022TSMAA2</t>
  </si>
  <si>
    <t>a1b360000022TTeAAM</t>
  </si>
  <si>
    <t>a1b360000022TUwAAM</t>
  </si>
  <si>
    <t>a1b360000022TWEAA2</t>
  </si>
  <si>
    <t>a1b360000022TXWAA2</t>
  </si>
  <si>
    <t>a1b360000022TR5AAM</t>
  </si>
  <si>
    <t>a1b360000022TSNAA2</t>
  </si>
  <si>
    <t>a1b360000022TTfAAM</t>
  </si>
  <si>
    <t>a1b360000022TUxAAM</t>
  </si>
  <si>
    <t>a1b360000022TWFAA2</t>
  </si>
  <si>
    <t>a1b360000022TXXAA2</t>
  </si>
  <si>
    <t>a1b360000022TR6AAM</t>
  </si>
  <si>
    <t>a1b360000022TSOAA2</t>
  </si>
  <si>
    <t>a1b360000022TTgAAM</t>
  </si>
  <si>
    <t>a1b360000022TUyAAM</t>
  </si>
  <si>
    <t>a1b360000022TWGAA2</t>
  </si>
  <si>
    <t>a1b360000022TXYAA2</t>
  </si>
  <si>
    <t>a1b360000022TR7AAM</t>
  </si>
  <si>
    <t>a1b360000022TSPAA2</t>
  </si>
  <si>
    <t>a1b360000022TThAAM</t>
  </si>
  <si>
    <t>a1b360000022TUzAAM</t>
  </si>
  <si>
    <t>a1b360000022TWHAA2</t>
  </si>
  <si>
    <t>a1b360000022TXZAA2</t>
  </si>
  <si>
    <t>a1b360000022TR8AAM</t>
  </si>
  <si>
    <t>a1b360000022TSQAA2</t>
  </si>
  <si>
    <t>a1b360000022TTiAAM</t>
  </si>
  <si>
    <t>a1b360000022TV0AAM</t>
  </si>
  <si>
    <t>a1b360000022TWIAA2</t>
  </si>
  <si>
    <t>a1b360000022TXaAAM</t>
  </si>
  <si>
    <t>a1b360000022TR9AAM</t>
  </si>
  <si>
    <t>a1b360000022TSRAA2</t>
  </si>
  <si>
    <t>a1b360000022TTjAAM</t>
  </si>
  <si>
    <t>a1b360000022TV1AAM</t>
  </si>
  <si>
    <t>a1b360000022TWJAA2</t>
  </si>
  <si>
    <t>a1b360000022TXbAAM</t>
  </si>
  <si>
    <t>a1b360000022TRAAA2</t>
  </si>
  <si>
    <t>a1b360000022TSSAA2</t>
  </si>
  <si>
    <t>a1b360000022TTkAAM</t>
  </si>
  <si>
    <t>a1b360000022TV2AAM</t>
  </si>
  <si>
    <t>a1b360000022TWKAA2</t>
  </si>
  <si>
    <t>a1b360000022TXcAAM</t>
  </si>
  <si>
    <t>a1b360000022TRBAA2</t>
  </si>
  <si>
    <t>a1b360000022TSTAA2</t>
  </si>
  <si>
    <t>a1b360000022TTlAAM</t>
  </si>
  <si>
    <t>a1b360000022TV3AAM</t>
  </si>
  <si>
    <t>a1b360000022TWLAA2</t>
  </si>
  <si>
    <t>a1b360000022TXdAAM</t>
  </si>
  <si>
    <t>a1b360000022TRCAA2</t>
  </si>
  <si>
    <t>a1b360000022TSUAA2</t>
  </si>
  <si>
    <t>a1b360000022TTmAAM</t>
  </si>
  <si>
    <t>a1b360000022TV4AAM</t>
  </si>
  <si>
    <t>a1b360000022TWMAA2</t>
  </si>
  <si>
    <t>a1b360000022TXeAAM</t>
  </si>
  <si>
    <t>a1b360000022TRDAA2</t>
  </si>
  <si>
    <t>a1b360000022TSVAA2</t>
  </si>
  <si>
    <t>a1b360000022TTnAAM</t>
  </si>
  <si>
    <t>a1b360000022TV5AAM</t>
  </si>
  <si>
    <t>a1b360000022TWNAA2</t>
  </si>
  <si>
    <t>a1b360000022TXfAAM</t>
  </si>
  <si>
    <t>a1b360000022TREAA2</t>
  </si>
  <si>
    <t>a1b360000022TSWAA2</t>
  </si>
  <si>
    <t>a1b360000022TToAAM</t>
  </si>
  <si>
    <t>a1b360000022TV6AAM</t>
  </si>
  <si>
    <t>a1b360000022TWOAA2</t>
  </si>
  <si>
    <t>a1b360000022TXgAAM</t>
  </si>
  <si>
    <t>a1b360000022TRFAA2</t>
  </si>
  <si>
    <t>a1b360000022TSXAA2</t>
  </si>
  <si>
    <t>a1b360000022TTpAAM</t>
  </si>
  <si>
    <t>a1b360000022TV7AAM</t>
  </si>
  <si>
    <t>a1b360000022TWPAA2</t>
  </si>
  <si>
    <t>a1b360000022TXhAAM</t>
  </si>
  <si>
    <t>a1b360000022TRGAA2</t>
  </si>
  <si>
    <t>a1b360000022TSYAA2</t>
  </si>
  <si>
    <t>a1b360000022TTqAAM</t>
  </si>
  <si>
    <t>a1b360000022TV8AAM</t>
  </si>
  <si>
    <t>a1b360000022TWQAA2</t>
  </si>
  <si>
    <t>a1b360000022TXiAAM</t>
  </si>
  <si>
    <t>a1b360000022TRHAA2</t>
  </si>
  <si>
    <t>a1b360000022TSZAA2</t>
  </si>
  <si>
    <t>a1b360000022TTrAAM</t>
  </si>
  <si>
    <t>a1b360000022TV9AAM</t>
  </si>
  <si>
    <t>a1b360000022TWRAA2</t>
  </si>
  <si>
    <t>a1b360000022TXjAAM</t>
  </si>
  <si>
    <t>a1b360000022TRIAA2</t>
  </si>
  <si>
    <t>a1b360000022TSaAAM</t>
  </si>
  <si>
    <t>a1b360000022TTsAAM</t>
  </si>
  <si>
    <t>a1b360000022TVAAA2</t>
  </si>
  <si>
    <t>a1b360000022TWSAA2</t>
  </si>
  <si>
    <t>a1b360000022TXkAAM</t>
  </si>
  <si>
    <t>a1b360000022TRJAA2</t>
  </si>
  <si>
    <t>a1b360000022TSbAAM</t>
  </si>
  <si>
    <t>a1b360000022TTtAAM</t>
  </si>
  <si>
    <t>a1b360000022TVBAA2</t>
  </si>
  <si>
    <t>a1b360000022TWTAA2</t>
  </si>
  <si>
    <t>a1b360000022TXlAAM</t>
  </si>
  <si>
    <t>a1b360000022TRKAA2</t>
  </si>
  <si>
    <t>a1b360000022TScAAM</t>
  </si>
  <si>
    <t>a1b360000022TTuAAM</t>
  </si>
  <si>
    <t>a1b360000022TVCAA2</t>
  </si>
  <si>
    <t>a1b360000022TWUAA2</t>
  </si>
  <si>
    <t>a1b360000022TXmAAM</t>
  </si>
  <si>
    <t>a1b360000022TRLAA2</t>
  </si>
  <si>
    <t>a1b360000022TSdAAM</t>
  </si>
  <si>
    <t>a1b360000022TTvAAM</t>
  </si>
  <si>
    <t>a1b360000022TVDAA2</t>
  </si>
  <si>
    <t>a1b360000022TWVAA2</t>
  </si>
  <si>
    <t>a1b360000022TXnAAM</t>
  </si>
  <si>
    <t>a1b360000022TRMAA2</t>
  </si>
  <si>
    <t>a1b360000022TSeAAM</t>
  </si>
  <si>
    <t>a1b360000022TTwAAM</t>
  </si>
  <si>
    <t>a1b360000022TVEAA2</t>
  </si>
  <si>
    <t>a1b360000022TWWAA2</t>
  </si>
  <si>
    <t>a1b360000022TXoAAM</t>
  </si>
  <si>
    <t>a1b360000022TRNAA2</t>
  </si>
  <si>
    <t>a1b360000022TSfAAM</t>
  </si>
  <si>
    <t>a1b360000022TTxAAM</t>
  </si>
  <si>
    <t>a1b360000022TVFAA2</t>
  </si>
  <si>
    <t>a1b360000022TWXAA2</t>
  </si>
  <si>
    <t>a1b360000022TXpAAM</t>
  </si>
  <si>
    <t>a1b360000022TROAA2</t>
  </si>
  <si>
    <t>a1b360000022TSgAAM</t>
  </si>
  <si>
    <t>a1b360000022TTyAAM</t>
  </si>
  <si>
    <t>a1b360000022TVGAA2</t>
  </si>
  <si>
    <t>a1b360000022TWYAA2</t>
  </si>
  <si>
    <t>a1b360000022TXqAAM</t>
  </si>
  <si>
    <t>a1b360000022TRPAA2</t>
  </si>
  <si>
    <t>a1b360000022TShAAM</t>
  </si>
  <si>
    <t>a1b360000022TTzAAM</t>
  </si>
  <si>
    <t>a1b360000022TVHAA2</t>
  </si>
  <si>
    <t>a1b360000022TWZAA2</t>
  </si>
  <si>
    <t>a1b360000022TXrAAM</t>
  </si>
  <si>
    <t>a1b360000022TRQAA2</t>
  </si>
  <si>
    <t>a1b360000022TSiAAM</t>
  </si>
  <si>
    <t>a1b360000022TU0AAM</t>
  </si>
  <si>
    <t>a1b360000022TVIAA2</t>
  </si>
  <si>
    <t>a1b360000022TWaAAM</t>
  </si>
  <si>
    <t>a1b360000022TXsAAM</t>
  </si>
  <si>
    <t>a1b360000022TRRAA2</t>
  </si>
  <si>
    <t>a1b360000022TSjAAM</t>
  </si>
  <si>
    <t>a1b360000022TU1AAM</t>
  </si>
  <si>
    <t>a1b360000022TVJAA2</t>
  </si>
  <si>
    <t>a1b360000022TWbAAM</t>
  </si>
  <si>
    <t>a1b360000022TXtAAM</t>
  </si>
  <si>
    <t>a1b360000022TRSAA2</t>
  </si>
  <si>
    <t>a1b360000022TSkAAM</t>
  </si>
  <si>
    <t>a1b360000022TU2AAM</t>
  </si>
  <si>
    <t>a1b360000022TVKAA2</t>
  </si>
  <si>
    <t>a1b360000022TWcAAM</t>
  </si>
  <si>
    <t>a1b360000022TXuAAM</t>
  </si>
  <si>
    <t>a1b360000022TRTAA2</t>
  </si>
  <si>
    <t>a1b360000022TSlAAM</t>
  </si>
  <si>
    <t>a1b360000022TU3AAM</t>
  </si>
  <si>
    <t>a1b360000022TVLAA2</t>
  </si>
  <si>
    <t>a1b360000022TWdAAM</t>
  </si>
  <si>
    <t>a1b360000022TXvAAM</t>
  </si>
  <si>
    <t>a1b360000022TRUAA2</t>
  </si>
  <si>
    <t>a1b360000022TSmAAM</t>
  </si>
  <si>
    <t>a1b360000022TU4AAM</t>
  </si>
  <si>
    <t>a1b360000022TVMAA2</t>
  </si>
  <si>
    <t>a1b360000022TWeAAM</t>
  </si>
  <si>
    <t>a1b360000022TXwAAM</t>
  </si>
  <si>
    <t>a1b360000022TRVAA2</t>
  </si>
  <si>
    <t>a1b360000022TSnAAM</t>
  </si>
  <si>
    <t>a1b360000022TU5AAM</t>
  </si>
  <si>
    <t>a1b360000022TVNAA2</t>
  </si>
  <si>
    <t>a1b360000022TWfAAM</t>
  </si>
  <si>
    <t>a1b360000022TXxAAM</t>
  </si>
  <si>
    <t>a1b360000022TRWAA2</t>
  </si>
  <si>
    <t>a1b360000022TSoAAM</t>
  </si>
  <si>
    <t>a1b360000022TU6AAM</t>
  </si>
  <si>
    <t>a1b360000022TVOAA2</t>
  </si>
  <si>
    <t>a1b360000022TWgAAM</t>
  </si>
  <si>
    <t>a1b360000022TXyAAM</t>
  </si>
  <si>
    <t>a1b360000022TRXAA2</t>
  </si>
  <si>
    <t>a1b360000022TSpAAM</t>
  </si>
  <si>
    <t>a1b360000022TU7AAM</t>
  </si>
  <si>
    <t>a1b360000022TVPAA2</t>
  </si>
  <si>
    <t>a1b360000022TWhAAM</t>
  </si>
  <si>
    <t>a1b360000022TXzAAM</t>
  </si>
  <si>
    <t>a1b360000022TRYAA2</t>
  </si>
  <si>
    <t>a1b360000022TSqAAM</t>
  </si>
  <si>
    <t>a1b360000022TU8AAM</t>
  </si>
  <si>
    <t>a1b360000022TVQAA2</t>
  </si>
  <si>
    <t>a1b360000022TWiAAM</t>
  </si>
  <si>
    <t>a1b360000022TY0AAM</t>
  </si>
  <si>
    <t>a1b360000022TRZAA2</t>
  </si>
  <si>
    <t>a1b360000022TSrAAM</t>
  </si>
  <si>
    <t>a1b360000022TU9AAM</t>
  </si>
  <si>
    <t>a1b360000022TVRAA2</t>
  </si>
  <si>
    <t>a1b360000022TWjAAM</t>
  </si>
  <si>
    <t>a1b360000022TY1AAM</t>
  </si>
  <si>
    <t>a1b360000022TRaAAM</t>
  </si>
  <si>
    <t>a1b360000022TSsAAM</t>
  </si>
  <si>
    <t>a1b360000022TUAAA2</t>
  </si>
  <si>
    <t>a1b360000022TVSAA2</t>
  </si>
  <si>
    <t>a1b360000022TWkAAM</t>
  </si>
  <si>
    <t>a1b360000022TY2AAM</t>
  </si>
  <si>
    <t>a1b360000022TRbAAM</t>
  </si>
  <si>
    <t>a1b360000022TStAAM</t>
  </si>
  <si>
    <t>a1b360000022TUBAA2</t>
  </si>
  <si>
    <t>a1b360000022TVTAA2</t>
  </si>
  <si>
    <t>a1b360000022TWlAAM</t>
  </si>
  <si>
    <t>a1b360000022TY3AAM</t>
  </si>
  <si>
    <t>a1b360000022TRcAAM</t>
  </si>
  <si>
    <t>a1b360000022TSuAAM</t>
  </si>
  <si>
    <t>a1b360000022TUCAA2</t>
  </si>
  <si>
    <t>a1b360000022TVUAA2</t>
  </si>
  <si>
    <t>a1b360000022TWmAAM</t>
  </si>
  <si>
    <t>a1b360000022TY4AAM</t>
  </si>
  <si>
    <t>a1b360000022TRdAAM</t>
  </si>
  <si>
    <t>a1b360000022TSvAAM</t>
  </si>
  <si>
    <t>a1b360000022TUDAA2</t>
  </si>
  <si>
    <t>a1b360000022TVVAA2</t>
  </si>
  <si>
    <t>a1b360000022TWnAAM</t>
  </si>
  <si>
    <t>a1b360000022TY5AAM</t>
  </si>
  <si>
    <t>a1b360000022TReAAM</t>
  </si>
  <si>
    <t>a1b360000022TSwAAM</t>
  </si>
  <si>
    <t>a1b360000022TUEAA2</t>
  </si>
  <si>
    <t>a1b360000022TVWAA2</t>
  </si>
  <si>
    <t>a1b360000022TWoAAM</t>
  </si>
  <si>
    <t>a1b360000022TY6AAM</t>
  </si>
  <si>
    <t>a1b360000022TRfAAM</t>
  </si>
  <si>
    <t>a1b360000022TSxAAM</t>
  </si>
  <si>
    <t>a1b360000022TUFAA2</t>
  </si>
  <si>
    <t>a1b360000022TVXAA2</t>
  </si>
  <si>
    <t>a1b360000022TWpAAM</t>
  </si>
  <si>
    <t>a1b360000022TY7AAM</t>
  </si>
  <si>
    <t>a1b360000022TRgAAM</t>
  </si>
  <si>
    <t>a1b360000022TSyAAM</t>
  </si>
  <si>
    <t>a1b360000022TUGAA2</t>
  </si>
  <si>
    <t>a1b360000022TVYAA2</t>
  </si>
  <si>
    <t>a1b360000022TWqAAM</t>
  </si>
  <si>
    <t>a1b360000022TY8AAM</t>
  </si>
  <si>
    <t>a1b360000022TRhAAM</t>
  </si>
  <si>
    <t>a1b360000022TSzAAM</t>
  </si>
  <si>
    <t>a1b360000022TUHAA2</t>
  </si>
  <si>
    <t>a1b360000022TVZAA2</t>
  </si>
  <si>
    <t>a1b360000022TWrAAM</t>
  </si>
  <si>
    <t>a1b360000022TY9AAM</t>
  </si>
  <si>
    <t>a1b360000022TRiAAM</t>
  </si>
  <si>
    <t>a1b360000022TT0AAM</t>
  </si>
  <si>
    <t>a1b360000022TUIAA2</t>
  </si>
  <si>
    <t>a1b360000022TVaAAM</t>
  </si>
  <si>
    <t>a1b360000022TWsAAM</t>
  </si>
  <si>
    <t>a1b360000022TYAAA2</t>
  </si>
  <si>
    <t>a1b360000022TRjAAM</t>
  </si>
  <si>
    <t>a1b360000022TT1AAM</t>
  </si>
  <si>
    <t>a1b360000022TUJAA2</t>
  </si>
  <si>
    <t>a1b360000022TVbAAM</t>
  </si>
  <si>
    <t>a1b360000022TWtAAM</t>
  </si>
  <si>
    <t>a1b360000022TYBAA2</t>
  </si>
  <si>
    <t>a1b360000022TRkAAM</t>
  </si>
  <si>
    <t>a1b360000022TT2AAM</t>
  </si>
  <si>
    <t>a1b360000022TUKAA2</t>
  </si>
  <si>
    <t>a1b360000022TVcAAM</t>
  </si>
  <si>
    <t>a1b360000022TWuAAM</t>
  </si>
  <si>
    <t>a1b360000022TYCAA2</t>
  </si>
  <si>
    <t>a1b360000022TRlAAM</t>
  </si>
  <si>
    <t>a1b360000022TT3AAM</t>
  </si>
  <si>
    <t>a1b360000022TULAA2</t>
  </si>
  <si>
    <t>a1b360000022TVdAAM</t>
  </si>
  <si>
    <t>a1b360000022TWvAAM</t>
  </si>
  <si>
    <t>a1b360000022TYDAA2</t>
  </si>
  <si>
    <t>a1b360000022TRmAAM</t>
  </si>
  <si>
    <t>a1b360000022TT4AAM</t>
  </si>
  <si>
    <t>a1b360000022TUMAA2</t>
  </si>
  <si>
    <t>a1b360000022TVeAAM</t>
  </si>
  <si>
    <t>a1b360000022TWwAAM</t>
  </si>
  <si>
    <t>a1b360000022TYEAA2</t>
  </si>
  <si>
    <t>a1b360000022TRnAAM</t>
  </si>
  <si>
    <t>a1b360000022TT5AAM</t>
  </si>
  <si>
    <t>a1b360000022TUNAA2</t>
  </si>
  <si>
    <t>a1b360000022TVfAAM</t>
  </si>
  <si>
    <t>a1b360000022TWxAAM</t>
  </si>
  <si>
    <t>a1b360000022TYFAA2</t>
  </si>
  <si>
    <t>a1b360000022TRoAAM</t>
  </si>
  <si>
    <t>a1b360000022TT6AAM</t>
  </si>
  <si>
    <t>a1b360000022TUOAA2</t>
  </si>
  <si>
    <t>a1b360000022TVgAAM</t>
  </si>
  <si>
    <t>a1b360000022TWyAAM</t>
  </si>
  <si>
    <t>a1b360000022TYGAA2</t>
  </si>
  <si>
    <t>a1b360000022TRpAAM</t>
  </si>
  <si>
    <t>a1b360000022TT7AAM</t>
  </si>
  <si>
    <t>a1b360000022TUPAA2</t>
  </si>
  <si>
    <t>a1b360000022TVhAAM</t>
  </si>
  <si>
    <t>a1b360000022TWzAAM</t>
  </si>
  <si>
    <t>a1b360000022TYHAA2</t>
  </si>
  <si>
    <t>a1b360000022TRqAAM</t>
  </si>
  <si>
    <t>a1b360000022TT8AAM</t>
  </si>
  <si>
    <t>a1b360000022TUQAA2</t>
  </si>
  <si>
    <t>a1b360000022TViAAM</t>
  </si>
  <si>
    <t>a1b360000022TX0AAM</t>
  </si>
  <si>
    <t>a1b360000022TYIAA2</t>
  </si>
  <si>
    <t>n/a</t>
  </si>
  <si>
    <t>Disaggregated by sex is not available for this indicator and will be updated during grant making</t>
  </si>
  <si>
    <t>a1G36000002qbtNEAQ</t>
  </si>
  <si>
    <t>a1G36000002qbtOEAQ</t>
  </si>
  <si>
    <t>a1G36000002qbtWEAQ</t>
  </si>
  <si>
    <t>a1G36000002qbtVEAQ</t>
  </si>
  <si>
    <t>a1G36000002qbtUEAQ</t>
  </si>
  <si>
    <t>a1G36000002qbtTEAQ</t>
  </si>
  <si>
    <t>a1G36000002qbtSEAQ</t>
  </si>
  <si>
    <t>a1G36000002qbtREAQ</t>
  </si>
  <si>
    <t>a1G36000002qbtQEAQ</t>
  </si>
  <si>
    <t>a1G36000002qbtPEAQ</t>
  </si>
  <si>
    <t>a1G36000002qbtYEAQ</t>
  </si>
  <si>
    <t>34.2</t>
  </si>
  <si>
    <t>a1G36000002qbtZEAQ</t>
  </si>
  <si>
    <t>25.7</t>
  </si>
  <si>
    <t>According to sentinels site report, 97.5% of parasite is due to falciparum. This was applied to test positivity rate for disaggregation</t>
  </si>
  <si>
    <t>a1G36000002qbtXEAQ</t>
  </si>
  <si>
    <t>a1G36000002qbtgEAA</t>
  </si>
  <si>
    <t>a1G36000002qbtfEAA</t>
  </si>
  <si>
    <t>a1G36000002qbteEAA</t>
  </si>
  <si>
    <t>a1G36000002qbtdEAA</t>
  </si>
  <si>
    <t>a1G36000002qbtcEAA</t>
  </si>
  <si>
    <t>a1G36000002qbtbEAA</t>
  </si>
  <si>
    <t>a1G36000002qbtaEAA</t>
  </si>
  <si>
    <t>2.9</t>
  </si>
  <si>
    <t>a1G36000002qbthEAA</t>
  </si>
  <si>
    <t>14.9</t>
  </si>
  <si>
    <t>a1G36000002qbtiEAA</t>
  </si>
  <si>
    <t>a1G36000002qbtqEAA</t>
  </si>
  <si>
    <t>a1G36000002qbtpEAA</t>
  </si>
  <si>
    <t>a1G36000002qbtoEAA</t>
  </si>
  <si>
    <t>a1G36000002qbtnEAA</t>
  </si>
  <si>
    <t>a1G36000002qbtmEAA</t>
  </si>
  <si>
    <t>a1G36000002qbtlEAA</t>
  </si>
  <si>
    <t>a1G36000002qbtkEAA</t>
  </si>
  <si>
    <t>a1G36000002qbtjEAA</t>
  </si>
  <si>
    <t>a1G36000002qbuUEAQ</t>
  </si>
  <si>
    <t>a1G36000002qbuTEAQ</t>
  </si>
  <si>
    <t>a1G36000002qbuSEAQ</t>
  </si>
  <si>
    <t>a1G36000002qbuREAQ</t>
  </si>
  <si>
    <t>a1G36000002qbuQEAQ</t>
  </si>
  <si>
    <t>a1G36000002qbuPEAQ</t>
  </si>
  <si>
    <t>a1G36000002qbuOEAQ</t>
  </si>
  <si>
    <t>a1G36000002qbuNEAQ</t>
  </si>
  <si>
    <t>a1G36000002qbuMEAQ</t>
  </si>
  <si>
    <t>a1G36000002qbuLEAQ</t>
  </si>
  <si>
    <t>a1G36000002qbueEAA</t>
  </si>
  <si>
    <t>a1G36000002qbudEAA</t>
  </si>
  <si>
    <t>a1G36000002qbucEAA</t>
  </si>
  <si>
    <t>a1G36000002qbubEAA</t>
  </si>
  <si>
    <t>a1G36000002qbuaEAA</t>
  </si>
  <si>
    <t>a1G36000002qbuZEAQ</t>
  </si>
  <si>
    <t>a1G36000002qbuYEAQ</t>
  </si>
  <si>
    <t>a1G36000002qbuXEAQ</t>
  </si>
  <si>
    <t>a1G36000002qbuWEAQ</t>
  </si>
  <si>
    <t>a1G36000002qbuVEAQ</t>
  </si>
  <si>
    <t>a1G36000002qbuoEAA</t>
  </si>
  <si>
    <t>a1G36000002qbunEAA</t>
  </si>
  <si>
    <t>a1G36000002qbumEAA</t>
  </si>
  <si>
    <t>a1G36000002qbulEAA</t>
  </si>
  <si>
    <t>a1G36000002qbukEAA</t>
  </si>
  <si>
    <t>a1G36000002qbujEAA</t>
  </si>
  <si>
    <t>a1G36000002qbuiEAA</t>
  </si>
  <si>
    <t>a1G36000002qbuhEAA</t>
  </si>
  <si>
    <t>a1G36000002qbugEAA</t>
  </si>
  <si>
    <t>a1G36000002qbufEAA</t>
  </si>
  <si>
    <t>a1G36000002qbuyEAA</t>
  </si>
  <si>
    <t>a1G36000002qbuxEAA</t>
  </si>
  <si>
    <t>a1G36000002qbuwEAA</t>
  </si>
  <si>
    <t>a1G36000002qbuvEAA</t>
  </si>
  <si>
    <t>a1G36000002qbuuEAA</t>
  </si>
  <si>
    <t>a1G36000002qbutEAA</t>
  </si>
  <si>
    <t>a1G36000002qbusEAA</t>
  </si>
  <si>
    <t>a1G36000002qburEAA</t>
  </si>
  <si>
    <t>a1G36000002qbuqEAA</t>
  </si>
  <si>
    <t>a1G36000002qbupEAA</t>
  </si>
  <si>
    <t>a1G36000002qbv8EAA</t>
  </si>
  <si>
    <t>a1G36000002qbv7EAA</t>
  </si>
  <si>
    <t>a1G36000002qbv6EAA</t>
  </si>
  <si>
    <t>a1G36000002qbv5EAA</t>
  </si>
  <si>
    <t>a1G36000002qbv4EAA</t>
  </si>
  <si>
    <t>a1G36000002qbv3EAA</t>
  </si>
  <si>
    <t>a1G36000002qbv2EAA</t>
  </si>
  <si>
    <t>a1G36000002qbv1EAA</t>
  </si>
  <si>
    <t>a1G36000002qbv0EAA</t>
  </si>
  <si>
    <t>a1G36000002qbuzEAA</t>
  </si>
  <si>
    <t>a1G36000002qbvIEAQ</t>
  </si>
  <si>
    <t>a1G36000002qbvHEAQ</t>
  </si>
  <si>
    <t>a1G36000002qbvGEAQ</t>
  </si>
  <si>
    <t>a1G36000002qbvFEAQ</t>
  </si>
  <si>
    <t>a1G36000002qbvEEAQ</t>
  </si>
  <si>
    <t>a1G36000002qbvDEAQ</t>
  </si>
  <si>
    <t>a1G36000002qbvCEAQ</t>
  </si>
  <si>
    <t>a1G36000002qbvBEAQ</t>
  </si>
  <si>
    <t>a1G36000002qbvAEAQ</t>
  </si>
  <si>
    <t>a1G36000002qbv9EAA</t>
  </si>
  <si>
    <t>a1G36000002qbvSEAQ</t>
  </si>
  <si>
    <t>a1G36000002qbvREAQ</t>
  </si>
  <si>
    <t>a1G36000002qbvQEAQ</t>
  </si>
  <si>
    <t>a1G36000002qbvPEAQ</t>
  </si>
  <si>
    <t>a1G36000002qbvOEAQ</t>
  </si>
  <si>
    <t>a1G36000002qbvNEAQ</t>
  </si>
  <si>
    <t>a1G36000002qbvMEAQ</t>
  </si>
  <si>
    <t>a1G36000002qbvLEAQ</t>
  </si>
  <si>
    <t>a1G36000002qbvKEAQ</t>
  </si>
  <si>
    <t>a1G36000002qbvJEAQ</t>
  </si>
  <si>
    <t>a1G36000002qbvcEAA</t>
  </si>
  <si>
    <t>a1G36000002qbvbEAA</t>
  </si>
  <si>
    <t>a1G36000002qbvaEAA</t>
  </si>
  <si>
    <t>a1G36000002qbvZEAQ</t>
  </si>
  <si>
    <t>a1G36000002qbvYEAQ</t>
  </si>
  <si>
    <t>a1G36000002qbvXEAQ</t>
  </si>
  <si>
    <t>a1G36000002qbvWEAQ</t>
  </si>
  <si>
    <t>a1G36000002qbvVEAQ</t>
  </si>
  <si>
    <t>a1G36000002qbvUEAQ</t>
  </si>
  <si>
    <t>a1G36000002qbvTEAQ</t>
  </si>
  <si>
    <t>a1G36000002qbvmEAA</t>
  </si>
  <si>
    <t>a1G36000002qbvlEAA</t>
  </si>
  <si>
    <t>a1G36000002qbvkEAA</t>
  </si>
  <si>
    <t>a1G36000002qbvjEAA</t>
  </si>
  <si>
    <t>a1G36000002qbviEAA</t>
  </si>
  <si>
    <t>a1G36000002qbvhEAA</t>
  </si>
  <si>
    <t>a1G36000002qbvgEAA</t>
  </si>
  <si>
    <t>a1G36000002qbvfEAA</t>
  </si>
  <si>
    <t>a1G36000002qbveEAA</t>
  </si>
  <si>
    <t>a1G36000002qbvdEAA</t>
  </si>
  <si>
    <t>a1G36000002qbvwEAA</t>
  </si>
  <si>
    <t>a1G36000002qbvvEAA</t>
  </si>
  <si>
    <t>a1G36000002qbvuEAA</t>
  </si>
  <si>
    <t>a1G36000002qbvtEAA</t>
  </si>
  <si>
    <t>a1G36000002qbvsEAA</t>
  </si>
  <si>
    <t>a1G36000002qbvrEAA</t>
  </si>
  <si>
    <t>a1G36000002qbvqEAA</t>
  </si>
  <si>
    <t>a1G36000002qbvpEAA</t>
  </si>
  <si>
    <t>a1G36000002qbvoEAA</t>
  </si>
  <si>
    <t>a1G36000002qbvnEAA</t>
  </si>
  <si>
    <t>a1G36000002qbw6EAA</t>
  </si>
  <si>
    <t>a1G36000002qbw5EAA</t>
  </si>
  <si>
    <t>a1G36000002qbw4EAA</t>
  </si>
  <si>
    <t>a1G36000002qbw3EAA</t>
  </si>
  <si>
    <t>a1G36000002qbw2EAA</t>
  </si>
  <si>
    <t>a1G36000002qbw1EAA</t>
  </si>
  <si>
    <t>a1G36000002qbw0EAA</t>
  </si>
  <si>
    <t>a1G36000002qbvzEAA</t>
  </si>
  <si>
    <t>a1G36000002qbvyEAA</t>
  </si>
  <si>
    <t>a1G36000002qbvxEAA</t>
  </si>
  <si>
    <t>a1G36000002qbwGEAQ</t>
  </si>
  <si>
    <t>a1G36000002qbwFEAQ</t>
  </si>
  <si>
    <t>a1G36000002qbwEEAQ</t>
  </si>
  <si>
    <t>a1G36000002qbwDEAQ</t>
  </si>
  <si>
    <t>a1G36000002qbwCEAQ</t>
  </si>
  <si>
    <t>a1G36000002qbwBEAQ</t>
  </si>
  <si>
    <t>a1G36000002qbwAEAQ</t>
  </si>
  <si>
    <t>a1G36000002qbw9EAA</t>
  </si>
  <si>
    <t>a1G36000002qbw8EAA</t>
  </si>
  <si>
    <t>a1G36000002qbw7EAA</t>
  </si>
  <si>
    <t>a1V36000002hjWsEAI</t>
  </si>
  <si>
    <t>a1V36000002hjWrEAI</t>
  </si>
  <si>
    <t>a1V36000002hjWqEAI</t>
  </si>
  <si>
    <t>a1V36000002hjWpEAI</t>
  </si>
  <si>
    <t>a1V36000002hjWoEAI</t>
  </si>
  <si>
    <t>a1V36000002hjWnEAI</t>
  </si>
  <si>
    <t>a1V36000002hjWmEAI</t>
  </si>
  <si>
    <t>a1V36000002hjWlEAI</t>
  </si>
  <si>
    <t>a1V36000002hjWkEAI</t>
  </si>
  <si>
    <t>a1V36000002hjWjEAI</t>
  </si>
  <si>
    <t>a1V36000002hjX2EAI</t>
  </si>
  <si>
    <t>a1V36000002hjX1EAI</t>
  </si>
  <si>
    <t>a1V36000002hjX0EAI</t>
  </si>
  <si>
    <t>a1V36000002hjWzEAI</t>
  </si>
  <si>
    <t>a1V36000002hjWyEAI</t>
  </si>
  <si>
    <t>a1V36000002hjWxEAI</t>
  </si>
  <si>
    <t>a1V36000002hjWwEAI</t>
  </si>
  <si>
    <t>a1V36000002hjWvEAI</t>
  </si>
  <si>
    <t>a1V36000002hjWuEAI</t>
  </si>
  <si>
    <t>a1V36000002hjWtEAI</t>
  </si>
  <si>
    <t>a1V36000002hjXCEAY</t>
  </si>
  <si>
    <t>a1V36000002hjXBEAY</t>
  </si>
  <si>
    <t>a1V36000002hjXAEAY</t>
  </si>
  <si>
    <t>a1V36000002hjX9EAI</t>
  </si>
  <si>
    <t>a1V36000002hjX8EAI</t>
  </si>
  <si>
    <t>a1V36000002hjX7EAI</t>
  </si>
  <si>
    <t>a1V36000002hjX6EAI</t>
  </si>
  <si>
    <t>a1V36000002hjX5EAI</t>
  </si>
  <si>
    <t>a1V36000002hjX4EAI</t>
  </si>
  <si>
    <t>a1V36000002hjX3EAI</t>
  </si>
  <si>
    <t>47</t>
  </si>
  <si>
    <t>DHS/DHS+ (Demographic and Health
Survey)</t>
  </si>
  <si>
    <t>This disaggregation is from 2014 DHS. Disaggregation for 2016  will be availabe in the final report expected by June 2017.</t>
  </si>
  <si>
    <t>a1V36000002hjVTEAY</t>
  </si>
  <si>
    <t>49</t>
  </si>
  <si>
    <t>a1V36000002hjVUEAY</t>
  </si>
  <si>
    <t>a1V36000002hjVcEAI</t>
  </si>
  <si>
    <t>a1V36000002hjVbEAI</t>
  </si>
  <si>
    <t>a1V36000002hjVaEAI</t>
  </si>
  <si>
    <t>a1V36000002hjVZEAY</t>
  </si>
  <si>
    <t>a1V36000002hjVYEAY</t>
  </si>
  <si>
    <t>a1V36000002hjVXEAY</t>
  </si>
  <si>
    <t>a1V36000002hjVWEAY</t>
  </si>
  <si>
    <t>a1V36000002hjVVEAY</t>
  </si>
  <si>
    <t>a1V36000002hjXMEAY</t>
  </si>
  <si>
    <t>a1V36000002hjXLEAY</t>
  </si>
  <si>
    <t>a1V36000002hjXKEAY</t>
  </si>
  <si>
    <t>a1V36000002hjXJEAY</t>
  </si>
  <si>
    <t>a1V36000002hjXIEAY</t>
  </si>
  <si>
    <t>a1V36000002hjXHEAY</t>
  </si>
  <si>
    <t>a1V36000002hjXGEAY</t>
  </si>
  <si>
    <t>a1V36000002hjXFEAY</t>
  </si>
  <si>
    <t>a1V36000002hjXEEAY</t>
  </si>
  <si>
    <t>a1V36000002hjXDEAY</t>
  </si>
  <si>
    <t>a1V36000002hjXWEAY</t>
  </si>
  <si>
    <t>a1V36000002hjXVEAY</t>
  </si>
  <si>
    <t>a1V36000002hjXUEAY</t>
  </si>
  <si>
    <t>a1V36000002hjXTEAY</t>
  </si>
  <si>
    <t>a1V36000002hjXSEAY</t>
  </si>
  <si>
    <t>a1V36000002hjXREAY</t>
  </si>
  <si>
    <t>a1V36000002hjXQEAY</t>
  </si>
  <si>
    <t>a1V36000002hjXPEAY</t>
  </si>
  <si>
    <t>a1V36000002hjXOEAY</t>
  </si>
  <si>
    <t>a1V36000002hjXNEAY</t>
  </si>
  <si>
    <t>a1V36000002hjXgEAI</t>
  </si>
  <si>
    <t>a1V36000002hjXfEAI</t>
  </si>
  <si>
    <t>a1V36000002hjXeEAI</t>
  </si>
  <si>
    <t>a1V36000002hjXdEAI</t>
  </si>
  <si>
    <t>a1V36000002hjXcEAI</t>
  </si>
  <si>
    <t>a1V36000002hjXbEAI</t>
  </si>
  <si>
    <t>a1V36000002hjXaEAI</t>
  </si>
  <si>
    <t>a1V36000002hjXZEAY</t>
  </si>
  <si>
    <t>a1V36000002hjXYEAY</t>
  </si>
  <si>
    <t>a1V36000002hjXXEAY</t>
  </si>
  <si>
    <t>a1V36000002hjXqEAI</t>
  </si>
  <si>
    <t>a1V36000002hjXpEAI</t>
  </si>
  <si>
    <t>a1V36000002hjXoEAI</t>
  </si>
  <si>
    <t>a1V36000002hjXnEAI</t>
  </si>
  <si>
    <t>a1V36000002hjXmEAI</t>
  </si>
  <si>
    <t>a1V36000002hjXlEAI</t>
  </si>
  <si>
    <t>a1V36000002hjXkEAI</t>
  </si>
  <si>
    <t>a1V36000002hjXjEAI</t>
  </si>
  <si>
    <t>a1V36000002hjXiEAI</t>
  </si>
  <si>
    <t>a1V36000002hjXhEAI</t>
  </si>
  <si>
    <t>a1V36000002hjY0EAI</t>
  </si>
  <si>
    <t>a1V36000002hjXzEAI</t>
  </si>
  <si>
    <t>a1V36000002hjXyEAI</t>
  </si>
  <si>
    <t>a1V36000002hjXxEAI</t>
  </si>
  <si>
    <t>a1V36000002hjXwEAI</t>
  </si>
  <si>
    <t>a1V36000002hjXvEAI</t>
  </si>
  <si>
    <t>a1V36000002hjXuEAI</t>
  </si>
  <si>
    <t>a1V36000002hjXtEAI</t>
  </si>
  <si>
    <t>a1V36000002hjXsEAI</t>
  </si>
  <si>
    <t>a1V36000002hjXrEAI</t>
  </si>
  <si>
    <t>a1V36000002hjYAEAY</t>
  </si>
  <si>
    <t>a1V36000002hjY9EAI</t>
  </si>
  <si>
    <t>a1V36000002hjY8EAI</t>
  </si>
  <si>
    <t>a1V36000002hjY7EAI</t>
  </si>
  <si>
    <t>a1V36000002hjY6EAI</t>
  </si>
  <si>
    <t>a1V36000002hjY5EAI</t>
  </si>
  <si>
    <t>a1V36000002hjY4EAI</t>
  </si>
  <si>
    <t>a1V36000002hjY3EAI</t>
  </si>
  <si>
    <t>a1V36000002hjY2EAI</t>
  </si>
  <si>
    <t>a1V36000002hjY1EAI</t>
  </si>
  <si>
    <t>a1V36000002hjYKEAY</t>
  </si>
  <si>
    <t>a1V36000002hjYJEAY</t>
  </si>
  <si>
    <t>a1V36000002hjYIEAY</t>
  </si>
  <si>
    <t>a1V36000002hjYHEAY</t>
  </si>
  <si>
    <t>a1V36000002hjYGEAY</t>
  </si>
  <si>
    <t>a1V36000002hjYFEAY</t>
  </si>
  <si>
    <t>a1V36000002hjYEEAY</t>
  </si>
  <si>
    <t>a1V36000002hjYDEAY</t>
  </si>
  <si>
    <t>a1V36000002hjYCEAY</t>
  </si>
  <si>
    <t>a1V36000002hjYBEAY</t>
  </si>
  <si>
    <t>a1V36000002hjYUEAY</t>
  </si>
  <si>
    <t>a1V36000002hjYTEAY</t>
  </si>
  <si>
    <t>a1V36000002hjYSEAY</t>
  </si>
  <si>
    <t>a1V36000002hjYREAY</t>
  </si>
  <si>
    <t>a1V36000002hjYQEAY</t>
  </si>
  <si>
    <t>a1V36000002hjYPEAY</t>
  </si>
  <si>
    <t>a1V36000002hjYOEAY</t>
  </si>
  <si>
    <t>a1V36000002hjYNEAY</t>
  </si>
  <si>
    <t>a1V36000002hjYMEAY</t>
  </si>
  <si>
    <t>a1V36000002hjYLEAY</t>
  </si>
  <si>
    <t>a1V36000002hjYeEAI</t>
  </si>
  <si>
    <t>a1V36000002hjYdEAI</t>
  </si>
  <si>
    <t>a1V36000002hjYcEAI</t>
  </si>
  <si>
    <t>a1V36000002hjYbEAI</t>
  </si>
  <si>
    <t>a1V36000002hjYaEAI</t>
  </si>
  <si>
    <t>a1V36000002hjYZEAY</t>
  </si>
  <si>
    <t>a1V36000002hjYYEAY</t>
  </si>
  <si>
    <t>a1V36000002hjYXEAY</t>
  </si>
  <si>
    <t>a1V36000002hjYWEAY</t>
  </si>
  <si>
    <t>a1V36000002hjYVEAY</t>
  </si>
  <si>
    <t>a1V36000002hjYoEAI</t>
  </si>
  <si>
    <t>a1V36000002hjYnEAI</t>
  </si>
  <si>
    <t>a1V36000002hjYmEAI</t>
  </si>
  <si>
    <t>a1V36000002hjYlEAI</t>
  </si>
  <si>
    <t>a1V36000002hjYkEAI</t>
  </si>
  <si>
    <t>a1V36000002hjYjEAI</t>
  </si>
  <si>
    <t>a1V36000002hjYiEAI</t>
  </si>
  <si>
    <t>a1V36000002hjYhEAI</t>
  </si>
  <si>
    <t>a1V36000002hjYgEAI</t>
  </si>
  <si>
    <t>a1V36000002hjYfEAI</t>
  </si>
  <si>
    <t>a1V36000002hjYyEAI</t>
  </si>
  <si>
    <t>a1V36000002hjYxEAI</t>
  </si>
  <si>
    <t>a1V36000002hjYwEAI</t>
  </si>
  <si>
    <t>a1V36000002hjYvEAI</t>
  </si>
  <si>
    <t>a1V36000002hjYuEAI</t>
  </si>
  <si>
    <t>a1V36000002hjYtEAI</t>
  </si>
  <si>
    <t>a1V36000002hjYsEAI</t>
  </si>
  <si>
    <t>a1V36000002hjYrEAI</t>
  </si>
  <si>
    <t>a1V36000002hjYqEAI</t>
  </si>
  <si>
    <t>a1V36000002hjYpEAI</t>
  </si>
  <si>
    <t>a1636000004V7kNAAS</t>
  </si>
  <si>
    <t>a1636000004V7kMAAS</t>
  </si>
  <si>
    <t>a1636000004V7kLAAS</t>
  </si>
  <si>
    <t>a1636000004V7kKAAS</t>
  </si>
  <si>
    <t>a1636000004V7kJAAS</t>
  </si>
  <si>
    <t>a1636000004V7kIAAS</t>
  </si>
  <si>
    <t>a1636000004V7kHAAS</t>
  </si>
  <si>
    <t>a1636000004V7kGAAS</t>
  </si>
  <si>
    <t>a1636000004V7kFAAS</t>
  </si>
  <si>
    <t>a1636000004V7kEAAS</t>
  </si>
  <si>
    <t>Not applicable</t>
  </si>
  <si>
    <t>a1636000004V7iLAAS</t>
  </si>
  <si>
    <t>a1636000004V7iIAAS</t>
  </si>
  <si>
    <t>a1636000004V7iJAAS</t>
  </si>
  <si>
    <t>a1636000004V7iKAAS</t>
  </si>
  <si>
    <t>School Distribution</t>
  </si>
  <si>
    <t>a1636000004V7iMAAS</t>
  </si>
  <si>
    <t>a1636000004V7iRAAS</t>
  </si>
  <si>
    <t>a1636000004V7iQAAS</t>
  </si>
  <si>
    <t>a1636000004V7iPAAS</t>
  </si>
  <si>
    <t>a1636000004V7iOAAS</t>
  </si>
  <si>
    <t>a1636000004V7iNAAS</t>
  </si>
  <si>
    <t>a1636000004V7kXAAS</t>
  </si>
  <si>
    <t>a1636000004V7kWAAS</t>
  </si>
  <si>
    <t>a1636000004V7kVAAS</t>
  </si>
  <si>
    <t>a1636000004V7kUAAS</t>
  </si>
  <si>
    <t>a1636000004V7kTAAS</t>
  </si>
  <si>
    <t>a1636000004V7kSAAS</t>
  </si>
  <si>
    <t>a1636000004V7kRAAS</t>
  </si>
  <si>
    <t>a1636000004V7kQAAS</t>
  </si>
  <si>
    <t>a1636000004V7kPAAS</t>
  </si>
  <si>
    <t>a1636000004V7kOAAS</t>
  </si>
  <si>
    <t>a1636000004V7iSAAS</t>
  </si>
  <si>
    <t>a1636000004V7iTAAS</t>
  </si>
  <si>
    <t>a1636000004V7iUAAS</t>
  </si>
  <si>
    <t>a1636000004V7iVAAS</t>
  </si>
  <si>
    <t>a1636000004V7ibAAC</t>
  </si>
  <si>
    <t>a1636000004V7iaAAC</t>
  </si>
  <si>
    <t>a1636000004V7iZAAS</t>
  </si>
  <si>
    <t>a1636000004V7iYAAS</t>
  </si>
  <si>
    <t>a1636000004V7iXAAS</t>
  </si>
  <si>
    <t>a1636000004V7iWAAS</t>
  </si>
  <si>
    <t>a1636000004V7icAAC</t>
  </si>
  <si>
    <t>a1636000004V7idAAC</t>
  </si>
  <si>
    <t>a1636000004V7ilAAC</t>
  </si>
  <si>
    <t>a1636000004V7ikAAC</t>
  </si>
  <si>
    <t>a1636000004V7ijAAC</t>
  </si>
  <si>
    <t>a1636000004V7iiAAC</t>
  </si>
  <si>
    <t>a1636000004V7ihAAC</t>
  </si>
  <si>
    <t>a1636000004V7igAAC</t>
  </si>
  <si>
    <t>a1636000004V7ifAAC</t>
  </si>
  <si>
    <t>a1636000004V7ieAAC</t>
  </si>
  <si>
    <t>a1636000004V7imAAC</t>
  </si>
  <si>
    <t>a1636000004V7inAAC</t>
  </si>
  <si>
    <t>a1636000004V7ioAAC</t>
  </si>
  <si>
    <t>a1636000004V7ipAAC</t>
  </si>
  <si>
    <t>a1636000004V7ivAAC</t>
  </si>
  <si>
    <t>a1636000004V7iuAAC</t>
  </si>
  <si>
    <t>a1636000004V7itAAC</t>
  </si>
  <si>
    <t>a1636000004V7isAAC</t>
  </si>
  <si>
    <t>a1636000004V7irAAC</t>
  </si>
  <si>
    <t>a1636000004V7iqAAC</t>
  </si>
  <si>
    <t>a1636000004V7ixAAC</t>
  </si>
  <si>
    <t>a1636000004V7iwAAC</t>
  </si>
  <si>
    <t>a1636000004V7j5AAC</t>
  </si>
  <si>
    <t>a1636000004V7j4AAC</t>
  </si>
  <si>
    <t>a1636000004V7j3AAC</t>
  </si>
  <si>
    <t>a1636000004V7j2AAC</t>
  </si>
  <si>
    <t>a1636000004V7j1AAC</t>
  </si>
  <si>
    <t>a1636000004V7j0AAC</t>
  </si>
  <si>
    <t>a1636000004V7izAAC</t>
  </si>
  <si>
    <t>a1636000004V7iyAAC</t>
  </si>
  <si>
    <t>a1636000004V7khAAC</t>
  </si>
  <si>
    <t>a1636000004V7kgAAC</t>
  </si>
  <si>
    <t>a1636000004V7kfAAC</t>
  </si>
  <si>
    <t>a1636000004V7keAAC</t>
  </si>
  <si>
    <t>a1636000004V7kdAAC</t>
  </si>
  <si>
    <t>a1636000004V7kcAAC</t>
  </si>
  <si>
    <t>a1636000004V7kbAAC</t>
  </si>
  <si>
    <t>a1636000004V7kaAAC</t>
  </si>
  <si>
    <t>a1636000004V7kZAAS</t>
  </si>
  <si>
    <t>a1636000004V7kYAAS</t>
  </si>
  <si>
    <t>Data not disaggregated by sex. This will be done in subsequent implementations</t>
  </si>
  <si>
    <t>a1636000004V7j6AAC</t>
  </si>
  <si>
    <t>a1636000004V7j7AAC</t>
  </si>
  <si>
    <t>a1636000004V7jFAAS</t>
  </si>
  <si>
    <t>a1636000004V7jEAAS</t>
  </si>
  <si>
    <t>a1636000004V7jDAAS</t>
  </si>
  <si>
    <t>a1636000004V7jCAAS</t>
  </si>
  <si>
    <t>a1636000004V7jBAAS</t>
  </si>
  <si>
    <t>a1636000004V7jAAAS</t>
  </si>
  <si>
    <t>a1636000004V7j9AAC</t>
  </si>
  <si>
    <t>a1636000004V7j8AAC</t>
  </si>
  <si>
    <t>a1636000004V7krAAC</t>
  </si>
  <si>
    <t>a1636000004V7kqAAC</t>
  </si>
  <si>
    <t>a1636000004V7kpAAC</t>
  </si>
  <si>
    <t>a1636000004V7koAAC</t>
  </si>
  <si>
    <t>a1636000004V7knAAC</t>
  </si>
  <si>
    <t>a1636000004V7kmAAC</t>
  </si>
  <si>
    <t>a1636000004V7klAAC</t>
  </si>
  <si>
    <t>a1636000004V7kkAAC</t>
  </si>
  <si>
    <t>a1636000004V7kjAAC</t>
  </si>
  <si>
    <t>a1636000004V7kiAAC</t>
  </si>
  <si>
    <t>a1636000004V7l1AAC</t>
  </si>
  <si>
    <t>a1636000004V7l0AAC</t>
  </si>
  <si>
    <t>a1636000004V7kzAAC</t>
  </si>
  <si>
    <t>a1636000004V7kyAAC</t>
  </si>
  <si>
    <t>a1636000004V7kxAAC</t>
  </si>
  <si>
    <t>a1636000004V7kwAAC</t>
  </si>
  <si>
    <t>a1636000004V7kvAAC</t>
  </si>
  <si>
    <t>a1636000004V7kuAAC</t>
  </si>
  <si>
    <t>a1636000004V7ktAAC</t>
  </si>
  <si>
    <t>a1636000004V7ksAAC</t>
  </si>
  <si>
    <t>a1636000004V7lBAAS</t>
  </si>
  <si>
    <t>a1636000004V7lAAAS</t>
  </si>
  <si>
    <t>a1636000004V7l9AAC</t>
  </si>
  <si>
    <t>a1636000004V7l8AAC</t>
  </si>
  <si>
    <t>a1636000004V7l7AAC</t>
  </si>
  <si>
    <t>a1636000004V7l6AAC</t>
  </si>
  <si>
    <t>a1636000004V7l5AAC</t>
  </si>
  <si>
    <t>a1636000004V7l4AAC</t>
  </si>
  <si>
    <t>a1636000004V7l3AAC</t>
  </si>
  <si>
    <t>a1636000004V7l2AAC</t>
  </si>
  <si>
    <t>a1636000004V7lLAAS</t>
  </si>
  <si>
    <t>a1636000004V7lKAAS</t>
  </si>
  <si>
    <t>a1636000004V7lJAAS</t>
  </si>
  <si>
    <t>a1636000004V7lIAAS</t>
  </si>
  <si>
    <t>a1636000004V7lHAAS</t>
  </si>
  <si>
    <t>a1636000004V7lGAAS</t>
  </si>
  <si>
    <t>a1636000004V7lFAAS</t>
  </si>
  <si>
    <t>a1636000004V7lEAAS</t>
  </si>
  <si>
    <t>a1636000004V7lDAAS</t>
  </si>
  <si>
    <t>a1636000004V7lCAAS</t>
  </si>
  <si>
    <t>a1636000004V7lVAAS</t>
  </si>
  <si>
    <t>a1636000004V7lUAAS</t>
  </si>
  <si>
    <t>a1636000004V7lTAAS</t>
  </si>
  <si>
    <t>a1636000004V7lSAAS</t>
  </si>
  <si>
    <t>a1636000004V7lRAAS</t>
  </si>
  <si>
    <t>a1636000004V7lQAAS</t>
  </si>
  <si>
    <t>a1636000004V7lPAAS</t>
  </si>
  <si>
    <t>a1636000004V7lOAAS</t>
  </si>
  <si>
    <t>a1636000004V7lNAAS</t>
  </si>
  <si>
    <t>a1636000004V7lMAAS</t>
  </si>
  <si>
    <t>a1636000004V7lfAAC</t>
  </si>
  <si>
    <t>a1636000004V7leAAC</t>
  </si>
  <si>
    <t>a1636000004V7ldAAC</t>
  </si>
  <si>
    <t>a1636000004V7lcAAC</t>
  </si>
  <si>
    <t>a1636000004V7lbAAC</t>
  </si>
  <si>
    <t>a1636000004V7laAAC</t>
  </si>
  <si>
    <t>a1636000004V7lZAAS</t>
  </si>
  <si>
    <t>a1636000004V7lYAAS</t>
  </si>
  <si>
    <t>a1636000004V7lXAAS</t>
  </si>
  <si>
    <t>a1636000004V7lWAAS</t>
  </si>
  <si>
    <t>a1636000004V7lpAAC</t>
  </si>
  <si>
    <t>a1636000004V7loAAC</t>
  </si>
  <si>
    <t>a1636000004V7lnAAC</t>
  </si>
  <si>
    <t>a1636000004V7lmAAC</t>
  </si>
  <si>
    <t>a1636000004V7llAAC</t>
  </si>
  <si>
    <t>a1636000004V7lkAAC</t>
  </si>
  <si>
    <t>a1636000004V7ljAAC</t>
  </si>
  <si>
    <t>a1636000004V7liAAC</t>
  </si>
  <si>
    <t>a1636000004V7lhAAC</t>
  </si>
  <si>
    <t>a1636000004V7lgAAC</t>
  </si>
  <si>
    <t>a1636000004V7lzAAC</t>
  </si>
  <si>
    <t>a1636000004V7lyAAC</t>
  </si>
  <si>
    <t>a1636000004V7lxAAC</t>
  </si>
  <si>
    <t>a1636000004V7lwAAC</t>
  </si>
  <si>
    <t>a1636000004V7lvAAC</t>
  </si>
  <si>
    <t>a1636000004V7luAAC</t>
  </si>
  <si>
    <t>a1636000004V7ltAAC</t>
  </si>
  <si>
    <t>a1636000004V7lsAAC</t>
  </si>
  <si>
    <t>a1636000004V7lrAAC</t>
  </si>
  <si>
    <t>a1636000004V7lqAAC</t>
  </si>
  <si>
    <t>a1636000004V7m9AAC</t>
  </si>
  <si>
    <t>a1636000004V7m8AAC</t>
  </si>
  <si>
    <t>a1636000004V7m7AAC</t>
  </si>
  <si>
    <t>a1636000004V7m6AAC</t>
  </si>
  <si>
    <t>a1636000004V7m5AAC</t>
  </si>
  <si>
    <t>a1636000004V7m4AAC</t>
  </si>
  <si>
    <t>a1636000004V7m3AAC</t>
  </si>
  <si>
    <t>a1636000004V7m2AAC</t>
  </si>
  <si>
    <t>a1636000004V7m1AAC</t>
  </si>
  <si>
    <t>a1636000004V7m0AAC</t>
  </si>
  <si>
    <t>a1636000004V7mJAAS</t>
  </si>
  <si>
    <t>a1636000004V7mIAAS</t>
  </si>
  <si>
    <t>a1636000004V7mHAAS</t>
  </si>
  <si>
    <t>a1636000004V7mGAAS</t>
  </si>
  <si>
    <t>a1636000004V7mFAAS</t>
  </si>
  <si>
    <t>a1636000004V7mEAAS</t>
  </si>
  <si>
    <t>a1636000004V7mDAAS</t>
  </si>
  <si>
    <t>a1636000004V7mCAAS</t>
  </si>
  <si>
    <t>a1636000004V7mBAAS</t>
  </si>
  <si>
    <t>a1636000004V7mAAAS</t>
  </si>
  <si>
    <t>a1636000004V7mTAAS</t>
  </si>
  <si>
    <t>a1636000004V7mSAAS</t>
  </si>
  <si>
    <t>a1636000004V7mRAAS</t>
  </si>
  <si>
    <t>a1636000004V7mQAAS</t>
  </si>
  <si>
    <t>a1636000004V7mPAAS</t>
  </si>
  <si>
    <t>a1636000004V7mOAAS</t>
  </si>
  <si>
    <t>a1636000004V7mNAAS</t>
  </si>
  <si>
    <t>a1636000004V7mMAAS</t>
  </si>
  <si>
    <t>a1636000004V7mLAAS</t>
  </si>
  <si>
    <t>a1636000004V7mKAAS</t>
  </si>
  <si>
    <t>a1636000004V7mdAAC</t>
  </si>
  <si>
    <t>a1636000004V7mcAAC</t>
  </si>
  <si>
    <t>a1636000004V7mbAAC</t>
  </si>
  <si>
    <t>a1636000004V7maAAC</t>
  </si>
  <si>
    <t>a1636000004V7mZAAS</t>
  </si>
  <si>
    <t>a1636000004V7mYAAS</t>
  </si>
  <si>
    <t>a1636000004V7mXAAS</t>
  </si>
  <si>
    <t>a1636000004V7mWAAS</t>
  </si>
  <si>
    <t>a1636000004V7mVAAS</t>
  </si>
  <si>
    <t>a1636000004V7mUAAS</t>
  </si>
  <si>
    <t>a1636000004V7mnAAC</t>
  </si>
  <si>
    <t>a1636000004V7mmAAC</t>
  </si>
  <si>
    <t>a1636000004V7mlAAC</t>
  </si>
  <si>
    <t>a1636000004V7mkAAC</t>
  </si>
  <si>
    <t>a1636000004V7mjAAC</t>
  </si>
  <si>
    <t>a1636000004V7miAAC</t>
  </si>
  <si>
    <t>a1636000004V7mhAAC</t>
  </si>
  <si>
    <t>a1636000004V7mgAAC</t>
  </si>
  <si>
    <t>a1636000004V7mfAAC</t>
  </si>
  <si>
    <t>a1636000004V7meAAC</t>
  </si>
  <si>
    <t>Malaria</t>
  </si>
  <si>
    <t>IOR-00034</t>
  </si>
  <si>
    <t>HIV I-9a(M): Percentage of men who have sex with men who are living with HIV</t>
  </si>
  <si>
    <t>Age</t>
  </si>
  <si>
    <t>U25</t>
  </si>
  <si>
    <t>a1L36000000zoLcEAI</t>
  </si>
  <si>
    <t>25+</t>
  </si>
  <si>
    <t>a1L36000000zoLdEAI</t>
  </si>
  <si>
    <t>IOR-00035</t>
  </si>
  <si>
    <t>HIV I-9b(M): Percentage of transgender people who are living with HIV</t>
  </si>
  <si>
    <t>a1L36000000zoLeEAI</t>
  </si>
  <si>
    <t>a1L36000000zoLfEAI</t>
  </si>
  <si>
    <t>IOR-00036</t>
  </si>
  <si>
    <t>HIV I-10(M): Percentage of sex workers who are living with HIV</t>
  </si>
  <si>
    <t>a1L36000002Nzj2EAC</t>
  </si>
  <si>
    <t>a1L36000002Nzj3EAC</t>
  </si>
  <si>
    <t>IOR-00037</t>
  </si>
  <si>
    <t>HIV I-11(M): Percentage of people who inject drugs who are living with HIV</t>
  </si>
  <si>
    <t>a1L36000002OKmOEAW</t>
  </si>
  <si>
    <t>a1L36000002OKmPEAW</t>
  </si>
  <si>
    <t>Malaria I-4: Malaria test positivity rate</t>
  </si>
  <si>
    <t>Species</t>
  </si>
  <si>
    <t>P. Falciparum</t>
  </si>
  <si>
    <t>a1L36000000zoLwEAI</t>
  </si>
  <si>
    <t>Type of testing</t>
  </si>
  <si>
    <t>Microscopy</t>
  </si>
  <si>
    <t>a1L36000002Nzj4EAC</t>
  </si>
  <si>
    <t>Rapid diagnostic test</t>
  </si>
  <si>
    <t>a1L36000002Nzj5EAC</t>
  </si>
  <si>
    <t>Malaria I-5: Malaria parasite prevalence: Proportion of children aged 6-59 months with malaria infection</t>
  </si>
  <si>
    <t>Gender</t>
  </si>
  <si>
    <t>Male</t>
  </si>
  <si>
    <t>a1L36000000zoLyEAI</t>
  </si>
  <si>
    <t>Female</t>
  </si>
  <si>
    <t>a1L36000000zoLzEAI</t>
  </si>
  <si>
    <t>IOR-00042</t>
  </si>
  <si>
    <t>HIV I-4: Number of AIDS-related deaths per 100,000 population</t>
  </si>
  <si>
    <t>U15</t>
  </si>
  <si>
    <t>a1L36000000zoLaEAI</t>
  </si>
  <si>
    <t>15+</t>
  </si>
  <si>
    <t>a1L36000000zoLbEAI</t>
  </si>
  <si>
    <t>Age | Gender</t>
  </si>
  <si>
    <t>15-19 male</t>
  </si>
  <si>
    <t>a1L36000002Nzj0EAC</t>
  </si>
  <si>
    <t>20-24 male</t>
  </si>
  <si>
    <t>a1L36000002Nzj1EAC</t>
  </si>
  <si>
    <t>15-19 female</t>
  </si>
  <si>
    <t>a1L36000002NzjFEAS</t>
  </si>
  <si>
    <t>20-24 female</t>
  </si>
  <si>
    <t>a1L36000002NzjGEAS</t>
  </si>
  <si>
    <t>a1L36000000zoLXEAY</t>
  </si>
  <si>
    <t>a1L36000000zoLYEAY</t>
  </si>
  <si>
    <t>IOR-00052</t>
  </si>
  <si>
    <t>Malaria I-1(M): Reported malaria cases (presumed and confirmed)</t>
  </si>
  <si>
    <t>U5</t>
  </si>
  <si>
    <t>a1L36000000zoLiEAI</t>
  </si>
  <si>
    <t>5+</t>
  </si>
  <si>
    <t>a1L36000000zoLjEAI</t>
  </si>
  <si>
    <t>Malaria case definition</t>
  </si>
  <si>
    <t>Confirmed</t>
  </si>
  <si>
    <t>a1L36000002NzjDEAS</t>
  </si>
  <si>
    <t>Presumptive</t>
  </si>
  <si>
    <t>a1L36000002NzjEEAS</t>
  </si>
  <si>
    <t>P. Vivax</t>
  </si>
  <si>
    <t>a1L36000002NzjAEAS</t>
  </si>
  <si>
    <t>a1L36000002NzjBEAS</t>
  </si>
  <si>
    <t>Other species</t>
  </si>
  <si>
    <t>a1L36000002NzjCEAS</t>
  </si>
  <si>
    <t>Malaria I-3.1(M): Inpatient malaria deaths per year: rate per 100,000 persons per year</t>
  </si>
  <si>
    <t>a1L36000000zoLtEAI</t>
  </si>
  <si>
    <t>a1L36000000zoLuEAI</t>
  </si>
  <si>
    <t>IOR-00055</t>
  </si>
  <si>
    <t>Malaria I-6: All-cause under-5 mortality rate per 1000 live births</t>
  </si>
  <si>
    <t>a1L36000000zoM0EAI</t>
  </si>
  <si>
    <t>a1L36000000zoM1EAI</t>
  </si>
  <si>
    <t>IOR-00061</t>
  </si>
  <si>
    <t>HIV I-14: Number of new HIV infections per 1000 uninfected population</t>
  </si>
  <si>
    <t>a1L36000002NziwEAC</t>
  </si>
  <si>
    <t>a1L36000002NzixEAC</t>
  </si>
  <si>
    <t>a1L36000002NziyEAC</t>
  </si>
  <si>
    <t>a1L36000002NzizEAC</t>
  </si>
  <si>
    <t>a1L36000002NzjJEAS</t>
  </si>
  <si>
    <t>a1L36000002NzjKEAS</t>
  </si>
  <si>
    <t>a1L36000002NziuEAC</t>
  </si>
  <si>
    <t>a1L36000002NzivEAC</t>
  </si>
  <si>
    <t>IOR-00063</t>
  </si>
  <si>
    <t>Malaria I-10(M): Annual parasite incidence: Confirmed malaria cases (microscopy or RDT): rate per 1000 persons per year (Elimination settings)</t>
  </si>
  <si>
    <t>Source of infection</t>
  </si>
  <si>
    <t>Imported</t>
  </si>
  <si>
    <t>a1L36000002Nzj6EAC</t>
  </si>
  <si>
    <t>Induced</t>
  </si>
  <si>
    <t>a1L36000002Nzj7EAC</t>
  </si>
  <si>
    <t>Local-indigenous</t>
  </si>
  <si>
    <t>a1L36000002Nzj8EAC</t>
  </si>
  <si>
    <t>Local-introduced</t>
  </si>
  <si>
    <t>a1L36000002Nzj9EAC</t>
  </si>
  <si>
    <t>IOR-00076</t>
  </si>
  <si>
    <t>HIV I-13: Number and % of people living with HIV</t>
  </si>
  <si>
    <t>a1L36000002NziqEAC</t>
  </si>
  <si>
    <t>a1L36000002NzirEAC</t>
  </si>
  <si>
    <t>a1L36000002NzisEAC</t>
  </si>
  <si>
    <t>a1L36000002NzitEAC</t>
  </si>
  <si>
    <t>a1L36000002NzjHEAS</t>
  </si>
  <si>
    <t>a1L36000002NzjIEAS</t>
  </si>
  <si>
    <t>a1L36000002NzioEAC</t>
  </si>
  <si>
    <t>a1L36000002NzipEAC</t>
  </si>
  <si>
    <t>IOR-00002</t>
  </si>
  <si>
    <t>HIV O-1(M): Percentage of adults and children with HIV, known to be on treatment 12 months after initiation of antiretroviral therapy</t>
  </si>
  <si>
    <t>a1L36000000zoL4EAI</t>
  </si>
  <si>
    <t>a1L36000000zoL5EAI</t>
  </si>
  <si>
    <t>Duration of treatment</t>
  </si>
  <si>
    <t>24 months after initiation</t>
  </si>
  <si>
    <t>a1L36000000zoL6EAI</t>
  </si>
  <si>
    <t>36 months after initiation</t>
  </si>
  <si>
    <t>a1L36000000zoL7EAI</t>
  </si>
  <si>
    <t>60 months after initiation</t>
  </si>
  <si>
    <t>a1L36000002NzjLEAS</t>
  </si>
  <si>
    <t>a1L36000000zoL1EAI</t>
  </si>
  <si>
    <t>a1L36000000zoL2EAI</t>
  </si>
  <si>
    <t>IOR-00005</t>
  </si>
  <si>
    <t>HIV O-4a(M): Percentage of men reporting the use of a condom the last time they had anal sex with a male partner</t>
  </si>
  <si>
    <t>a1L36000002NzjMEAS</t>
  </si>
  <si>
    <t>a1L36000002NzjNEAS</t>
  </si>
  <si>
    <t>IOR-00007</t>
  </si>
  <si>
    <t>HIV O-5(M): Percentage of sex workers reporting the use of a condom with their most recent client</t>
  </si>
  <si>
    <t>a1L36000002NzjQEAS</t>
  </si>
  <si>
    <t>a1L36000002NzjREAS</t>
  </si>
  <si>
    <t>a1L36000000zoLEEAY</t>
  </si>
  <si>
    <t>a1L36000000zoLFEAY</t>
  </si>
  <si>
    <t>IOR-00008</t>
  </si>
  <si>
    <t>HIV O-6(M): Percentage of people who inject drugs reporting the use of sterile injecting equipment the last time they injected</t>
  </si>
  <si>
    <t>a1L36000000zoM9EAI</t>
  </si>
  <si>
    <t>a1L36000000zoMAEAY</t>
  </si>
  <si>
    <t>a1L36000000zoLHEAY</t>
  </si>
  <si>
    <t>a1L36000000zoLIEAY</t>
  </si>
  <si>
    <t>IOR-00013</t>
  </si>
  <si>
    <t>TB O-4(M): Treatment success rate of RR TB and/or MDR-TB: Percentage of cases with RR and/or MDR-TB successfully treated</t>
  </si>
  <si>
    <t>TB case definition</t>
  </si>
  <si>
    <t>XDR TB</t>
  </si>
  <si>
    <t>a1L36000002NzjYEAS</t>
  </si>
  <si>
    <t>IOR-00014</t>
  </si>
  <si>
    <t>Malaria O-1a: Proportion of population that slept under an insecticide-treated net the previous night</t>
  </si>
  <si>
    <t>a1L36000000zoLNEAY</t>
  </si>
  <si>
    <t>a1L36000000zoLOEAY</t>
  </si>
  <si>
    <t>Malaria O-3: Proportion of population using an insecticide-treated net among those with access to an insecticide-treated net</t>
  </si>
  <si>
    <t>a1L36000000zoLPEAY</t>
  </si>
  <si>
    <t>a1L36000000zoLQEAY</t>
  </si>
  <si>
    <t>IOR-00066</t>
  </si>
  <si>
    <t>HIV O-4.1b(M): Percentage of transgender people reporting the use of a condom the last time they had sex with a partner</t>
  </si>
  <si>
    <t>a1L36000002NzjOEAS</t>
  </si>
  <si>
    <t>a1L36000002NzjPEAS</t>
  </si>
  <si>
    <t>IOR-00067</t>
  </si>
  <si>
    <t>HIV O-9: Percentage of people who inject drugs reporting condom use at the last sexual intercourse</t>
  </si>
  <si>
    <t>a1L36000002NzjUEAS</t>
  </si>
  <si>
    <t>a1L36000002NzjVEAS</t>
  </si>
  <si>
    <t>a1L36000002NzjSEAS</t>
  </si>
  <si>
    <t>a1L36000002NzjTEAS</t>
  </si>
  <si>
    <t>IOR-00068</t>
  </si>
  <si>
    <t>HIV O-11: Percentage of (estimated) people living with HIV who have been tested HIV-positive</t>
  </si>
  <si>
    <t>a1L36000002NzjWEAS</t>
  </si>
  <si>
    <t>a1L36000002NzjXEAS</t>
  </si>
  <si>
    <t>IOR-00075</t>
  </si>
  <si>
    <t>Malaria O-9(M): Annual blood examination rate: per 100 population per year (Elimination settings)</t>
  </si>
  <si>
    <t>Case detection</t>
  </si>
  <si>
    <t>Active</t>
  </si>
  <si>
    <t>a1L36000002NzjZEAS</t>
  </si>
  <si>
    <t>Passive</t>
  </si>
  <si>
    <t>a1L36000002NzjaEAC</t>
  </si>
  <si>
    <t>MCI-00037</t>
  </si>
  <si>
    <t>MDR TB-2(M): Number of TB cases with RR-TB and/or MDR-TB notified</t>
  </si>
  <si>
    <t>a1L36000000zoNGEAY</t>
  </si>
  <si>
    <t>a1L36000000zoNHEAY</t>
  </si>
  <si>
    <t>a1L36000000zoNEEAY</t>
  </si>
  <si>
    <t>a1L36000000zoNFEAY</t>
  </si>
  <si>
    <t>MCI-00038</t>
  </si>
  <si>
    <t>MDR TB-3(M): Number of cases with RR-TB and/or MDR-TB that began second-line treatment</t>
  </si>
  <si>
    <t>a1L36000000zoNKEAY</t>
  </si>
  <si>
    <t>a1L36000000zoNLEAY</t>
  </si>
  <si>
    <t>a1L36000000zoNIEAY</t>
  </si>
  <si>
    <t>a1L36000000zoNJEAY</t>
  </si>
  <si>
    <t>TB regimen</t>
  </si>
  <si>
    <t>New TB drugs</t>
  </si>
  <si>
    <t>a1L36000002Nzk0EAC</t>
  </si>
  <si>
    <t>Short regimens</t>
  </si>
  <si>
    <t>a1L36000002Nzk1EAC</t>
  </si>
  <si>
    <t>VC-3(M): Number of long-lasting insecticidal nets distributed to targeted risk groups through continuous distribution</t>
  </si>
  <si>
    <t>Target / Risk population group</t>
  </si>
  <si>
    <t>Pregnant women</t>
  </si>
  <si>
    <t>a1L36000000zoNMEAY</t>
  </si>
  <si>
    <t>Children 0-5</t>
  </si>
  <si>
    <t>a1L36000000zoNNEAY</t>
  </si>
  <si>
    <t>Migrants/ refugees/ IDPs</t>
  </si>
  <si>
    <t>a1L36000000zoNOEAY</t>
  </si>
  <si>
    <t>Other population group</t>
  </si>
  <si>
    <t>a1L36000000zoNQEAY</t>
  </si>
  <si>
    <t>School children</t>
  </si>
  <si>
    <t>a1L36000002Nzk2EAC</t>
  </si>
  <si>
    <t>CM-1a(M): Proportion of suspected malaria cases that receive a parasitological test at public sector health facilities</t>
  </si>
  <si>
    <t>a1L36000000zoNWEAY</t>
  </si>
  <si>
    <t>a1L36000000zoNXEAY</t>
  </si>
  <si>
    <t>a1L36000000zoNYEAY</t>
  </si>
  <si>
    <t>a1L36000000zoNZEAY</t>
  </si>
  <si>
    <t>CM-1b(M): Proportion of suspected malaria cases that receive a parasitological test in the community</t>
  </si>
  <si>
    <t>a1L36000000zoNaEAI</t>
  </si>
  <si>
    <t>a1L36000000zoNbEAI</t>
  </si>
  <si>
    <t>a1L36000000zoNcEAI</t>
  </si>
  <si>
    <t>a1L36000000zoNdEAI</t>
  </si>
  <si>
    <t>MCI-00049</t>
  </si>
  <si>
    <t>CM-1c(M): Proportion of suspected malaria cases that receive a parasitological test at private sector sites</t>
  </si>
  <si>
    <t>a1L36000000zoNeEAI</t>
  </si>
  <si>
    <t>a1L36000000zoNfEAI</t>
  </si>
  <si>
    <t>a1L36000000zoNgEAI</t>
  </si>
  <si>
    <t>a1L36000000zoNhEAI</t>
  </si>
  <si>
    <t>CM-2a(M): Proportion of confirmed malaria cases that received first-line antimalarial treatment at public sector health facilities</t>
  </si>
  <si>
    <t>a1L36000000zoNiEAI</t>
  </si>
  <si>
    <t>a1L36000000zoNjEAI</t>
  </si>
  <si>
    <t>CM-2b(M): Proportion of confirmed malaria cases that received first-line antimalarial treatment in the community</t>
  </si>
  <si>
    <t>a1L36000000zoNlEAI</t>
  </si>
  <si>
    <t>a1L36000000zoNkEAI</t>
  </si>
  <si>
    <t>MCI-00052</t>
  </si>
  <si>
    <t>CM-2c(M): Proportion of confirmed malaria cases that received first-line antimalarial treatment at private sector sites</t>
  </si>
  <si>
    <t>a1L36000000zoNmEAI</t>
  </si>
  <si>
    <t>a1L36000000zoNnEAI</t>
  </si>
  <si>
    <t>MCI-00053</t>
  </si>
  <si>
    <t>CM-3a: Proportion of malaria cases (presumed and confirmed) that received first line antimalarial treatment at public sector health facilities</t>
  </si>
  <si>
    <t>a1L36000000zoNoEAI</t>
  </si>
  <si>
    <t>a1L36000000zoNpEAI</t>
  </si>
  <si>
    <t>MCI-00054</t>
  </si>
  <si>
    <t>CM-3b: Proportion of malaria cases (presumed and confirmed) that received first line antimalarial treatment in the community</t>
  </si>
  <si>
    <t>a1L36000000zoNqEAI</t>
  </si>
  <si>
    <t>a1L36000000zoNrEAI</t>
  </si>
  <si>
    <t>MCI-00055</t>
  </si>
  <si>
    <t>CM-3c: Proportion of malaria cases (presumed and confirmed) that received first line antimalarial treatment at private sector sites</t>
  </si>
  <si>
    <t>a1L36000000zoNsEAI</t>
  </si>
  <si>
    <t>a1L36000000zoNtEAI</t>
  </si>
  <si>
    <t>MCI-00238</t>
  </si>
  <si>
    <t>TCS-1(M): Percentage of people living with HIV currently receiving antiretroviral therapy</t>
  </si>
  <si>
    <t>a1L36000000zoMsEAI</t>
  </si>
  <si>
    <t>a1L36000000zoMtEAI</t>
  </si>
  <si>
    <t>15-24 male</t>
  </si>
  <si>
    <t>a1L36000000zoO2EAI</t>
  </si>
  <si>
    <t>a1L36000002NzjpEAC</t>
  </si>
  <si>
    <t>a1L36000002NzjqEAC</t>
  </si>
  <si>
    <t>15-24 female</t>
  </si>
  <si>
    <t>a1L36000002Nzk7EAC</t>
  </si>
  <si>
    <t>a1L36000002Nzk8EAC</t>
  </si>
  <si>
    <t>a1L36000002Nzk9EAC</t>
  </si>
  <si>
    <t>a1L36000000zoMpEAI</t>
  </si>
  <si>
    <t>a1L36000000zoMqEAI</t>
  </si>
  <si>
    <t>Transgender</t>
  </si>
  <si>
    <t>a1L36000000zoMrEAI</t>
  </si>
  <si>
    <t>MSM</t>
  </si>
  <si>
    <t>a1L36000002NzjrEAC</t>
  </si>
  <si>
    <t>Sex workers</t>
  </si>
  <si>
    <t>a1L36000002NzjsEAC</t>
  </si>
  <si>
    <t>PWIDs</t>
  </si>
  <si>
    <t>a1L36000002NzjtEAC</t>
  </si>
  <si>
    <t>MCI-00239</t>
  </si>
  <si>
    <t>TCS-2: Percentage of people living with HIV that initiated ART with a CD4 count of &lt;200 cells/mm³</t>
  </si>
  <si>
    <t>a1L36000000zoMuEAI</t>
  </si>
  <si>
    <t>a1L36000000zoMvEAI</t>
  </si>
  <si>
    <t>MCI-00243</t>
  </si>
  <si>
    <t>TCP-1(M): Number of notified cases of all forms of TB-(i.e. bacteriologically confirmed + clinically diagnosed), includes new and relapse cases</t>
  </si>
  <si>
    <t>a1L36000000zoN2EAI</t>
  </si>
  <si>
    <t>a1L36000000zoO8EAI</t>
  </si>
  <si>
    <t>a1L36000000zoMxEAI</t>
  </si>
  <si>
    <t>a1L36000000zoMyEAI</t>
  </si>
  <si>
    <t>HIV test status</t>
  </si>
  <si>
    <t>Positive</t>
  </si>
  <si>
    <t>a1L36000000zoMzEAI</t>
  </si>
  <si>
    <t>Negative</t>
  </si>
  <si>
    <t>a1L36000000zoN0EAI</t>
  </si>
  <si>
    <t>Not documented</t>
  </si>
  <si>
    <t>a1L36000000zoN1EAI</t>
  </si>
  <si>
    <t>Bacteriologically confirmed</t>
  </si>
  <si>
    <t>a1L36000002NzjwEAC</t>
  </si>
  <si>
    <t>MCI-00245</t>
  </si>
  <si>
    <t>TCP-2(M): Treatment success rate- all forms:  Percentage of TB cases, all forms, bacteriologically confirmed plus clinically diagnosed, successfully treated (cured plus treatment completed) among all TB cases registered for treatment during a specified period, new and relapse cases</t>
  </si>
  <si>
    <t>a1L36000000zoN8EAI</t>
  </si>
  <si>
    <t>a1L36000000zoN9EAI</t>
  </si>
  <si>
    <t>a1L36000000zoN3EAI</t>
  </si>
  <si>
    <t>a1L36000000zoN4EAI</t>
  </si>
  <si>
    <t>a1L36000000zoN5EAI</t>
  </si>
  <si>
    <t>a1L36000000zoN6EAI</t>
  </si>
  <si>
    <t>a1L36000000zoN7EAI</t>
  </si>
  <si>
    <t>MCI-00617</t>
  </si>
  <si>
    <t>YP-3: Number of adolescent girls and young women (AGYW) who were tested for HIV and received their results during the reporting period</t>
  </si>
  <si>
    <t>15-19</t>
  </si>
  <si>
    <t>a1L36000002NzjgEAC</t>
  </si>
  <si>
    <t>20-24</t>
  </si>
  <si>
    <t>a1L36000002NzjhEAC</t>
  </si>
  <si>
    <t>15-24</t>
  </si>
  <si>
    <t>a1L36000002NzjiEAC</t>
  </si>
  <si>
    <t>a1L36000002NzjjEAC</t>
  </si>
  <si>
    <t>a1L36000002NzjkEAC</t>
  </si>
  <si>
    <t>MCI-00619</t>
  </si>
  <si>
    <t>HTS-1: Number of people who were tested for HIV and received their results during the reporting period</t>
  </si>
  <si>
    <t>a1L36000002NzjlEAC</t>
  </si>
  <si>
    <t>a1L36000002NzjmEAC</t>
  </si>
  <si>
    <t>a1L36000002NzjnEAC</t>
  </si>
  <si>
    <t>a1L36000002NzjoEAC</t>
  </si>
  <si>
    <t>MCI-00625</t>
  </si>
  <si>
    <t>TCP-6b: Number of TB cases (all forms) notified among key affected populations/ high risk groups (other than prisoners)</t>
  </si>
  <si>
    <t>a1L36000002NzjyEAC</t>
  </si>
  <si>
    <t>a1L36000002NzjzEAC</t>
  </si>
  <si>
    <t>SPI-2: Percentage of children aged 3–59 months who received the full number of courses of SMC (3 or 4) per  transmission season in the targeted areas</t>
  </si>
  <si>
    <t>a1L36000002Nzk3EAC</t>
  </si>
  <si>
    <t>a1L36000002Nzk4EAC</t>
  </si>
  <si>
    <t>MCI-00637</t>
  </si>
  <si>
    <t>TCS-3.1: Percentage of people living with HIV and on ART, who have a suppressed viral load at 12 months (&lt;1000 copies/ml)</t>
  </si>
  <si>
    <t>a1L36000002NzjuEAC</t>
  </si>
  <si>
    <t>a1L36000002NzjvEAC</t>
  </si>
  <si>
    <t>a1L36000002Nzk5EAC</t>
  </si>
  <si>
    <t>a1L36000002Nzk6EAC</t>
  </si>
  <si>
    <t>Species,Type of testing</t>
  </si>
  <si>
    <t>Malaria case definition,Species,Age</t>
  </si>
  <si>
    <t>a1J36000002m4EoEAI</t>
  </si>
  <si>
    <t>Malaria I-2.1: Confirmed malaria cases (microscopy or RDT): rate per 1000 persons per year</t>
  </si>
  <si>
    <t>a1J36000002m4ErEAI</t>
  </si>
  <si>
    <t>HSS I-1: Under 5 mortality rate per 1000 live births</t>
  </si>
  <si>
    <t>HSS I-2: Neonatal mortality rate, per 100,000 population</t>
  </si>
  <si>
    <t>HSS I-3: Maternal mortality ratio, per 100,000 population</t>
  </si>
  <si>
    <t>IOR-00062</t>
  </si>
  <si>
    <t>Malaria I-9(M): Number of active foci of malaria</t>
  </si>
  <si>
    <t>a1J36000003YBHrEAO</t>
  </si>
  <si>
    <t>a1J36000003YBHsEAO</t>
  </si>
  <si>
    <t>IOR-00001</t>
  </si>
  <si>
    <t>HSS O-3: Ratio of household out-of-pocket payments for health to total expenditure on health</t>
  </si>
  <si>
    <t>a1J36000002m4DzEAI</t>
  </si>
  <si>
    <t>a1J36000002m4ECEAY</t>
  </si>
  <si>
    <t>Malaria O-1b: Proportion of children under five years old who slept under an insecticide-treated net the previous night</t>
  </si>
  <si>
    <t>Malaria O-1c: Proportion of pregnant women who slept under an insecticide-treated net the previous night</t>
  </si>
  <si>
    <t>IOR-00017</t>
  </si>
  <si>
    <t>Malaria O-2: Proportion of population with access to an ITN within their household</t>
  </si>
  <si>
    <t>a1J36000002m4EFEAY</t>
  </si>
  <si>
    <t>IOR-00019</t>
  </si>
  <si>
    <t>Malaria O-4: Proportion of households with at least one insecticide-treated net for every two people and/or sprayed by IRS within the last 12 months</t>
  </si>
  <si>
    <t>a1J36000002m4EHEAY</t>
  </si>
  <si>
    <t>Malaria O-6: Proportion of households with at least one insecticide-treated net for every two people</t>
  </si>
  <si>
    <t>HSS O-1: Percentage of women attending antenatal care</t>
  </si>
  <si>
    <t>HSS O-2: Percentage of births attended by skilled health professional</t>
  </si>
  <si>
    <t>IOR-00073</t>
  </si>
  <si>
    <t>Malaria O-7(M): Percentage of existing ITNs used the previous night</t>
  </si>
  <si>
    <t>a1J36000003YBI2EAO</t>
  </si>
  <si>
    <t>Malaria O-8: Proportion of households sprayed by IRS within the last 12 months</t>
  </si>
  <si>
    <t>a1J36000003YBI4EAO</t>
  </si>
  <si>
    <t>Case management</t>
  </si>
  <si>
    <t>a3z360000009C27AAE</t>
  </si>
  <si>
    <t>Payment for results</t>
  </si>
  <si>
    <t>MCI-00024</t>
  </si>
  <si>
    <t>a3z360000009C2IAAU</t>
  </si>
  <si>
    <t>a1O36000001EGFYEA4</t>
  </si>
  <si>
    <t>Program management</t>
  </si>
  <si>
    <t>MCI-00023</t>
  </si>
  <si>
    <t>a3z360000009C2HAAU</t>
  </si>
  <si>
    <t>a1O36000001EGFXEA4</t>
  </si>
  <si>
    <t>RSSH: Community responses and systems</t>
  </si>
  <si>
    <t>a3z360000009C2FAAU</t>
  </si>
  <si>
    <t>RSSH: Financial management systems</t>
  </si>
  <si>
    <t>a3z360000009C2EAAU</t>
  </si>
  <si>
    <t>RSSH: Health management information systems and M&amp;E</t>
  </si>
  <si>
    <t>a3z360000009C2GAAU</t>
  </si>
  <si>
    <t>RSSH: Human resources for health (HRH), including community health workers</t>
  </si>
  <si>
    <t>MCI-00015</t>
  </si>
  <si>
    <t>a3z360000009C2AAAU</t>
  </si>
  <si>
    <t>a1O36000001EGFPEA4</t>
  </si>
  <si>
    <t>RSSH: Integrated service delivery and quality improvement</t>
  </si>
  <si>
    <t>MCI-00014</t>
  </si>
  <si>
    <t>a3z360000009C29AAE</t>
  </si>
  <si>
    <t>a1O36000001EGFOEA4</t>
  </si>
  <si>
    <t>RSSH: National health strategies</t>
  </si>
  <si>
    <t>MCI-00536</t>
  </si>
  <si>
    <t>a3z360000009C4DAAU</t>
  </si>
  <si>
    <t>a1O36000001qZ7xEAE</t>
  </si>
  <si>
    <t>RSSH: Procurement and supply chain management systems</t>
  </si>
  <si>
    <t>a3z360000009C2BAAU</t>
  </si>
  <si>
    <t>Specific prevention interventions (SPI)</t>
  </si>
  <si>
    <t>a3z360000009C28AAE</t>
  </si>
  <si>
    <t>Vector control</t>
  </si>
  <si>
    <t>a3z360000009C26AAE</t>
  </si>
  <si>
    <t>VC-1(M): Number of long-lasting insecticidal nets distributed to at-risk populations through mass campaigns</t>
  </si>
  <si>
    <t>MCI-00045</t>
  </si>
  <si>
    <t>VC-5: Proportion of households in targeted areas that received Indoor Residual Spraying during the reporting period</t>
  </si>
  <si>
    <t>a1O36000001EGFtEAO</t>
  </si>
  <si>
    <t>VC-6.1: Proportion of population protected by IRS within the last 12 months in areas targeted for IRS</t>
  </si>
  <si>
    <t>Age,Type of testing</t>
  </si>
  <si>
    <t>Type of testing,Age</t>
  </si>
  <si>
    <t>a1O36000001EGFxEAO</t>
  </si>
  <si>
    <t>a1O36000001EGG0EAO</t>
  </si>
  <si>
    <t>a1O36000001EGG1EAO</t>
  </si>
  <si>
    <t>a1O36000001EGG2EAO</t>
  </si>
  <si>
    <t>a1O36000001EGG3EAO</t>
  </si>
  <si>
    <t>MCI-00056</t>
  </si>
  <si>
    <t>CM-4: Proportion of health facilities without stock-outs of key commodities during the reporting period</t>
  </si>
  <si>
    <t>a1O36000001EGG4EAO</t>
  </si>
  <si>
    <t>MCI-00057</t>
  </si>
  <si>
    <t>CM-5(M): Percentage of confirmed cases fully investigated and classified</t>
  </si>
  <si>
    <t>a1O36000001EGG5EAO</t>
  </si>
  <si>
    <t>MCI-00058</t>
  </si>
  <si>
    <t>CM-6(M): Percentage of malaria foci fully investigated and classified</t>
  </si>
  <si>
    <t>a1O36000001EGG6EAO</t>
  </si>
  <si>
    <t>SPI-1: Proportion of pregnant women attending antenatal clinics who received three or more doses of intermittent preventive treatment for malaria</t>
  </si>
  <si>
    <t>MCI-00060</t>
  </si>
  <si>
    <t>SD-1: Number of health facilities per 10,000 population</t>
  </si>
  <si>
    <t>a1O36000001EGG8EAO</t>
  </si>
  <si>
    <t>MCI-00634</t>
  </si>
  <si>
    <t>SD-3: Number of outpatient department visits per person per year</t>
  </si>
  <si>
    <t>a1O36000001qZ9XEAU</t>
  </si>
  <si>
    <t>MCI-00062</t>
  </si>
  <si>
    <t>HW-1: Number of health workers per 10,000 population (report on community health workers as applicable)</t>
  </si>
  <si>
    <t>a1O36000001EGGAEA4</t>
  </si>
  <si>
    <t>MCI-00063</t>
  </si>
  <si>
    <t>HW-2: Distribution of health workers</t>
  </si>
  <si>
    <t>a1O36000001EGGBEA4</t>
  </si>
  <si>
    <t>MCI-00064</t>
  </si>
  <si>
    <t>HW-3: Number of health workers newly recruited at primary health care facilities in the past 12 months, expressed as a percentage of planned recruitment targets</t>
  </si>
  <si>
    <t>a1O36000001EGGCEA4</t>
  </si>
  <si>
    <t>MCI-00065</t>
  </si>
  <si>
    <t>HW-4: Annual rate of retention of service providers at primary health care facilities</t>
  </si>
  <si>
    <t>a1O36000001EGGDEA4</t>
  </si>
  <si>
    <t>MCI-00633</t>
  </si>
  <si>
    <t>HW-5: Number of graduates from health workforce training institutions during the last academic year per 1000 population</t>
  </si>
  <si>
    <t>a1O36000001qZ9WEAU</t>
  </si>
  <si>
    <t>PSM-2: Percentage of health facilities with essential medicines and life-saving commodities in stock</t>
  </si>
  <si>
    <t>MCI-00632</t>
  </si>
  <si>
    <t>PSM-3: Percentage of facilities providing diagnostic services with tracer items on the day of the assessment</t>
  </si>
  <si>
    <t>a1O36000001qZ9VEAU</t>
  </si>
  <si>
    <t>MCI-00067</t>
  </si>
  <si>
    <t>HF-1: Government expenditure on health as percentage of general government expenditure</t>
  </si>
  <si>
    <t>a1O36000001EGGFEA4</t>
  </si>
  <si>
    <t>M&amp;E-1: Percentage of HMIS or other routine reporting units submitting timely reports according to national guidelines</t>
  </si>
  <si>
    <t>MCI-00069</t>
  </si>
  <si>
    <t>M&amp;E-2: Proportion of facility reports received over the reports expected during the reporting period</t>
  </si>
  <si>
    <t>a1O36000001EGGHEA4</t>
  </si>
  <si>
    <t>MCI-00070</t>
  </si>
  <si>
    <t>M&amp;E-3: Percentage of deaths registered (as reported by civil or sample registration systems, hospitals, community-based reporting systems) among the total estimated deaths for the same period and geographical region</t>
  </si>
  <si>
    <t>a1O36000001EGGIEA4</t>
  </si>
  <si>
    <t>MCI-00152</t>
  </si>
  <si>
    <t>Entomological monitoring</t>
  </si>
  <si>
    <t>a1O36000001EGHcEAO</t>
  </si>
  <si>
    <t>MCI-00153</t>
  </si>
  <si>
    <t>IEC/BCC (Vector control)</t>
  </si>
  <si>
    <t>a1O36000001EGHdEAO</t>
  </si>
  <si>
    <t>MCI-00150</t>
  </si>
  <si>
    <t>Indoor residual spraying (IRS)</t>
  </si>
  <si>
    <t>a1O36000001EGHaEAO</t>
  </si>
  <si>
    <t>MCI-00149</t>
  </si>
  <si>
    <t>Long-lasting insecticidal nets (LLIN) - Continuous distribution</t>
  </si>
  <si>
    <t>a1O36000001EGHZEA4</t>
  </si>
  <si>
    <t>MCI-00148</t>
  </si>
  <si>
    <t>Long-lasting insecticidal nets (LLIN) - Mass campaign</t>
  </si>
  <si>
    <t>a1O36000001EGHYEA4</t>
  </si>
  <si>
    <t>MCI-00151</t>
  </si>
  <si>
    <t>Other vector control measure(s)</t>
  </si>
  <si>
    <t>a1O36000001EGHbEAO</t>
  </si>
  <si>
    <t>MCI-00594</t>
  </si>
  <si>
    <t>Removing human rights and gender related barriers to vector control programmes</t>
  </si>
  <si>
    <t>a1O36000001qZ8tEAE</t>
  </si>
  <si>
    <t>MCI-00157</t>
  </si>
  <si>
    <t>Active case detection and investigation (elimination phase)</t>
  </si>
  <si>
    <t>a1O36000001EGHhEAO</t>
  </si>
  <si>
    <t>MCI-00162</t>
  </si>
  <si>
    <t>Ensuring drug and other health product quality</t>
  </si>
  <si>
    <t>a1O36000001EGHmEAO</t>
  </si>
  <si>
    <t>MCI-00155</t>
  </si>
  <si>
    <t>Epidemic preparedness</t>
  </si>
  <si>
    <t>a1O36000001EGHfEAO</t>
  </si>
  <si>
    <t>MCI-00154</t>
  </si>
  <si>
    <t>Facility-based treatment</t>
  </si>
  <si>
    <t>a1O36000001EGHeEAO</t>
  </si>
  <si>
    <t>MCI-00163</t>
  </si>
  <si>
    <t>IEC/BCC (Case management)</t>
  </si>
  <si>
    <t>a1O36000001EGHnEAO</t>
  </si>
  <si>
    <t>MCI-00156</t>
  </si>
  <si>
    <t>Integrated community case management (ICCM)</t>
  </si>
  <si>
    <t>a1O36000001EGHgEAO</t>
  </si>
  <si>
    <t>MCI-00164</t>
  </si>
  <si>
    <t>Other case management intervention(s)</t>
  </si>
  <si>
    <t>a1O36000001EGHoEAO</t>
  </si>
  <si>
    <t>MCI-00161</t>
  </si>
  <si>
    <t>Private sector case management</t>
  </si>
  <si>
    <t>a1O36000001EGHlEAO</t>
  </si>
  <si>
    <t>MCI-00595</t>
  </si>
  <si>
    <t>Removing human rights and gender related barriers to case management</t>
  </si>
  <si>
    <t>a1O36000001qZ8uEAE</t>
  </si>
  <si>
    <t>MCI-00159</t>
  </si>
  <si>
    <t>Severe malaria</t>
  </si>
  <si>
    <t>a1O36000001EGHjEAO</t>
  </si>
  <si>
    <t>MCI-00158</t>
  </si>
  <si>
    <t>Therapeutic efficacy surveillance</t>
  </si>
  <si>
    <t>a1O36000001EGHiEAO</t>
  </si>
  <si>
    <t>MCI-00168</t>
  </si>
  <si>
    <t>IEC/BCC (SPI)</t>
  </si>
  <si>
    <t>a1O36000001EGHsEAO</t>
  </si>
  <si>
    <t>MCI-00166</t>
  </si>
  <si>
    <t>Intermittent preventive treatment (IPT) - In infancy</t>
  </si>
  <si>
    <t>a1O36000001EGHqEAO</t>
  </si>
  <si>
    <t>MCI-00165</t>
  </si>
  <si>
    <t>Intermittent preventive treatment (IPT) - In pregnancy</t>
  </si>
  <si>
    <t>a1O36000001EGHpEAO</t>
  </si>
  <si>
    <t>MCI-00597</t>
  </si>
  <si>
    <t>Mass drug administration</t>
  </si>
  <si>
    <t>a1O36000001qZ8wEAE</t>
  </si>
  <si>
    <t>MCI-00169</t>
  </si>
  <si>
    <t>Other specific prevention intervention(s)</t>
  </si>
  <si>
    <t>a1O36000001EGHtEAO</t>
  </si>
  <si>
    <t>MCI-00596</t>
  </si>
  <si>
    <t>Removing human rights and gender related barriers to specific prevention interventions</t>
  </si>
  <si>
    <t>a1O36000001qZ8vEAE</t>
  </si>
  <si>
    <t>MCI-00167</t>
  </si>
  <si>
    <t>Seasonal malaria chemoprevention</t>
  </si>
  <si>
    <t>a1O36000001EGHrEAO</t>
  </si>
  <si>
    <t>MCI-00172</t>
  </si>
  <si>
    <t>Improving service delivery infrastructure</t>
  </si>
  <si>
    <t>a1O36000001EGHwEAO</t>
  </si>
  <si>
    <t>MCI-00171</t>
  </si>
  <si>
    <t>Laboratory systems for disease prevention, control, treatment and disease surveillance</t>
  </si>
  <si>
    <t>a1O36000001EGHvEAO</t>
  </si>
  <si>
    <t>MCI-00173</t>
  </si>
  <si>
    <t>Other service delivery intervention(s)</t>
  </si>
  <si>
    <t>a1O36000001EGHxEAO</t>
  </si>
  <si>
    <t>MCI-00602</t>
  </si>
  <si>
    <t>Provider initiated feedback mechanisms</t>
  </si>
  <si>
    <t>a1O36000001qZ91EAE</t>
  </si>
  <si>
    <t>MCI-00170</t>
  </si>
  <si>
    <t>Service organization and facility management</t>
  </si>
  <si>
    <t>a1O36000001EGHuEAO</t>
  </si>
  <si>
    <t>MCI-00601</t>
  </si>
  <si>
    <t>Supportive policy and programmatic environment</t>
  </si>
  <si>
    <t>a1O36000001qZ90EAE</t>
  </si>
  <si>
    <t>MCI-00174</t>
  </si>
  <si>
    <t>Capacity building for health workers, including those at community level</t>
  </si>
  <si>
    <t>a1O36000001EGHyEAO</t>
  </si>
  <si>
    <t>MCI-00177</t>
  </si>
  <si>
    <t>Other health and community workforce intervention(s)</t>
  </si>
  <si>
    <t>a1O36000001EGI1EAO</t>
  </si>
  <si>
    <t>MCI-00175</t>
  </si>
  <si>
    <t>Retention and scale-up of health workers, including for community health workers</t>
  </si>
  <si>
    <t>a1O36000001EGHzEAO</t>
  </si>
  <si>
    <t>MCI-00178</t>
  </si>
  <si>
    <t>National costed supply chain master plan, and implementation</t>
  </si>
  <si>
    <t>a1O36000001EGI2EAO</t>
  </si>
  <si>
    <t>MCI-00599</t>
  </si>
  <si>
    <t>National product selection, registration and quality monitoring</t>
  </si>
  <si>
    <t>a1O36000001qZ8yEAE</t>
  </si>
  <si>
    <t>MCI-00180</t>
  </si>
  <si>
    <t>Other procurement supply chain management intervention(s)</t>
  </si>
  <si>
    <t>a1O36000001EGI4EAO</t>
  </si>
  <si>
    <t>MCI-00598</t>
  </si>
  <si>
    <t>Procurement strategy</t>
  </si>
  <si>
    <t>a1O36000001qZ8xEAE</t>
  </si>
  <si>
    <t>MCI-00179</t>
  </si>
  <si>
    <t>Supply chain infrastructure and development of tools</t>
  </si>
  <si>
    <t>a1O36000001EGI3EAO</t>
  </si>
  <si>
    <t>MCI-00188</t>
  </si>
  <si>
    <t>Other financial management intervention(s)</t>
  </si>
  <si>
    <t>a1O36000001EGICEA4</t>
  </si>
  <si>
    <t>MCI-00187</t>
  </si>
  <si>
    <t>Public financial management (PFM) strengthening</t>
  </si>
  <si>
    <t>a1O36000001EGIBEA4</t>
  </si>
  <si>
    <t>MCI-00603</t>
  </si>
  <si>
    <t>Routine financial management improvement (non-PFM)</t>
  </si>
  <si>
    <t>a1O36000001qZ92EAE</t>
  </si>
  <si>
    <t>MCI-00196</t>
  </si>
  <si>
    <t>Community led advocacy</t>
  </si>
  <si>
    <t>a1O36000001EGIKEA4</t>
  </si>
  <si>
    <t>MCI-00195</t>
  </si>
  <si>
    <t>Community-based monitoring</t>
  </si>
  <si>
    <t>a1O36000001EGIJEA4</t>
  </si>
  <si>
    <t>MCI-00198</t>
  </si>
  <si>
    <t>Institutional capacity building, planning and leadership development</t>
  </si>
  <si>
    <t>a1O36000001EGIMEA4</t>
  </si>
  <si>
    <t>MCI-00199</t>
  </si>
  <si>
    <t>Other community responses and systems intervention(s)</t>
  </si>
  <si>
    <t>a1O36000001EGINEA4</t>
  </si>
  <si>
    <t>MCI-00197</t>
  </si>
  <si>
    <t>Social mobilization, building community linkages, collaboration and coordination</t>
  </si>
  <si>
    <t>a1O36000001EGILEA4</t>
  </si>
  <si>
    <t>MCI-00203</t>
  </si>
  <si>
    <t>Administrative and finance data sources</t>
  </si>
  <si>
    <t>a1O36000001EGIREA4</t>
  </si>
  <si>
    <t>MCI-00201</t>
  </si>
  <si>
    <t>Analysis, review and transparency</t>
  </si>
  <si>
    <t>a1O36000001EGIPEA4</t>
  </si>
  <si>
    <t>MCI-00205</t>
  </si>
  <si>
    <t>Other health information systems and M&amp;E intervention(s)</t>
  </si>
  <si>
    <t>a1O36000001EGITEA4</t>
  </si>
  <si>
    <t>MCI-00600</t>
  </si>
  <si>
    <t>Program and data quality</t>
  </si>
  <si>
    <t>a1O36000001qZ8zEAE</t>
  </si>
  <si>
    <t>MCI-00200</t>
  </si>
  <si>
    <t>Routine reporting</t>
  </si>
  <si>
    <t>a1O36000001EGIOEA4</t>
  </si>
  <si>
    <t>MCI-00202</t>
  </si>
  <si>
    <t>Surveys</t>
  </si>
  <si>
    <t>a1O36000001EGIQEA4</t>
  </si>
  <si>
    <t>MCI-00204</t>
  </si>
  <si>
    <t>Vital registration system</t>
  </si>
  <si>
    <t>a1O36000001EGISEA4</t>
  </si>
  <si>
    <t>MCI-00207</t>
  </si>
  <si>
    <t>Grant management</t>
  </si>
  <si>
    <t>a1O36000001EGIVEA4</t>
  </si>
  <si>
    <t>MCI-00209</t>
  </si>
  <si>
    <t>Other program management intervention(s)</t>
  </si>
  <si>
    <t>a1O36000001EGIXEA4</t>
  </si>
  <si>
    <t>MCI-00206</t>
  </si>
  <si>
    <t>Policy, planning, coordination and management of national disease control programs</t>
  </si>
  <si>
    <t>a1O36000001EGIUEA4</t>
  </si>
  <si>
    <t>MCI-00210</t>
  </si>
  <si>
    <t>a1O36000001EGIYEA4</t>
  </si>
  <si>
    <t>MCI-00611</t>
  </si>
  <si>
    <t>National health strategies, alignment with disease-specific plans, health sector governance and financing</t>
  </si>
  <si>
    <t>a1O36000001qZ9AEAU</t>
  </si>
  <si>
    <t>MCI-00612</t>
  </si>
  <si>
    <t>Other policy and governance intervention(s)</t>
  </si>
  <si>
    <t>a1O36000001qZ9BEAU</t>
  </si>
  <si>
    <t>AR-01393</t>
  </si>
  <si>
    <t>Ghana AIDS Commission</t>
  </si>
  <si>
    <t>0013600000xoEGrAAM</t>
  </si>
  <si>
    <t>AR-01394</t>
  </si>
  <si>
    <t>Ministry of Health of the Republic of Ghana</t>
  </si>
  <si>
    <t>0013600000xoEHmAAM</t>
  </si>
  <si>
    <t>AR-01395</t>
  </si>
  <si>
    <t>Planned Parenthood Association of Ghana</t>
  </si>
  <si>
    <t>0013600000xoEGFAA2</t>
  </si>
  <si>
    <t>AR-01392</t>
  </si>
  <si>
    <t>Adventist Development and Relief Agency of Ghana</t>
  </si>
  <si>
    <t>0013600000xoEFAAA2</t>
  </si>
  <si>
    <t>AR-01396</t>
  </si>
  <si>
    <t>0013600000xoEFQAA2</t>
  </si>
  <si>
    <t>AR-01398</t>
  </si>
  <si>
    <t>AR-01397</t>
  </si>
  <si>
    <t>AR-03618</t>
  </si>
  <si>
    <t>AR-03619</t>
  </si>
  <si>
    <t>ID-56402</t>
  </si>
  <si>
    <t>II-08157</t>
  </si>
  <si>
    <t>ID-56403</t>
  </si>
  <si>
    <t>ID-56393</t>
  </si>
  <si>
    <t>II-08156</t>
  </si>
  <si>
    <t>ID-56394</t>
  </si>
  <si>
    <t>ID-56392</t>
  </si>
  <si>
    <t>ID-56382</t>
  </si>
  <si>
    <t>II-08155</t>
  </si>
  <si>
    <t>ID-56383</t>
  </si>
  <si>
    <t>ID-56561</t>
  </si>
  <si>
    <t>II-08176</t>
  </si>
  <si>
    <t>ID-56560</t>
  </si>
  <si>
    <t>ID-56559</t>
  </si>
  <si>
    <t>ID-56558</t>
  </si>
  <si>
    <t>ID-56557</t>
  </si>
  <si>
    <t>ID-56556</t>
  </si>
  <si>
    <t>ID-56555</t>
  </si>
  <si>
    <t>ID-56554</t>
  </si>
  <si>
    <t>ID-56553</t>
  </si>
  <si>
    <t>ID-56552</t>
  </si>
  <si>
    <t>ID-56551</t>
  </si>
  <si>
    <t>II-08175</t>
  </si>
  <si>
    <t>ID-56550</t>
  </si>
  <si>
    <t>ID-56549</t>
  </si>
  <si>
    <t>ID-56548</t>
  </si>
  <si>
    <t>ID-56547</t>
  </si>
  <si>
    <t>ID-56546</t>
  </si>
  <si>
    <t>ID-56545</t>
  </si>
  <si>
    <t>ID-56544</t>
  </si>
  <si>
    <t>ID-56543</t>
  </si>
  <si>
    <t>ID-56542</t>
  </si>
  <si>
    <t>ID-56541</t>
  </si>
  <si>
    <t>II-08174</t>
  </si>
  <si>
    <t>ID-56540</t>
  </si>
  <si>
    <t>ID-56539</t>
  </si>
  <si>
    <t>ID-56538</t>
  </si>
  <si>
    <t>ID-56537</t>
  </si>
  <si>
    <t>ID-56536</t>
  </si>
  <si>
    <t>ID-56535</t>
  </si>
  <si>
    <t>ID-56534</t>
  </si>
  <si>
    <t>ID-56533</t>
  </si>
  <si>
    <t>ID-56532</t>
  </si>
  <si>
    <t>ID-56531</t>
  </si>
  <si>
    <t>II-08173</t>
  </si>
  <si>
    <t>ID-56530</t>
  </si>
  <si>
    <t>ID-56529</t>
  </si>
  <si>
    <t>ID-56528</t>
  </si>
  <si>
    <t>ID-56527</t>
  </si>
  <si>
    <t>ID-56526</t>
  </si>
  <si>
    <t>ID-56525</t>
  </si>
  <si>
    <t>ID-56524</t>
  </si>
  <si>
    <t>ID-56523</t>
  </si>
  <si>
    <t>ID-56522</t>
  </si>
  <si>
    <t>ID-56521</t>
  </si>
  <si>
    <t>II-08172</t>
  </si>
  <si>
    <t>ID-56520</t>
  </si>
  <si>
    <t>ID-56519</t>
  </si>
  <si>
    <t>ID-56518</t>
  </si>
  <si>
    <t>ID-56517</t>
  </si>
  <si>
    <t>ID-56516</t>
  </si>
  <si>
    <t>ID-56515</t>
  </si>
  <si>
    <t>ID-56514</t>
  </si>
  <si>
    <t>ID-56513</t>
  </si>
  <si>
    <t>ID-56512</t>
  </si>
  <si>
    <t>ID-56511</t>
  </si>
  <si>
    <t>II-08171</t>
  </si>
  <si>
    <t>ID-56510</t>
  </si>
  <si>
    <t>ID-56509</t>
  </si>
  <si>
    <t>ID-56508</t>
  </si>
  <si>
    <t>ID-56507</t>
  </si>
  <si>
    <t>ID-56506</t>
  </si>
  <si>
    <t>ID-56505</t>
  </si>
  <si>
    <t>ID-56504</t>
  </si>
  <si>
    <t>ID-56503</t>
  </si>
  <si>
    <t>ID-56502</t>
  </si>
  <si>
    <t>ID-56501</t>
  </si>
  <si>
    <t>II-08170</t>
  </si>
  <si>
    <t>ID-56500</t>
  </si>
  <si>
    <t>ID-56499</t>
  </si>
  <si>
    <t>ID-56498</t>
  </si>
  <si>
    <t>ID-56497</t>
  </si>
  <si>
    <t>ID-56496</t>
  </si>
  <si>
    <t>ID-56495</t>
  </si>
  <si>
    <t>ID-56494</t>
  </si>
  <si>
    <t>ID-56493</t>
  </si>
  <si>
    <t>ID-56492</t>
  </si>
  <si>
    <t>ID-56491</t>
  </si>
  <si>
    <t>II-08169</t>
  </si>
  <si>
    <t>ID-56490</t>
  </si>
  <si>
    <t>ID-56489</t>
  </si>
  <si>
    <t>ID-56488</t>
  </si>
  <si>
    <t>ID-56487</t>
  </si>
  <si>
    <t>ID-56486</t>
  </si>
  <si>
    <t>ID-56485</t>
  </si>
  <si>
    <t>ID-56484</t>
  </si>
  <si>
    <t>ID-56483</t>
  </si>
  <si>
    <t>ID-56482</t>
  </si>
  <si>
    <t>ID-56481</t>
  </si>
  <si>
    <t>II-08161</t>
  </si>
  <si>
    <t>ID-56480</t>
  </si>
  <si>
    <t>ID-56479</t>
  </si>
  <si>
    <t>ID-56478</t>
  </si>
  <si>
    <t>ID-56477</t>
  </si>
  <si>
    <t>ID-56476</t>
  </si>
  <si>
    <t>ID-56475</t>
  </si>
  <si>
    <t>ID-56474</t>
  </si>
  <si>
    <t>ID-56473</t>
  </si>
  <si>
    <t>ID-56472</t>
  </si>
  <si>
    <t>ID-56471</t>
  </si>
  <si>
    <t>II-08160</t>
  </si>
  <si>
    <t>ID-56470</t>
  </si>
  <si>
    <t>ID-56469</t>
  </si>
  <si>
    <t>ID-56468</t>
  </si>
  <si>
    <t>ID-56467</t>
  </si>
  <si>
    <t>ID-56466</t>
  </si>
  <si>
    <t>ID-56465</t>
  </si>
  <si>
    <t>ID-56464</t>
  </si>
  <si>
    <t>ID-56463</t>
  </si>
  <si>
    <t>ID-56462</t>
  </si>
  <si>
    <t>ID-56461</t>
  </si>
  <si>
    <t>II-08159</t>
  </si>
  <si>
    <t>ID-56460</t>
  </si>
  <si>
    <t>ID-56459</t>
  </si>
  <si>
    <t>ID-56458</t>
  </si>
  <si>
    <t>ID-56457</t>
  </si>
  <si>
    <t>ID-56456</t>
  </si>
  <si>
    <t>ID-56455</t>
  </si>
  <si>
    <t>ID-56454</t>
  </si>
  <si>
    <t>ID-56453</t>
  </si>
  <si>
    <t>ID-56452</t>
  </si>
  <si>
    <t>ID-56451</t>
  </si>
  <si>
    <t>II-08158</t>
  </si>
  <si>
    <t>ID-56450</t>
  </si>
  <si>
    <t>ID-56449</t>
  </si>
  <si>
    <t>ID-56448</t>
  </si>
  <si>
    <t>ID-56447</t>
  </si>
  <si>
    <t>ID-56446</t>
  </si>
  <si>
    <t>ID-56445</t>
  </si>
  <si>
    <t>ID-56444</t>
  </si>
  <si>
    <t>ID-56443</t>
  </si>
  <si>
    <t>ID-56442</t>
  </si>
  <si>
    <t>ID-56411</t>
  </si>
  <si>
    <t>ID-56410</t>
  </si>
  <si>
    <t>ID-56409</t>
  </si>
  <si>
    <t>ID-56408</t>
  </si>
  <si>
    <t>ID-56407</t>
  </si>
  <si>
    <t>ID-56406</t>
  </si>
  <si>
    <t>ID-56405</t>
  </si>
  <si>
    <t>ID-56404</t>
  </si>
  <si>
    <t>ID-56401</t>
  </si>
  <si>
    <t>ID-56400</t>
  </si>
  <si>
    <t>ID-56399</t>
  </si>
  <si>
    <t>ID-56398</t>
  </si>
  <si>
    <t>ID-56397</t>
  </si>
  <si>
    <t>ID-56396</t>
  </si>
  <si>
    <t>ID-56395</t>
  </si>
  <si>
    <t>ID-56391</t>
  </si>
  <si>
    <t>ID-56390</t>
  </si>
  <si>
    <t>ID-56389</t>
  </si>
  <si>
    <t>ID-56388</t>
  </si>
  <si>
    <t>ID-56387</t>
  </si>
  <si>
    <t>ID-56386</t>
  </si>
  <si>
    <t>ID-56385</t>
  </si>
  <si>
    <t>ID-56384</t>
  </si>
  <si>
    <t>ODN-55784</t>
  </si>
  <si>
    <t>OI-7233</t>
  </si>
  <si>
    <t>ODN-55785</t>
  </si>
  <si>
    <t>ODN-55943</t>
  </si>
  <si>
    <t>OI-7253</t>
  </si>
  <si>
    <t>ODN-55942</t>
  </si>
  <si>
    <t>ODN-55941</t>
  </si>
  <si>
    <t>ODN-55940</t>
  </si>
  <si>
    <t>ODN-55939</t>
  </si>
  <si>
    <t>ODN-55938</t>
  </si>
  <si>
    <t>ODN-55937</t>
  </si>
  <si>
    <t>ODN-55936</t>
  </si>
  <si>
    <t>ODN-55935</t>
  </si>
  <si>
    <t>ODN-55934</t>
  </si>
  <si>
    <t>ODN-55933</t>
  </si>
  <si>
    <t>OI-7252</t>
  </si>
  <si>
    <t>ODN-55932</t>
  </si>
  <si>
    <t>ODN-55931</t>
  </si>
  <si>
    <t>ODN-55930</t>
  </si>
  <si>
    <t>ODN-55929</t>
  </si>
  <si>
    <t>ODN-55928</t>
  </si>
  <si>
    <t>ODN-55927</t>
  </si>
  <si>
    <t>ODN-55926</t>
  </si>
  <si>
    <t>ODN-55925</t>
  </si>
  <si>
    <t>ODN-55924</t>
  </si>
  <si>
    <t>ODN-55923</t>
  </si>
  <si>
    <t>OI-7251</t>
  </si>
  <si>
    <t>ODN-55922</t>
  </si>
  <si>
    <t>ODN-55921</t>
  </si>
  <si>
    <t>ODN-55920</t>
  </si>
  <si>
    <t>ODN-55919</t>
  </si>
  <si>
    <t>ODN-55918</t>
  </si>
  <si>
    <t>ODN-55917</t>
  </si>
  <si>
    <t>ODN-55916</t>
  </si>
  <si>
    <t>ODN-55915</t>
  </si>
  <si>
    <t>ODN-55914</t>
  </si>
  <si>
    <t>ODN-55913</t>
  </si>
  <si>
    <t>OI-7250</t>
  </si>
  <si>
    <t>ODN-55912</t>
  </si>
  <si>
    <t>ODN-55911</t>
  </si>
  <si>
    <t>ODN-55910</t>
  </si>
  <si>
    <t>ODN-55909</t>
  </si>
  <si>
    <t>ODN-55908</t>
  </si>
  <si>
    <t>ODN-55907</t>
  </si>
  <si>
    <t>ODN-55906</t>
  </si>
  <si>
    <t>ODN-55905</t>
  </si>
  <si>
    <t>ODN-55904</t>
  </si>
  <si>
    <t>ODN-55903</t>
  </si>
  <si>
    <t>OI-7249</t>
  </si>
  <si>
    <t>ODN-55902</t>
  </si>
  <si>
    <t>ODN-55901</t>
  </si>
  <si>
    <t>ODN-55900</t>
  </si>
  <si>
    <t>ODN-55899</t>
  </si>
  <si>
    <t>ODN-55898</t>
  </si>
  <si>
    <t>ODN-55897</t>
  </si>
  <si>
    <t>ODN-55896</t>
  </si>
  <si>
    <t>ODN-55895</t>
  </si>
  <si>
    <t>ODN-55894</t>
  </si>
  <si>
    <t>ODN-55893</t>
  </si>
  <si>
    <t>OI-7248</t>
  </si>
  <si>
    <t>ODN-55892</t>
  </si>
  <si>
    <t>ODN-55891</t>
  </si>
  <si>
    <t>ODN-55890</t>
  </si>
  <si>
    <t>ODN-55889</t>
  </si>
  <si>
    <t>ODN-55888</t>
  </si>
  <si>
    <t>ODN-55887</t>
  </si>
  <si>
    <t>ODN-55886</t>
  </si>
  <si>
    <t>ODN-55885</t>
  </si>
  <si>
    <t>ODN-55884</t>
  </si>
  <si>
    <t>ODN-55883</t>
  </si>
  <si>
    <t>OI-7238</t>
  </si>
  <si>
    <t>ODN-55882</t>
  </si>
  <si>
    <t>ODN-55881</t>
  </si>
  <si>
    <t>ODN-55880</t>
  </si>
  <si>
    <t>ODN-55879</t>
  </si>
  <si>
    <t>ODN-55878</t>
  </si>
  <si>
    <t>ODN-55877</t>
  </si>
  <si>
    <t>ODN-55876</t>
  </si>
  <si>
    <t>ODN-55875</t>
  </si>
  <si>
    <t>ODN-55874</t>
  </si>
  <si>
    <t>ODN-55873</t>
  </si>
  <si>
    <t>OI-7237</t>
  </si>
  <si>
    <t>ODN-55872</t>
  </si>
  <si>
    <t>ODN-55871</t>
  </si>
  <si>
    <t>ODN-55870</t>
  </si>
  <si>
    <t>ODN-55869</t>
  </si>
  <si>
    <t>ODN-55868</t>
  </si>
  <si>
    <t>ODN-55867</t>
  </si>
  <si>
    <t>ODN-55866</t>
  </si>
  <si>
    <t>ODN-55865</t>
  </si>
  <si>
    <t>ODN-55864</t>
  </si>
  <si>
    <t>ODN-55863</t>
  </si>
  <si>
    <t>OI-7236</t>
  </si>
  <si>
    <t>ODN-55862</t>
  </si>
  <si>
    <t>ODN-55861</t>
  </si>
  <si>
    <t>ODN-55860</t>
  </si>
  <si>
    <t>ODN-55859</t>
  </si>
  <si>
    <t>ODN-55858</t>
  </si>
  <si>
    <t>ODN-55857</t>
  </si>
  <si>
    <t>ODN-55856</t>
  </si>
  <si>
    <t>ODN-55855</t>
  </si>
  <si>
    <t>ODN-55854</t>
  </si>
  <si>
    <t>ODN-55853</t>
  </si>
  <si>
    <t>OI-7235</t>
  </si>
  <si>
    <t>ODN-55852</t>
  </si>
  <si>
    <t>ODN-55851</t>
  </si>
  <si>
    <t>ODN-55850</t>
  </si>
  <si>
    <t>ODN-55849</t>
  </si>
  <si>
    <t>ODN-55848</t>
  </si>
  <si>
    <t>ODN-55847</t>
  </si>
  <si>
    <t>ODN-55846</t>
  </si>
  <si>
    <t>ODN-55845</t>
  </si>
  <si>
    <t>ODN-55844</t>
  </si>
  <si>
    <t>ODN-55843</t>
  </si>
  <si>
    <t>OI-7234</t>
  </si>
  <si>
    <t>ODN-55842</t>
  </si>
  <si>
    <t>ODN-55841</t>
  </si>
  <si>
    <t>ODN-55840</t>
  </si>
  <si>
    <t>ODN-55839</t>
  </si>
  <si>
    <t>ODN-55838</t>
  </si>
  <si>
    <t>ODN-55837</t>
  </si>
  <si>
    <t>ODN-55836</t>
  </si>
  <si>
    <t>ODN-55835</t>
  </si>
  <si>
    <t>ODN-55834</t>
  </si>
  <si>
    <t>ODN-55793</t>
  </si>
  <si>
    <t>ODN-55792</t>
  </si>
  <si>
    <t>ODN-55791</t>
  </si>
  <si>
    <t>ODN-55790</t>
  </si>
  <si>
    <t>ODN-55789</t>
  </si>
  <si>
    <t>ODN-55788</t>
  </si>
  <si>
    <t>ODN-55787</t>
  </si>
  <si>
    <t>ODN-55786</t>
  </si>
  <si>
    <t>ODN-55833</t>
  </si>
  <si>
    <t>OI-7232</t>
  </si>
  <si>
    <t>ODN-55832</t>
  </si>
  <si>
    <t>ODN-55831</t>
  </si>
  <si>
    <t>ODN-55830</t>
  </si>
  <si>
    <t>ODN-55829</t>
  </si>
  <si>
    <t>ODN-55828</t>
  </si>
  <si>
    <t>ODN-55827</t>
  </si>
  <si>
    <t>ODN-55826</t>
  </si>
  <si>
    <t>ODN-55825</t>
  </si>
  <si>
    <t>ODN-55824</t>
  </si>
  <si>
    <t>ODN-55823</t>
  </si>
  <si>
    <t>OI-7231</t>
  </si>
  <si>
    <t>ODN-55822</t>
  </si>
  <si>
    <t>ODN-55821</t>
  </si>
  <si>
    <t>ODN-55820</t>
  </si>
  <si>
    <t>ODN-55819</t>
  </si>
  <si>
    <t>ODN-55818</t>
  </si>
  <si>
    <t>ODN-55817</t>
  </si>
  <si>
    <t>ODN-55816</t>
  </si>
  <si>
    <t>ODN-55815</t>
  </si>
  <si>
    <t>ODN-55814</t>
  </si>
  <si>
    <t>ODN-55813</t>
  </si>
  <si>
    <t>OI-7230</t>
  </si>
  <si>
    <t>ODN-55812</t>
  </si>
  <si>
    <t>ODN-55811</t>
  </si>
  <si>
    <t>ODN-55810</t>
  </si>
  <si>
    <t>ODN-55809</t>
  </si>
  <si>
    <t>ODN-55808</t>
  </si>
  <si>
    <t>ODN-55807</t>
  </si>
  <si>
    <t>ODN-55806</t>
  </si>
  <si>
    <t>ODN-55805</t>
  </si>
  <si>
    <t>ODN-55804</t>
  </si>
  <si>
    <t>CD-95744</t>
  </si>
  <si>
    <t>CI-14157</t>
  </si>
  <si>
    <t>CD-95782</t>
  </si>
  <si>
    <t>CI-14162</t>
  </si>
  <si>
    <t>CD-95771</t>
  </si>
  <si>
    <t>CI-14161</t>
  </si>
  <si>
    <t>CD-95761</t>
  </si>
  <si>
    <t>CI-14160</t>
  </si>
  <si>
    <t>CD-95751</t>
  </si>
  <si>
    <t>CI-14159</t>
  </si>
  <si>
    <t>CD-95781</t>
  </si>
  <si>
    <t>CD-95772</t>
  </si>
  <si>
    <t>CD-95762</t>
  </si>
  <si>
    <t>CD-95752</t>
  </si>
  <si>
    <t>CD-95773</t>
  </si>
  <si>
    <t>CD-95753</t>
  </si>
  <si>
    <t>CD-95774</t>
  </si>
  <si>
    <t>CD-95754</t>
  </si>
  <si>
    <t>CD-95741</t>
  </si>
  <si>
    <t>CD-95742</t>
  </si>
  <si>
    <t>CD-95743</t>
  </si>
  <si>
    <t>CD-95791</t>
  </si>
  <si>
    <t>CI-14164</t>
  </si>
  <si>
    <t>CD-95792</t>
  </si>
  <si>
    <t>CD-95745</t>
  </si>
  <si>
    <t>CD-95930</t>
  </si>
  <si>
    <t>CI-14168</t>
  </si>
  <si>
    <t>CD-95929</t>
  </si>
  <si>
    <t>CD-95928</t>
  </si>
  <si>
    <t>CD-95927</t>
  </si>
  <si>
    <t>CD-95926</t>
  </si>
  <si>
    <t>CD-95925</t>
  </si>
  <si>
    <t>CD-95924</t>
  </si>
  <si>
    <t>CD-95923</t>
  </si>
  <si>
    <t>CD-95922</t>
  </si>
  <si>
    <t>CD-95921</t>
  </si>
  <si>
    <t>CD-95920</t>
  </si>
  <si>
    <t>CI-14167</t>
  </si>
  <si>
    <t>CD-95919</t>
  </si>
  <si>
    <t>CD-95918</t>
  </si>
  <si>
    <t>CD-95917</t>
  </si>
  <si>
    <t>CD-95916</t>
  </si>
  <si>
    <t>CD-95915</t>
  </si>
  <si>
    <t>CD-95914</t>
  </si>
  <si>
    <t>CD-95913</t>
  </si>
  <si>
    <t>CD-95912</t>
  </si>
  <si>
    <t>CD-95911</t>
  </si>
  <si>
    <t>CD-95910</t>
  </si>
  <si>
    <t>CI-14166</t>
  </si>
  <si>
    <t>CD-95909</t>
  </si>
  <si>
    <t>CD-95908</t>
  </si>
  <si>
    <t>CD-95907</t>
  </si>
  <si>
    <t>CD-95906</t>
  </si>
  <si>
    <t>CD-95905</t>
  </si>
  <si>
    <t>CD-95904</t>
  </si>
  <si>
    <t>CD-95903</t>
  </si>
  <si>
    <t>CD-95902</t>
  </si>
  <si>
    <t>CD-95901</t>
  </si>
  <si>
    <t>CD-95900</t>
  </si>
  <si>
    <t>CI-14165</t>
  </si>
  <si>
    <t>CD-95899</t>
  </si>
  <si>
    <t>CD-95898</t>
  </si>
  <si>
    <t>CD-95897</t>
  </si>
  <si>
    <t>CD-95896</t>
  </si>
  <si>
    <t>CD-95895</t>
  </si>
  <si>
    <t>CD-95894</t>
  </si>
  <si>
    <t>CD-95893</t>
  </si>
  <si>
    <t>CD-95892</t>
  </si>
  <si>
    <t>CD-95891</t>
  </si>
  <si>
    <t>CD-95800</t>
  </si>
  <si>
    <t>CD-95799</t>
  </si>
  <si>
    <t>CD-95798</t>
  </si>
  <si>
    <t>CD-95797</t>
  </si>
  <si>
    <t>CD-95796</t>
  </si>
  <si>
    <t>CD-95795</t>
  </si>
  <si>
    <t>CD-95794</t>
  </si>
  <si>
    <t>CD-95793</t>
  </si>
  <si>
    <t>CD-95890</t>
  </si>
  <si>
    <t>CI-14163</t>
  </si>
  <si>
    <t>CD-95889</t>
  </si>
  <si>
    <t>CD-95888</t>
  </si>
  <si>
    <t>CD-95887</t>
  </si>
  <si>
    <t>CD-95886</t>
  </si>
  <si>
    <t>CD-95885</t>
  </si>
  <si>
    <t>CD-95884</t>
  </si>
  <si>
    <t>CD-95883</t>
  </si>
  <si>
    <t>CD-95882</t>
  </si>
  <si>
    <t>CD-95881</t>
  </si>
  <si>
    <t>CD-95790</t>
  </si>
  <si>
    <t>CD-95789</t>
  </si>
  <si>
    <t>CD-95788</t>
  </si>
  <si>
    <t>CD-95787</t>
  </si>
  <si>
    <t>CD-95786</t>
  </si>
  <si>
    <t>CD-95785</t>
  </si>
  <si>
    <t>CD-95784</t>
  </si>
  <si>
    <t>CD-95783</t>
  </si>
  <si>
    <t>CD-95780</t>
  </si>
  <si>
    <t>CD-95779</t>
  </si>
  <si>
    <t>CD-95778</t>
  </si>
  <si>
    <t>CD-95777</t>
  </si>
  <si>
    <t>CD-95776</t>
  </si>
  <si>
    <t>CD-95775</t>
  </si>
  <si>
    <t>CD-95770</t>
  </si>
  <si>
    <t>CD-95769</t>
  </si>
  <si>
    <t>CD-95768</t>
  </si>
  <si>
    <t>CD-95767</t>
  </si>
  <si>
    <t>CD-95766</t>
  </si>
  <si>
    <t>CD-95765</t>
  </si>
  <si>
    <t>CD-95764</t>
  </si>
  <si>
    <t>CD-95763</t>
  </si>
  <si>
    <t>CD-95760</t>
  </si>
  <si>
    <t>CD-95759</t>
  </si>
  <si>
    <t>CD-95758</t>
  </si>
  <si>
    <t>CD-95757</t>
  </si>
  <si>
    <t>CD-95756</t>
  </si>
  <si>
    <t>CD-95755</t>
  </si>
  <si>
    <t>CD-96020</t>
  </si>
  <si>
    <t>CI-14190</t>
  </si>
  <si>
    <t>CD-96019</t>
  </si>
  <si>
    <t>CD-96018</t>
  </si>
  <si>
    <t>CD-96017</t>
  </si>
  <si>
    <t>CD-96016</t>
  </si>
  <si>
    <t>CD-96015</t>
  </si>
  <si>
    <t>CD-96014</t>
  </si>
  <si>
    <t>CD-96013</t>
  </si>
  <si>
    <t>CD-96012</t>
  </si>
  <si>
    <t>CD-96011</t>
  </si>
  <si>
    <t>CD-96010</t>
  </si>
  <si>
    <t>CI-14189</t>
  </si>
  <si>
    <t>CD-96009</t>
  </si>
  <si>
    <t>CD-96008</t>
  </si>
  <si>
    <t>CD-96007</t>
  </si>
  <si>
    <t>CD-96006</t>
  </si>
  <si>
    <t>CD-96005</t>
  </si>
  <si>
    <t>CD-96004</t>
  </si>
  <si>
    <t>CD-96003</t>
  </si>
  <si>
    <t>CD-96002</t>
  </si>
  <si>
    <t>CD-96001</t>
  </si>
  <si>
    <t>CD-96000</t>
  </si>
  <si>
    <t>CI-14188</t>
  </si>
  <si>
    <t>CD-95999</t>
  </si>
  <si>
    <t>CD-95998</t>
  </si>
  <si>
    <t>CD-95997</t>
  </si>
  <si>
    <t>CD-95996</t>
  </si>
  <si>
    <t>CD-95995</t>
  </si>
  <si>
    <t>CD-95994</t>
  </si>
  <si>
    <t>CD-95993</t>
  </si>
  <si>
    <t>CD-95992</t>
  </si>
  <si>
    <t>CD-95991</t>
  </si>
  <si>
    <t>CD-95990</t>
  </si>
  <si>
    <t>CI-14187</t>
  </si>
  <si>
    <t>CD-95989</t>
  </si>
  <si>
    <t>CD-95988</t>
  </si>
  <si>
    <t>CD-95987</t>
  </si>
  <si>
    <t>CD-95986</t>
  </si>
  <si>
    <t>CD-95985</t>
  </si>
  <si>
    <t>CD-95984</t>
  </si>
  <si>
    <t>CD-95983</t>
  </si>
  <si>
    <t>CD-95982</t>
  </si>
  <si>
    <t>CD-95981</t>
  </si>
  <si>
    <t>CD-95980</t>
  </si>
  <si>
    <t>CI-14186</t>
  </si>
  <si>
    <t>CD-95979</t>
  </si>
  <si>
    <t>CD-95978</t>
  </si>
  <si>
    <t>CD-95977</t>
  </si>
  <si>
    <t>CD-95976</t>
  </si>
  <si>
    <t>CD-95975</t>
  </si>
  <si>
    <t>CD-95974</t>
  </si>
  <si>
    <t>CD-95973</t>
  </si>
  <si>
    <t>CD-95972</t>
  </si>
  <si>
    <t>CD-95971</t>
  </si>
  <si>
    <t>CD-95970</t>
  </si>
  <si>
    <t>CI-14185</t>
  </si>
  <si>
    <t>CD-95969</t>
  </si>
  <si>
    <t>CD-95968</t>
  </si>
  <si>
    <t>CD-95967</t>
  </si>
  <si>
    <t>CD-95966</t>
  </si>
  <si>
    <t>CD-95965</t>
  </si>
  <si>
    <t>CD-95964</t>
  </si>
  <si>
    <t>CD-95963</t>
  </si>
  <si>
    <t>CD-95962</t>
  </si>
  <si>
    <t>CD-95961</t>
  </si>
  <si>
    <t>CD-95960</t>
  </si>
  <si>
    <t>CI-14184</t>
  </si>
  <si>
    <t>CD-95959</t>
  </si>
  <si>
    <t>CD-95958</t>
  </si>
  <si>
    <t>CD-95957</t>
  </si>
  <si>
    <t>CD-95956</t>
  </si>
  <si>
    <t>CD-95955</t>
  </si>
  <si>
    <t>CD-95954</t>
  </si>
  <si>
    <t>CD-95953</t>
  </si>
  <si>
    <t>CD-95952</t>
  </si>
  <si>
    <t>CD-95951</t>
  </si>
  <si>
    <t>CD-95950</t>
  </si>
  <si>
    <t>CI-14183</t>
  </si>
  <si>
    <t>CD-95949</t>
  </si>
  <si>
    <t>CD-95948</t>
  </si>
  <si>
    <t>CD-95947</t>
  </si>
  <si>
    <t>CD-95946</t>
  </si>
  <si>
    <t>CD-95945</t>
  </si>
  <si>
    <t>CD-95944</t>
  </si>
  <si>
    <t>CD-95943</t>
  </si>
  <si>
    <t>CD-95942</t>
  </si>
  <si>
    <t>CD-95941</t>
  </si>
  <si>
    <t>CD-95940</t>
  </si>
  <si>
    <t>CI-14182</t>
  </si>
  <si>
    <t>CD-95939</t>
  </si>
  <si>
    <t>CD-95938</t>
  </si>
  <si>
    <t>CD-95937</t>
  </si>
  <si>
    <t>CD-95936</t>
  </si>
  <si>
    <t>CD-95935</t>
  </si>
  <si>
    <t>CD-95934</t>
  </si>
  <si>
    <t>CD-95933</t>
  </si>
  <si>
    <t>CD-95932</t>
  </si>
  <si>
    <t>CD-95931</t>
  </si>
  <si>
    <t>CD-95880</t>
  </si>
  <si>
    <t>CI-14158</t>
  </si>
  <si>
    <t>CD-95879</t>
  </si>
  <si>
    <t>CD-95878</t>
  </si>
  <si>
    <t>CD-95877</t>
  </si>
  <si>
    <t>CD-95876</t>
  </si>
  <si>
    <t>CD-95875</t>
  </si>
  <si>
    <t>CD-95874</t>
  </si>
  <si>
    <t>CD-95873</t>
  </si>
  <si>
    <t>CD-95872</t>
  </si>
  <si>
    <t>CD-95871</t>
  </si>
  <si>
    <t>CD-95750</t>
  </si>
  <si>
    <t>CD-95749</t>
  </si>
  <si>
    <t>CD-95748</t>
  </si>
  <si>
    <t>CD-95747</t>
  </si>
  <si>
    <t>CD-95746</t>
  </si>
  <si>
    <t>CD-95870</t>
  </si>
  <si>
    <t>CI-14156</t>
  </si>
  <si>
    <t>CD-95869</t>
  </si>
  <si>
    <t>CD-95868</t>
  </si>
  <si>
    <t>CD-95867</t>
  </si>
  <si>
    <t>CD-95866</t>
  </si>
  <si>
    <t>CD-95865</t>
  </si>
  <si>
    <t>CD-95864</t>
  </si>
  <si>
    <t>CD-95863</t>
  </si>
  <si>
    <t>CD-95862</t>
  </si>
  <si>
    <t>CD-95861</t>
  </si>
  <si>
    <t>IP-5287</t>
  </si>
  <si>
    <t>AR-04118</t>
  </si>
  <si>
    <t>United Nations Development Programme</t>
  </si>
  <si>
    <t>0013600000xoEKQAA2</t>
  </si>
  <si>
    <t>AR-03501</t>
  </si>
  <si>
    <t>United Nations Office for Project Services</t>
  </si>
  <si>
    <t>0013600000xoEIfAAM</t>
  </si>
  <si>
    <t>AR-04335</t>
  </si>
  <si>
    <t>Cambodia Ministry of Economy and Finance</t>
  </si>
  <si>
    <t>0013600001ElqOHAAZ</t>
  </si>
  <si>
    <t>a3z360000009C2zAAE</t>
  </si>
  <si>
    <t>a3z360000009C30AAE</t>
  </si>
  <si>
    <t>a3z360000009C31AAE</t>
  </si>
  <si>
    <t>a3z360000009C32AAE</t>
  </si>
  <si>
    <t>a3z360000009C33AAE</t>
  </si>
  <si>
    <t>a3z360000009C34AAE</t>
  </si>
  <si>
    <t>IOR-00056</t>
  </si>
  <si>
    <t>Malaria I-7: Modelled lives saved (based on latest epidemiological data)</t>
  </si>
  <si>
    <t>a3z360000009C35AAE</t>
  </si>
  <si>
    <t>IOR-00057</t>
  </si>
  <si>
    <t>Malaria I-8: Modelled infections averted (based on latest epidemiological data)</t>
  </si>
  <si>
    <t>a3z360000009C36AAE</t>
  </si>
  <si>
    <t>a3z360000009C37AAE</t>
  </si>
  <si>
    <t>a3z360000009C38AAE</t>
  </si>
  <si>
    <t>a3z360000009C39AAE</t>
  </si>
  <si>
    <t>a3z360000009C3AAAU</t>
  </si>
  <si>
    <t>a3z360000009C3BAAU</t>
  </si>
  <si>
    <t>a3z360000009C3oAAE</t>
  </si>
  <si>
    <t>a3z360000009C3pAAE</t>
  </si>
  <si>
    <t>a3z360000009C3qAAE</t>
  </si>
  <si>
    <t>a3z360000009C3rAAE</t>
  </si>
  <si>
    <t>a3z360000009C3sAAE</t>
  </si>
  <si>
    <t>a3z360000009C3tAAE</t>
  </si>
  <si>
    <t>IOR-00020</t>
  </si>
  <si>
    <t>Malaria O-5: Proportion of households with at least one insecticide-treated net</t>
  </si>
  <si>
    <t>a3z360000009C3uAAE</t>
  </si>
  <si>
    <t>a3z360000009C3vAAE</t>
  </si>
  <si>
    <t>a3z360000009C3wAAE</t>
  </si>
  <si>
    <t>a3z360000009C3xAAE</t>
  </si>
  <si>
    <t>a3z360000009C3yAAE</t>
  </si>
  <si>
    <t>IOR-00026</t>
  </si>
  <si>
    <t>HSS O-5: Specific services readiness score for health facilities</t>
  </si>
  <si>
    <t>a3z360000009C3zAAE</t>
  </si>
  <si>
    <t>IOR-00027</t>
  </si>
  <si>
    <t>HSS O-4: General service readiness score for health facilities</t>
  </si>
  <si>
    <t>a3z360000009C40AAE</t>
  </si>
  <si>
    <t>a3z360000009C41AAE</t>
  </si>
  <si>
    <t>a3z360000009C42AAE</t>
  </si>
  <si>
    <t>a3z360000009C43AAE</t>
  </si>
  <si>
    <t>MCI-00017</t>
  </si>
  <si>
    <t>HSS - Policy and governance</t>
  </si>
  <si>
    <t>a3z360000009C2CAAU</t>
  </si>
  <si>
    <t>MCI-00018</t>
  </si>
  <si>
    <t>HSS - Healthcare financing</t>
  </si>
  <si>
    <t>a3z360000009C2DAAU</t>
  </si>
  <si>
    <t>MCI-00071</t>
  </si>
  <si>
    <t>Other module</t>
  </si>
  <si>
    <t>a3z360000009C2JAAU</t>
  </si>
  <si>
    <t>MCI-00042</t>
  </si>
  <si>
    <t>VC-2: Proportion of population at risk potentially covered by long lasting insecticidal nets distributed</t>
  </si>
  <si>
    <t>a1O36000001EGFqEAO</t>
  </si>
  <si>
    <t>MCI-00044</t>
  </si>
  <si>
    <t>VC-4: Proportion of targeted risk groups receiving long-lasting insecticidal-nets</t>
  </si>
  <si>
    <t>a1O36000001EGFsEAO</t>
  </si>
  <si>
    <t>MCI-00046</t>
  </si>
  <si>
    <t>VC-6: Proportion of population protected by IRS within the last 12 months</t>
  </si>
  <si>
    <t>a1O36000001EGFuEAO</t>
  </si>
  <si>
    <t>MCI-00061</t>
  </si>
  <si>
    <t>SD-2: Number of outpatients visits per 10,000 population</t>
  </si>
  <si>
    <t>a1O36000001EGG9EAO</t>
  </si>
  <si>
    <t>MCI-00066</t>
  </si>
  <si>
    <t>PSM-1: Percentage of health facilities reporting no stock-outs of essential drugs</t>
  </si>
  <si>
    <t>a1O36000001EGGEEA4</t>
  </si>
  <si>
    <t>MCI-00160</t>
  </si>
  <si>
    <t>Private sector co-payment mechanism</t>
  </si>
  <si>
    <t>a1O36000001EGHkEAO</t>
  </si>
  <si>
    <t>MCI-00176</t>
  </si>
  <si>
    <t>Retention and distribution of health and community workers</t>
  </si>
  <si>
    <t>a1O36000001EGI0EAO</t>
  </si>
  <si>
    <t>MCI-00181</t>
  </si>
  <si>
    <t>Development and implementation of health legislation, strategies and policies</t>
  </si>
  <si>
    <t>a1O36000001EGI5EAO</t>
  </si>
  <si>
    <t>MCI-00182</t>
  </si>
  <si>
    <t>Monitoring and reporting implementation of laws and policies</t>
  </si>
  <si>
    <t>a1O36000001EGI6EAO</t>
  </si>
  <si>
    <t>MCI-00183</t>
  </si>
  <si>
    <t>a1O36000001EGI7EAO</t>
  </si>
  <si>
    <t>MCI-00184</t>
  </si>
  <si>
    <t>Financial sustainability</t>
  </si>
  <si>
    <t>a1O36000001EGI8EAO</t>
  </si>
  <si>
    <t>MCI-00185</t>
  </si>
  <si>
    <t>Equity of healthcare financing</t>
  </si>
  <si>
    <t>a1O36000001EGI9EAO</t>
  </si>
  <si>
    <t>MCI-00186</t>
  </si>
  <si>
    <t>Other healthcare financing intervention(s)</t>
  </si>
  <si>
    <t>a1O36000001EGIAEA4</t>
  </si>
  <si>
    <t>MCI-00208</t>
  </si>
  <si>
    <t>Supporting procurement and supply management</t>
  </si>
  <si>
    <t>a1O36000001EGIWEA4</t>
  </si>
  <si>
    <t>MCI-00247</t>
  </si>
  <si>
    <t>Any intervention</t>
  </si>
  <si>
    <t>a1O36000001EGJ9EAO</t>
  </si>
  <si>
    <t>AGAMal IRS Report</t>
  </si>
  <si>
    <t>20.6%</t>
  </si>
  <si>
    <t>4.4</t>
  </si>
  <si>
    <t>158</t>
  </si>
  <si>
    <t>60</t>
  </si>
  <si>
    <t>MIS (Malaria Indicator Survey)</t>
  </si>
  <si>
    <t>GDHS 2014</t>
  </si>
  <si>
    <t>As at time of development of the 2014-2020 NSP, there were only two data points, mara modeling 2002 (75%-50%)  and MICS 2011 (27.5%). Currently we have three data points from population surveys  (MICS 2011, GDHS 2014 &amp; MIS 2016) using same methodology to enable us set more realistic targets for 2018-2020. If the intervention during the year 2014-2016 are maintained or scale up, then a 2.1 annual reduction in parasite prevalence can be attained. This requires an increased  investment to avoid compromising the gains attained in 2016.
The next survey will be conducted in 2019</t>
  </si>
  <si>
    <t>The 2013 baseline that was used for NSP was from all facilities reporting in DHIMS. Currently, there is 3 years trend data from sentinel sites which is more realiable measure of test positivity in the country. Based on this 3 years trend, an annual reduction of 1.07 was applied using 2016 result as baseline.</t>
  </si>
  <si>
    <t>Between 2015-2016 there was a imporveement in data quality, thus the reduction in reported malaria deaths. With the plan to maintain the improvement in data quality, an average rate of change 0.46 (change between 2014 and 2016) was applied to 2018-2020 . This indicator is measured per 100000 per person per year (and not per 1000 persons per year as stated in the drop down)</t>
  </si>
  <si>
    <t>The ideal situation should be that all suspected cases should be tested. However, as at 2016 only 77% of suspetced cases were tested. This is an improvement over the previous years (37.9%-2012, 48.7%- 2013, 73.5%-2014  and 73.6%- 2015 ). The number of confirmed cases is determined by rate of testing which currently is depicting an increasing trend; 80% in 2017, 82% in 2018, 90% in 2019 and 100% in 2020. Based on this, the trend of confirmed malaria cases is estimated to be 163 in 2017, 168 in 2018, 184 in 2019 and 204 in 2020.</t>
  </si>
  <si>
    <t>Baseline was verified from the Ghana Demographic and Health Survey 2014. 
For the targets: 3.5% - 3.7% decline per annum for the last 3 yrs (reports. MICS this year. Baseline is from 2014 so by 2018. This target will be reportes by the MICS. 80 -60% 5yrs (reports). Technology and neonatal equipment to boost this performance. Require care like jaundice, ICUs, incubators. half are neonatal deaths. Challenges of the new born care. Child health strategy is yet to be done.</t>
  </si>
  <si>
    <t>Yes</t>
  </si>
  <si>
    <t>No</t>
  </si>
  <si>
    <t>VC-Other 1: Proportion of structures Sprayed in all Prisons in Ghana</t>
  </si>
  <si>
    <t>There is currently no baseline data for this indicator because this is a new activity. This new intervention area under vector control that AGAMal is going to undertake as part of NMCPs drive to cover people in prisons in the whole country as key populations. The activity in prisons is currently not described in the NSP; however, this population was identified as at high risk for malaria and the NMCP set up targets to  account for this population.</t>
  </si>
  <si>
    <t>The result can be obtained from IRS Operational Reports. A total of 839,096 persons were covered with IRS across all 10 operational areas (supported by PMI, AGA company). This baseline figure does not include results for the districts where IRS will be funded through the grant (three Upper East Districts: Kassena Nankana East, Builsa North and South) as IRS operations commenced in 2017.  There will be once yearly spraying in all IRS targetted areas.</t>
  </si>
  <si>
    <t>There is currently no baseline data for this indicator because this is a new activity in the selected areas (mentionned above). Data for the national coverage will be updated with consultation with the NMCP to set the targets for the three years before the end of 2017. IRS is conducted only in these selected areas.
Numerator: Number of households in targeted areas that received spraying during the reporting period 
Denominator: Number of households in  targeted areas.
The result will be obtained from IRS Operational Reports on the proportion of households received IRS in the project areas compared to number of households in targeted areas.  There will be once yearly spraying in all IRS targetted areas.  The contribution of the GF to the national IRS program is 40% in 2018, 40% in 2019 and 12% in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</si>
</sst>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409]d\-mmm\-yy;@"/>
    <numFmt numFmtId="165" formatCode="0.00##\%;[Red]\(0.00##\%\)"/>
    <numFmt numFmtId="166" formatCode="#.00\%;[Red]\(#.00\%\)"/>
    <numFmt numFmtId="167" formatCode="0_);[Red]\(0\)"/>
    <numFmt numFmtId="168" formatCode="#,##0.00000"/>
    <numFmt numFmtId="169" formatCode="#.0\%;[Red]\(#.0\%\)"/>
    <numFmt numFmtId="170" formatCode="_(* #,##0_);_(* \(#,##0\);_(@_)"/>
    <numFmt numFmtId="171" formatCode="_(* #,##0.00_);_(* \(#,##0.00\);_(@_)"/>
    <numFmt numFmtId="172" formatCode="_(* #,##0.0_);_(* \(#,##0.0\);_(@_)"/>
    <numFmt numFmtId="173" formatCode="_(* #,##0.000000_);_(* \(#,##0.000000\);_(@_)"/>
  </numFmts>
  <fonts count="43" x14ac:knownFonts="1">
    <font>
      <sz val="12"/>
      <color theme="1"/>
      <name val="Calibri"/>
      <family val="2"/>
      <scheme val="minor"/>
    </font>
    <font>
      <sz val="11"/>
      <color theme="1"/>
      <name val="Calibri"/>
      <family val="2"/>
      <scheme val="minor"/>
    </font>
    <font>
      <b/>
      <sz val="14"/>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9"/>
      <color theme="1"/>
      <name val="Calibri"/>
      <family val="2"/>
      <scheme val="minor"/>
    </font>
    <font>
      <sz val="9"/>
      <color theme="1"/>
      <name val="Calibri"/>
      <family val="2"/>
      <scheme val="minor"/>
    </font>
    <font>
      <sz val="9"/>
      <name val="Calibri"/>
      <family val="2"/>
      <scheme val="minor"/>
    </font>
    <font>
      <u/>
      <sz val="9"/>
      <color theme="10"/>
      <name val="Calibri"/>
      <family val="2"/>
      <scheme val="minor"/>
    </font>
    <font>
      <b/>
      <sz val="12"/>
      <color theme="1"/>
      <name val="Calibri"/>
      <family val="2"/>
      <scheme val="minor"/>
    </font>
    <font>
      <u/>
      <sz val="14"/>
      <color theme="10"/>
      <name val="Calibri"/>
      <family val="2"/>
      <scheme val="minor"/>
    </font>
    <font>
      <b/>
      <sz val="12"/>
      <name val="Calibri"/>
      <family val="2"/>
      <scheme val="minor"/>
    </font>
    <font>
      <b/>
      <sz val="12"/>
      <color theme="0"/>
      <name val="Calibri"/>
      <family val="2"/>
      <scheme val="minor"/>
    </font>
    <font>
      <b/>
      <sz val="16"/>
      <color theme="1"/>
      <name val="Calibri"/>
      <family val="2"/>
      <scheme val="minor"/>
    </font>
    <font>
      <b/>
      <sz val="12"/>
      <color rgb="FFFF0000"/>
      <name val="Calibri"/>
      <family val="2"/>
      <scheme val="minor"/>
    </font>
    <font>
      <sz val="12"/>
      <color rgb="FFFF0000"/>
      <name val="Calibri"/>
      <family val="2"/>
      <scheme val="minor"/>
    </font>
    <font>
      <sz val="16"/>
      <color theme="1"/>
      <name val="Calibri"/>
      <family val="2"/>
      <scheme val="minor"/>
    </font>
    <font>
      <sz val="9"/>
      <color rgb="FFFF0000"/>
      <name val="Calibri"/>
      <family val="2"/>
      <scheme val="minor"/>
    </font>
    <font>
      <b/>
      <sz val="12"/>
      <color theme="0" tint="-0.499984740745262"/>
      <name val="Calibri"/>
      <family val="2"/>
      <scheme val="minor"/>
    </font>
    <font>
      <b/>
      <sz val="9"/>
      <name val="Calibri"/>
      <family val="2"/>
      <scheme val="minor"/>
    </font>
    <font>
      <sz val="12"/>
      <color theme="0" tint="-0.34998626667073579"/>
      <name val="Calibri"/>
      <family val="2"/>
      <scheme val="minor"/>
    </font>
    <font>
      <b/>
      <sz val="12"/>
      <color theme="0" tint="-0.34998626667073579"/>
      <name val="Calibri"/>
      <family val="2"/>
      <scheme val="minor"/>
    </font>
    <font>
      <b/>
      <sz val="12"/>
      <color theme="4" tint="0.39997558519241921"/>
      <name val="Calibri"/>
      <family val="2"/>
      <scheme val="minor"/>
    </font>
    <font>
      <sz val="9"/>
      <color theme="0"/>
      <name val="Calibri"/>
      <family val="2"/>
      <scheme val="minor"/>
    </font>
    <font>
      <b/>
      <sz val="9"/>
      <color theme="0"/>
      <name val="Calibri"/>
      <family val="2"/>
      <scheme val="minor"/>
    </font>
    <font>
      <b/>
      <sz val="22"/>
      <color rgb="FFFF0000"/>
      <name val="Calibri"/>
      <family val="2"/>
      <scheme val="minor"/>
    </font>
    <font>
      <b/>
      <sz val="18"/>
      <color rgb="FFFF0000"/>
      <name val="Calibri"/>
      <family val="2"/>
      <scheme val="minor"/>
    </font>
    <font>
      <sz val="18"/>
      <color rgb="FFFF0000"/>
      <name val="Calibri"/>
      <family val="2"/>
      <scheme val="minor"/>
    </font>
    <font>
      <b/>
      <sz val="36"/>
      <color rgb="FFFF0000"/>
      <name val="Calibri"/>
      <family val="2"/>
      <scheme val="minor"/>
    </font>
    <font>
      <sz val="16"/>
      <color rgb="FFFF0000"/>
      <name val="Calibri"/>
      <family val="2"/>
      <scheme val="minor"/>
    </font>
    <font>
      <b/>
      <sz val="20"/>
      <color rgb="FFFF0000"/>
      <name val="Calibri"/>
      <family val="2"/>
      <scheme val="minor"/>
    </font>
    <font>
      <sz val="22"/>
      <color theme="1"/>
      <name val="Calibri"/>
      <family val="2"/>
      <scheme val="minor"/>
    </font>
    <font>
      <b/>
      <sz val="22"/>
      <color theme="0"/>
      <name val="Georgia"/>
      <family val="1"/>
    </font>
    <font>
      <b/>
      <sz val="22"/>
      <color rgb="FFFFFFFF"/>
      <name val="Georgia"/>
      <family val="1"/>
    </font>
    <font>
      <b/>
      <sz val="36"/>
      <color rgb="FFFFFFFF"/>
      <name val="Georgia"/>
      <family val="1"/>
    </font>
    <font>
      <b/>
      <sz val="22"/>
      <name val="Calibri"/>
      <family val="2"/>
      <scheme val="minor"/>
    </font>
    <font>
      <b/>
      <sz val="22"/>
      <name val="Georgia"/>
      <family val="1"/>
    </font>
    <font>
      <b/>
      <sz val="18"/>
      <color rgb="FFFFFFFF"/>
      <name val="Georgia"/>
      <family val="1"/>
    </font>
    <font>
      <sz val="22"/>
      <name val="Georgia"/>
      <family val="1"/>
    </font>
    <font>
      <sz val="22"/>
      <name val="Calibri"/>
      <family val="2"/>
      <scheme val="minor"/>
    </font>
  </fonts>
  <fills count="23">
    <fill>
      <patternFill patternType="none"/>
    </fill>
    <fill>
      <patternFill patternType="gray125"/>
    </fill>
    <fill>
      <patternFill patternType="solid">
        <fgColor theme="0" tint="-0.249977111117893"/>
        <bgColor indexed="64"/>
      </patternFill>
    </fill>
    <fill>
      <patternFill patternType="solid">
        <fgColor rgb="FFE2EFDA"/>
        <bgColor indexed="64"/>
      </patternFill>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mediumGray">
        <bgColor theme="0"/>
      </patternFill>
    </fill>
    <fill>
      <patternFill patternType="solid">
        <fgColor rgb="FF9BC2E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FF"/>
        <bgColor indexed="64"/>
      </patternFill>
    </fill>
    <fill>
      <patternFill patternType="solid">
        <fgColor rgb="FFFFFFFF"/>
        <bgColor theme="4" tint="0.79998168889431442"/>
      </patternFill>
    </fill>
    <fill>
      <patternFill patternType="solid">
        <fgColor rgb="FFDDEBF7"/>
        <bgColor theme="4" tint="0.79998168889431442"/>
      </patternFill>
    </fill>
    <fill>
      <patternFill patternType="solid">
        <fgColor rgb="FFDDEBF7"/>
        <bgColor indexed="64"/>
      </patternFill>
    </fill>
    <fill>
      <patternFill patternType="solid">
        <fgColor rgb="FF5B9BD5"/>
        <bgColor theme="4"/>
      </patternFill>
    </fill>
    <fill>
      <patternFill patternType="solid">
        <fgColor rgb="FF5B9BD5"/>
        <bgColor indexed="64"/>
      </patternFill>
    </fill>
    <fill>
      <patternFill patternType="solid">
        <fgColor theme="0"/>
        <bgColor theme="4" tint="0.79998168889431442"/>
      </patternFill>
    </fill>
    <fill>
      <patternFill patternType="solid">
        <fgColor rgb="FFFFFF00"/>
        <bgColor theme="4" tint="0.79998168889431442"/>
      </patternFill>
    </fill>
    <fill>
      <patternFill patternType="solid">
        <fgColor rgb="FFFFFF00"/>
        <bgColor indexed="64"/>
      </patternFill>
    </fill>
  </fills>
  <borders count="100">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auto="1"/>
      </top>
      <bottom/>
      <diagonal/>
    </border>
    <border>
      <left style="thin">
        <color indexed="64"/>
      </left>
      <right/>
      <top style="medium">
        <color indexed="64"/>
      </top>
      <bottom style="medium">
        <color indexed="64"/>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style="hair">
        <color theme="8"/>
      </left>
      <right style="hair">
        <color theme="8"/>
      </right>
      <top style="hair">
        <color theme="8"/>
      </top>
      <bottom style="hair">
        <color theme="8"/>
      </bottom>
      <diagonal/>
    </border>
    <border>
      <left style="medium">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medium">
        <color theme="4" tint="-0.24994659260841701"/>
      </right>
      <top style="medium">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medium">
        <color theme="4" tint="-0.24994659260841701"/>
      </right>
      <top style="thin">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medium">
        <color theme="4" tint="-0.24994659260841701"/>
      </bottom>
      <diagonal/>
    </border>
    <border>
      <left style="thin">
        <color theme="4" tint="-0.24994659260841701"/>
      </left>
      <right style="thin">
        <color theme="4" tint="-0.24994659260841701"/>
      </right>
      <top style="thin">
        <color theme="4" tint="-0.24994659260841701"/>
      </top>
      <bottom style="medium">
        <color theme="4" tint="-0.24994659260841701"/>
      </bottom>
      <diagonal/>
    </border>
    <border>
      <left style="thin">
        <color theme="4" tint="-0.24994659260841701"/>
      </left>
      <right style="medium">
        <color theme="4" tint="-0.24994659260841701"/>
      </right>
      <top style="thin">
        <color theme="4" tint="-0.24994659260841701"/>
      </top>
      <bottom style="medium">
        <color theme="4" tint="-0.24994659260841701"/>
      </bottom>
      <diagonal/>
    </border>
    <border>
      <left style="thin">
        <color theme="4" tint="-0.24994659260841701"/>
      </left>
      <right style="thin">
        <color theme="4" tint="-0.24994659260841701"/>
      </right>
      <top style="thin">
        <color theme="4" tint="-0.24994659260841701"/>
      </top>
      <bottom/>
      <diagonal/>
    </border>
    <border>
      <left style="thin">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bottom style="medium">
        <color theme="4" tint="-0.24994659260841701"/>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thin">
        <color indexed="64"/>
      </left>
      <right style="thin">
        <color indexed="64"/>
      </right>
      <top style="medium">
        <color theme="4" tint="-0.24994659260841701"/>
      </top>
      <bottom/>
      <diagonal/>
    </border>
    <border>
      <left/>
      <right style="medium">
        <color theme="4" tint="-0.24994659260841701"/>
      </right>
      <top style="medium">
        <color theme="4" tint="-0.24994659260841701"/>
      </top>
      <bottom/>
      <diagonal/>
    </border>
    <border>
      <left style="thin">
        <color theme="4" tint="-0.24994659260841701"/>
      </left>
      <right/>
      <top style="medium">
        <color theme="4" tint="-0.24994659260841701"/>
      </top>
      <bottom style="thin">
        <color theme="4" tint="-0.24994659260841701"/>
      </bottom>
      <diagonal/>
    </border>
    <border>
      <left style="thin">
        <color theme="4" tint="-0.24994659260841701"/>
      </left>
      <right/>
      <top style="thin">
        <color theme="4" tint="-0.24994659260841701"/>
      </top>
      <bottom style="thin">
        <color theme="4" tint="-0.24994659260841701"/>
      </bottom>
      <diagonal/>
    </border>
    <border>
      <left/>
      <right style="thin">
        <color indexed="64"/>
      </right>
      <top style="medium">
        <color theme="4" tint="-0.24994659260841701"/>
      </top>
      <bottom/>
      <diagonal/>
    </border>
    <border>
      <left/>
      <right style="thin">
        <color theme="4" tint="-0.24994659260841701"/>
      </right>
      <top style="medium">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thin">
        <color theme="4" tint="-0.24994659260841701"/>
      </right>
      <top style="thin">
        <color theme="4" tint="-0.24994659260841701"/>
      </top>
      <bottom style="medium">
        <color theme="4" tint="-0.24994659260841701"/>
      </bottom>
      <diagonal/>
    </border>
    <border>
      <left style="medium">
        <color theme="4" tint="-0.24994659260841701"/>
      </left>
      <right style="thin">
        <color indexed="64"/>
      </right>
      <top style="medium">
        <color theme="4" tint="-0.24994659260841701"/>
      </top>
      <bottom/>
      <diagonal/>
    </border>
    <border>
      <left style="thin">
        <color indexed="64"/>
      </left>
      <right style="medium">
        <color theme="4" tint="-0.24994659260841701"/>
      </right>
      <top style="medium">
        <color theme="4" tint="-0.24994659260841701"/>
      </top>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right style="medium">
        <color theme="4" tint="-0.24994659260841701"/>
      </right>
      <top style="medium">
        <color theme="4" tint="-0.24994659260841701"/>
      </top>
      <bottom style="thin">
        <color indexed="64"/>
      </bottom>
      <diagonal/>
    </border>
    <border>
      <left style="medium">
        <color theme="4" tint="-0.24994659260841701"/>
      </left>
      <right style="thin">
        <color indexed="64"/>
      </right>
      <top style="thin">
        <color indexed="64"/>
      </top>
      <bottom style="thin">
        <color indexed="64"/>
      </bottom>
      <diagonal/>
    </border>
    <border>
      <left style="thin">
        <color indexed="64"/>
      </left>
      <right style="medium">
        <color theme="4" tint="-0.24994659260841701"/>
      </right>
      <top style="thin">
        <color indexed="64"/>
      </top>
      <bottom style="thin">
        <color indexed="64"/>
      </bottom>
      <diagonal/>
    </border>
    <border>
      <left style="medium">
        <color theme="4" tint="-0.24994659260841701"/>
      </left>
      <right style="thin">
        <color indexed="64"/>
      </right>
      <top style="thin">
        <color indexed="64"/>
      </top>
      <bottom style="medium">
        <color theme="4" tint="-0.24994659260841701"/>
      </bottom>
      <diagonal/>
    </border>
    <border>
      <left style="thin">
        <color indexed="64"/>
      </left>
      <right style="thin">
        <color indexed="64"/>
      </right>
      <top style="thin">
        <color indexed="64"/>
      </top>
      <bottom style="medium">
        <color theme="4" tint="-0.24994659260841701"/>
      </bottom>
      <diagonal/>
    </border>
    <border>
      <left style="thin">
        <color indexed="64"/>
      </left>
      <right style="medium">
        <color theme="4" tint="-0.24994659260841701"/>
      </right>
      <top style="thin">
        <color indexed="64"/>
      </top>
      <bottom style="medium">
        <color theme="4" tint="-0.24994659260841701"/>
      </bottom>
      <diagonal/>
    </border>
    <border>
      <left style="thin">
        <color theme="4" tint="-0.24994659260841701"/>
      </left>
      <right style="medium">
        <color theme="4" tint="-0.24994659260841701"/>
      </right>
      <top style="thin">
        <color theme="4" tint="-0.24994659260841701"/>
      </top>
      <bottom/>
      <diagonal/>
    </border>
    <border>
      <left style="thin">
        <color theme="4" tint="-0.24994659260841701"/>
      </left>
      <right style="medium">
        <color theme="4" tint="-0.24994659260841701"/>
      </right>
      <top/>
      <bottom style="thin">
        <color theme="4" tint="-0.24994659260841701"/>
      </bottom>
      <diagonal/>
    </border>
    <border>
      <left style="thin">
        <color theme="4" tint="-0.24994659260841701"/>
      </left>
      <right style="medium">
        <color theme="4" tint="-0.24994659260841701"/>
      </right>
      <top/>
      <bottom style="medium">
        <color theme="4" tint="-0.24994659260841701"/>
      </bottom>
      <diagonal/>
    </border>
    <border>
      <left style="thin">
        <color theme="4" tint="-0.24994659260841701"/>
      </left>
      <right/>
      <top style="medium">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style="medium">
        <color theme="4" tint="-0.24994659260841701"/>
      </right>
      <top/>
      <bottom/>
      <diagonal/>
    </border>
    <border>
      <left style="hair">
        <color auto="1"/>
      </left>
      <right style="hair">
        <color indexed="64"/>
      </right>
      <top style="hair">
        <color auto="1"/>
      </top>
      <bottom style="hair">
        <color indexed="64"/>
      </bottom>
      <diagonal/>
    </border>
  </borders>
  <cellStyleXfs count="4">
    <xf numFmtId="0" fontId="0" fillId="0" borderId="0"/>
    <xf numFmtId="0" fontId="3" fillId="0" borderId="0" applyNumberFormat="0" applyFill="0" applyBorder="0" applyAlignment="0" applyProtection="0"/>
    <xf numFmtId="0" fontId="4" fillId="0" borderId="0"/>
    <xf numFmtId="0" fontId="1" fillId="0" borderId="0"/>
  </cellStyleXfs>
  <cellXfs count="685">
    <xf numFmtId="0" fontId="0" fillId="0" borderId="0" xfId="0"/>
    <xf numFmtId="0" fontId="4" fillId="0" borderId="0" xfId="2"/>
    <xf numFmtId="0" fontId="5" fillId="0" borderId="0" xfId="2" applyFont="1"/>
    <xf numFmtId="0" fontId="6" fillId="4" borderId="0" xfId="0" applyFont="1" applyFill="1" applyProtection="1"/>
    <xf numFmtId="0" fontId="7" fillId="0" borderId="0" xfId="0" applyFont="1" applyProtection="1"/>
    <xf numFmtId="164" fontId="6" fillId="0" borderId="0" xfId="0" applyNumberFormat="1" applyFont="1" applyProtection="1"/>
    <xf numFmtId="0" fontId="0" fillId="0" borderId="0" xfId="0" applyFont="1" applyProtection="1"/>
    <xf numFmtId="0" fontId="4" fillId="0" borderId="0" xfId="2" applyFill="1"/>
    <xf numFmtId="0" fontId="5" fillId="0" borderId="0" xfId="2" applyFont="1"/>
    <xf numFmtId="0" fontId="6" fillId="0" borderId="0" xfId="0" applyFont="1" applyProtection="1"/>
    <xf numFmtId="0" fontId="4" fillId="0" borderId="0" xfId="2" quotePrefix="1" applyAlignment="1">
      <alignment horizontal="left"/>
    </xf>
    <xf numFmtId="0" fontId="4" fillId="0" borderId="0" xfId="2"/>
    <xf numFmtId="0" fontId="6" fillId="0" borderId="0" xfId="0" applyFont="1" applyBorder="1" applyProtection="1"/>
    <xf numFmtId="0" fontId="6" fillId="0" borderId="13" xfId="0" applyFont="1" applyBorder="1" applyProtection="1"/>
    <xf numFmtId="0" fontId="6" fillId="0" borderId="20" xfId="0" applyFont="1" applyBorder="1" applyProtection="1"/>
    <xf numFmtId="0" fontId="9" fillId="0" borderId="0" xfId="0" applyFont="1" applyProtection="1"/>
    <xf numFmtId="0" fontId="10" fillId="0" borderId="0" xfId="0" applyFont="1" applyProtection="1"/>
    <xf numFmtId="0" fontId="9" fillId="4" borderId="0" xfId="0" applyFont="1" applyFill="1" applyBorder="1" applyAlignment="1" applyProtection="1">
      <alignment horizontal="center" vertical="center"/>
    </xf>
    <xf numFmtId="0" fontId="9" fillId="4" borderId="0" xfId="0" applyFont="1" applyFill="1" applyProtection="1"/>
    <xf numFmtId="0" fontId="9" fillId="0" borderId="0" xfId="0" applyFont="1" applyBorder="1" applyProtection="1"/>
    <xf numFmtId="0" fontId="9" fillId="0" borderId="22" xfId="0" applyFont="1" applyBorder="1" applyProtection="1"/>
    <xf numFmtId="0" fontId="9" fillId="0" borderId="13" xfId="0" applyFont="1" applyBorder="1" applyProtection="1"/>
    <xf numFmtId="0" fontId="9" fillId="0" borderId="18" xfId="0" applyFont="1" applyBorder="1" applyProtection="1"/>
    <xf numFmtId="0" fontId="9" fillId="0" borderId="19" xfId="0" applyFont="1" applyBorder="1" applyProtection="1"/>
    <xf numFmtId="0" fontId="9" fillId="4" borderId="0" xfId="0" applyFont="1" applyFill="1" applyBorder="1" applyProtection="1"/>
    <xf numFmtId="0" fontId="11" fillId="0" borderId="0" xfId="1" quotePrefix="1" applyFont="1" applyProtection="1"/>
    <xf numFmtId="0" fontId="0" fillId="0" borderId="0" xfId="0" applyFont="1" applyAlignment="1" applyProtection="1">
      <alignment vertical="center"/>
    </xf>
    <xf numFmtId="0" fontId="0" fillId="0" borderId="0" xfId="0" applyFont="1" applyFill="1" applyAlignment="1" applyProtection="1">
      <alignment vertical="center"/>
    </xf>
    <xf numFmtId="0" fontId="6" fillId="0" borderId="0" xfId="0" applyFont="1" applyAlignment="1" applyProtection="1">
      <alignment vertical="center"/>
    </xf>
    <xf numFmtId="0" fontId="3" fillId="8" borderId="3" xfId="1" applyFont="1" applyFill="1" applyBorder="1" applyAlignment="1" applyProtection="1">
      <alignment horizontal="center" vertical="center"/>
    </xf>
    <xf numFmtId="0" fontId="3" fillId="8" borderId="2" xfId="1" applyFont="1" applyFill="1" applyBorder="1" applyAlignment="1" applyProtection="1">
      <alignment horizontal="center" vertical="center"/>
    </xf>
    <xf numFmtId="0" fontId="3" fillId="8" borderId="11" xfId="1" applyFont="1" applyFill="1" applyBorder="1" applyAlignment="1" applyProtection="1">
      <alignment horizontal="center" vertical="center"/>
    </xf>
    <xf numFmtId="0" fontId="3" fillId="8" borderId="4" xfId="1" applyFont="1" applyFill="1" applyBorder="1" applyAlignment="1" applyProtection="1">
      <alignment horizontal="center" vertical="center"/>
    </xf>
    <xf numFmtId="0" fontId="13" fillId="8" borderId="11" xfId="1" applyFont="1" applyFill="1" applyBorder="1" applyAlignment="1" applyProtection="1">
      <alignment horizontal="center" vertical="center"/>
    </xf>
    <xf numFmtId="0" fontId="9" fillId="2" borderId="18" xfId="0" applyFont="1" applyFill="1" applyBorder="1" applyAlignment="1" applyProtection="1">
      <alignment horizontal="center" vertical="center"/>
    </xf>
    <xf numFmtId="0" fontId="9" fillId="4" borderId="19" xfId="0" applyFont="1" applyFill="1" applyBorder="1" applyAlignment="1" applyProtection="1">
      <alignment horizontal="left" vertical="center" wrapText="1"/>
    </xf>
    <xf numFmtId="0" fontId="9" fillId="4" borderId="19" xfId="0" applyFont="1" applyFill="1" applyBorder="1" applyAlignment="1" applyProtection="1">
      <alignment vertical="center" wrapText="1"/>
    </xf>
    <xf numFmtId="0" fontId="9" fillId="3" borderId="19" xfId="0" applyFont="1" applyFill="1" applyBorder="1" applyAlignment="1" applyProtection="1">
      <alignment vertical="center" wrapText="1"/>
    </xf>
    <xf numFmtId="0" fontId="10" fillId="4" borderId="19" xfId="0" applyFont="1" applyFill="1" applyBorder="1" applyAlignment="1" applyProtection="1">
      <alignment vertical="center" wrapText="1"/>
    </xf>
    <xf numFmtId="0" fontId="9" fillId="4" borderId="20" xfId="0" applyFont="1" applyFill="1" applyBorder="1" applyAlignment="1" applyProtection="1">
      <alignment vertical="center" wrapText="1"/>
    </xf>
    <xf numFmtId="0" fontId="8" fillId="6" borderId="2" xfId="0" applyFont="1" applyFill="1" applyBorder="1" applyAlignment="1" applyProtection="1">
      <alignment horizontal="center" vertical="center"/>
    </xf>
    <xf numFmtId="0" fontId="9" fillId="0" borderId="0" xfId="0" applyFont="1" applyAlignment="1" applyProtection="1">
      <alignment wrapText="1"/>
    </xf>
    <xf numFmtId="0" fontId="13" fillId="8" borderId="11" xfId="1" applyFont="1" applyFill="1" applyBorder="1" applyAlignment="1" applyProtection="1">
      <alignment horizontal="center" vertical="center" wrapText="1"/>
    </xf>
    <xf numFmtId="0" fontId="2" fillId="8" borderId="11" xfId="0" applyFont="1" applyFill="1" applyBorder="1" applyAlignment="1" applyProtection="1">
      <alignment horizontal="center" vertical="center" wrapText="1"/>
    </xf>
    <xf numFmtId="0" fontId="12" fillId="8" borderId="11" xfId="0" applyFont="1" applyFill="1" applyBorder="1" applyAlignment="1" applyProtection="1">
      <alignment horizontal="center" vertical="center" wrapText="1"/>
    </xf>
    <xf numFmtId="0" fontId="3" fillId="8" borderId="11" xfId="1" applyFont="1" applyFill="1" applyBorder="1" applyAlignment="1" applyProtection="1">
      <alignment horizontal="center" vertical="center" wrapText="1"/>
    </xf>
    <xf numFmtId="0" fontId="0" fillId="4" borderId="0" xfId="0" applyFont="1" applyFill="1" applyBorder="1" applyAlignment="1" applyProtection="1">
      <alignment horizontal="center" vertical="center"/>
    </xf>
    <xf numFmtId="0" fontId="0" fillId="4" borderId="0" xfId="0" applyFont="1" applyFill="1" applyBorder="1" applyProtection="1"/>
    <xf numFmtId="0" fontId="0" fillId="4" borderId="0" xfId="0" applyFont="1" applyFill="1" applyProtection="1"/>
    <xf numFmtId="0" fontId="0" fillId="0" borderId="22" xfId="0" applyFont="1" applyBorder="1" applyProtection="1"/>
    <xf numFmtId="0" fontId="0" fillId="0" borderId="13" xfId="0" applyFont="1" applyBorder="1" applyProtection="1"/>
    <xf numFmtId="0" fontId="0" fillId="0" borderId="17" xfId="0" applyFont="1" applyBorder="1" applyProtection="1"/>
    <xf numFmtId="0" fontId="0" fillId="0" borderId="0" xfId="0" applyFont="1" applyBorder="1" applyProtection="1"/>
    <xf numFmtId="0" fontId="0" fillId="4" borderId="19" xfId="0" applyFont="1" applyFill="1" applyBorder="1" applyAlignment="1" applyProtection="1">
      <alignment vertical="center" wrapText="1"/>
    </xf>
    <xf numFmtId="0" fontId="0" fillId="4" borderId="19" xfId="0" applyFont="1" applyFill="1" applyBorder="1" applyAlignment="1" applyProtection="1">
      <alignment vertical="center"/>
    </xf>
    <xf numFmtId="0" fontId="0" fillId="3" borderId="19" xfId="0" applyFont="1" applyFill="1" applyBorder="1" applyAlignment="1" applyProtection="1">
      <alignment vertical="center"/>
    </xf>
    <xf numFmtId="0" fontId="0" fillId="4" borderId="30" xfId="0" applyFont="1" applyFill="1" applyBorder="1" applyAlignment="1" applyProtection="1">
      <alignment vertical="center"/>
    </xf>
    <xf numFmtId="0" fontId="0" fillId="4" borderId="8" xfId="0" applyFont="1" applyFill="1" applyBorder="1" applyAlignment="1" applyProtection="1">
      <alignment vertical="center"/>
    </xf>
    <xf numFmtId="0" fontId="0" fillId="4" borderId="9" xfId="0" applyFont="1" applyFill="1" applyBorder="1" applyAlignment="1" applyProtection="1">
      <alignment vertical="center"/>
    </xf>
    <xf numFmtId="0" fontId="0" fillId="4" borderId="10" xfId="0" applyFont="1" applyFill="1" applyBorder="1" applyAlignment="1" applyProtection="1">
      <alignment vertical="center"/>
    </xf>
    <xf numFmtId="0" fontId="0" fillId="0" borderId="19" xfId="0" applyFont="1" applyBorder="1" applyAlignment="1" applyProtection="1">
      <alignment horizontal="center" vertical="center"/>
    </xf>
    <xf numFmtId="0" fontId="0" fillId="0" borderId="20" xfId="0" applyFont="1" applyBorder="1" applyProtection="1"/>
    <xf numFmtId="0" fontId="3" fillId="0" borderId="0" xfId="1" applyFont="1" applyProtection="1"/>
    <xf numFmtId="17" fontId="0" fillId="0" borderId="0" xfId="0" applyNumberFormat="1" applyFont="1" applyProtection="1"/>
    <xf numFmtId="0" fontId="12" fillId="6" borderId="22" xfId="0" applyFont="1" applyFill="1" applyBorder="1" applyAlignment="1" applyProtection="1">
      <alignment horizontal="center" vertical="center"/>
    </xf>
    <xf numFmtId="0" fontId="0" fillId="0" borderId="18" xfId="0" applyFont="1" applyBorder="1" applyProtection="1"/>
    <xf numFmtId="0" fontId="0" fillId="0" borderId="19" xfId="0" applyFont="1" applyBorder="1" applyProtection="1"/>
    <xf numFmtId="0" fontId="3" fillId="0" borderId="0" xfId="1" quotePrefix="1" applyFont="1" applyProtection="1"/>
    <xf numFmtId="0" fontId="0" fillId="0" borderId="0" xfId="0" applyFont="1" applyFill="1" applyProtection="1"/>
    <xf numFmtId="17" fontId="3" fillId="0" borderId="0" xfId="1" quotePrefix="1" applyNumberFormat="1" applyFont="1" applyFill="1" applyBorder="1" applyAlignment="1" applyProtection="1">
      <alignment horizontal="center" vertical="center"/>
    </xf>
    <xf numFmtId="17" fontId="3" fillId="4" borderId="0" xfId="1" quotePrefix="1" applyNumberFormat="1" applyFont="1" applyFill="1" applyBorder="1" applyAlignment="1" applyProtection="1">
      <alignment horizontal="center" vertical="center"/>
    </xf>
    <xf numFmtId="0" fontId="12" fillId="6" borderId="4"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17"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2" fillId="6" borderId="4" xfId="0" applyFont="1" applyFill="1" applyBorder="1" applyAlignment="1" applyProtection="1">
      <alignment horizontal="center" vertical="center" wrapText="1"/>
    </xf>
    <xf numFmtId="15" fontId="0" fillId="4" borderId="15" xfId="0" applyNumberFormat="1" applyFont="1" applyFill="1" applyBorder="1" applyAlignment="1" applyProtection="1">
      <alignment horizontal="center" vertical="center"/>
      <protection locked="0"/>
    </xf>
    <xf numFmtId="15" fontId="0" fillId="0" borderId="0" xfId="0" applyNumberFormat="1" applyFont="1" applyFill="1" applyBorder="1" applyAlignment="1" applyProtection="1">
      <alignment horizontal="center" vertical="center"/>
    </xf>
    <xf numFmtId="15" fontId="0" fillId="4" borderId="0" xfId="0" applyNumberFormat="1" applyFont="1" applyFill="1" applyBorder="1" applyAlignment="1" applyProtection="1">
      <alignment horizontal="center" vertical="center"/>
    </xf>
    <xf numFmtId="17" fontId="0" fillId="4" borderId="0" xfId="0" applyNumberFormat="1" applyFont="1" applyFill="1" applyBorder="1" applyAlignment="1" applyProtection="1">
      <alignment horizontal="center" vertical="center"/>
    </xf>
    <xf numFmtId="0" fontId="12" fillId="8" borderId="12" xfId="0" applyFont="1" applyFill="1" applyBorder="1" applyAlignment="1" applyProtection="1">
      <alignment horizontal="center" vertical="center"/>
    </xf>
    <xf numFmtId="0" fontId="12" fillId="8" borderId="22" xfId="0" applyFont="1" applyFill="1" applyBorder="1" applyAlignment="1" applyProtection="1">
      <alignment horizontal="center" vertical="center"/>
    </xf>
    <xf numFmtId="0" fontId="12" fillId="8" borderId="18" xfId="0" applyFont="1" applyFill="1" applyBorder="1" applyAlignment="1" applyProtection="1">
      <alignment horizontal="center" vertical="center"/>
    </xf>
    <xf numFmtId="0" fontId="12" fillId="8" borderId="19" xfId="0" applyFont="1" applyFill="1" applyBorder="1" applyAlignment="1" applyProtection="1">
      <alignment horizontal="center" vertical="center"/>
    </xf>
    <xf numFmtId="17" fontId="3" fillId="4" borderId="12" xfId="1" quotePrefix="1" applyNumberFormat="1" applyFont="1" applyFill="1" applyBorder="1" applyAlignment="1" applyProtection="1">
      <alignment horizontal="center" vertical="center"/>
    </xf>
    <xf numFmtId="17" fontId="3" fillId="4" borderId="22" xfId="1" quotePrefix="1" applyNumberFormat="1" applyFont="1" applyFill="1" applyBorder="1" applyAlignment="1" applyProtection="1">
      <alignment horizontal="center" vertical="center"/>
    </xf>
    <xf numFmtId="17" fontId="3" fillId="4" borderId="13" xfId="1" quotePrefix="1" applyNumberFormat="1" applyFont="1" applyFill="1" applyBorder="1" applyAlignment="1" applyProtection="1">
      <alignment horizontal="center" vertical="center"/>
    </xf>
    <xf numFmtId="17" fontId="3" fillId="4" borderId="17" xfId="1" quotePrefix="1" applyNumberFormat="1" applyFont="1" applyFill="1" applyBorder="1" applyAlignment="1" applyProtection="1">
      <alignment horizontal="center" vertical="center"/>
    </xf>
    <xf numFmtId="17" fontId="3" fillId="4" borderId="18" xfId="1" quotePrefix="1" applyNumberFormat="1" applyFont="1" applyFill="1" applyBorder="1" applyAlignment="1" applyProtection="1">
      <alignment horizontal="center" vertical="center"/>
    </xf>
    <xf numFmtId="17" fontId="3" fillId="4" borderId="19" xfId="1" quotePrefix="1" applyNumberFormat="1" applyFont="1" applyFill="1" applyBorder="1" applyAlignment="1" applyProtection="1">
      <alignment horizontal="center" vertical="center"/>
    </xf>
    <xf numFmtId="17" fontId="3" fillId="4" borderId="20" xfId="1" quotePrefix="1" applyNumberFormat="1" applyFont="1" applyFill="1" applyBorder="1" applyAlignment="1" applyProtection="1">
      <alignment horizontal="center" vertical="center"/>
    </xf>
    <xf numFmtId="0" fontId="12" fillId="4" borderId="0" xfId="0" applyFont="1" applyFill="1" applyBorder="1" applyAlignment="1" applyProtection="1">
      <alignment vertical="center"/>
    </xf>
    <xf numFmtId="17" fontId="14" fillId="4" borderId="0" xfId="0" applyNumberFormat="1" applyFont="1" applyFill="1" applyBorder="1" applyAlignment="1" applyProtection="1">
      <alignment vertical="center"/>
    </xf>
    <xf numFmtId="15" fontId="0" fillId="4" borderId="1" xfId="0" applyNumberFormat="1" applyFont="1" applyFill="1" applyBorder="1" applyAlignment="1" applyProtection="1">
      <alignment horizontal="center" vertical="center"/>
    </xf>
    <xf numFmtId="0" fontId="12" fillId="0" borderId="0" xfId="0" applyFont="1" applyFill="1" applyBorder="1" applyAlignment="1" applyProtection="1">
      <alignment vertical="center"/>
    </xf>
    <xf numFmtId="17" fontId="14" fillId="0" borderId="17" xfId="0" applyNumberFormat="1" applyFont="1" applyFill="1" applyBorder="1" applyAlignment="1" applyProtection="1">
      <alignment horizontal="center" vertical="center"/>
    </xf>
    <xf numFmtId="17" fontId="14" fillId="0" borderId="0" xfId="0" applyNumberFormat="1" applyFont="1" applyFill="1" applyBorder="1" applyAlignment="1" applyProtection="1">
      <alignment vertical="center"/>
    </xf>
    <xf numFmtId="0" fontId="0" fillId="4" borderId="18" xfId="0" applyFont="1" applyFill="1" applyBorder="1" applyAlignment="1" applyProtection="1"/>
    <xf numFmtId="0" fontId="0" fillId="4" borderId="19" xfId="0" applyFont="1" applyFill="1" applyBorder="1" applyAlignment="1" applyProtection="1"/>
    <xf numFmtId="0" fontId="0" fillId="4" borderId="20" xfId="0" applyFont="1" applyFill="1" applyBorder="1" applyAlignment="1" applyProtection="1"/>
    <xf numFmtId="0" fontId="0" fillId="0" borderId="0" xfId="0" applyFont="1" applyFill="1" applyAlignment="1" applyProtection="1">
      <alignment horizontal="center" vertical="center" wrapText="1"/>
    </xf>
    <xf numFmtId="0" fontId="0" fillId="4" borderId="0" xfId="0" applyFont="1" applyFill="1" applyBorder="1" applyAlignment="1" applyProtection="1"/>
    <xf numFmtId="0" fontId="12" fillId="4" borderId="0" xfId="0" applyFont="1" applyFill="1" applyAlignment="1" applyProtection="1"/>
    <xf numFmtId="0" fontId="0" fillId="0" borderId="0" xfId="0" applyFont="1" applyFill="1" applyBorder="1" applyProtection="1"/>
    <xf numFmtId="0" fontId="0" fillId="4" borderId="1" xfId="0" applyFont="1" applyFill="1" applyBorder="1" applyAlignment="1" applyProtection="1">
      <alignment horizontal="center" vertical="center"/>
    </xf>
    <xf numFmtId="0" fontId="0" fillId="4" borderId="2" xfId="0" applyFont="1" applyFill="1" applyBorder="1" applyProtection="1"/>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2" fillId="4" borderId="22" xfId="0" applyFont="1" applyFill="1" applyBorder="1" applyAlignment="1" applyProtection="1">
      <alignment vertical="center"/>
    </xf>
    <xf numFmtId="0" fontId="12" fillId="0" borderId="22" xfId="0" applyFont="1" applyFill="1" applyBorder="1" applyAlignment="1" applyProtection="1">
      <alignment vertical="center"/>
    </xf>
    <xf numFmtId="0" fontId="0" fillId="0" borderId="22" xfId="0" applyFont="1" applyFill="1" applyBorder="1" applyProtection="1"/>
    <xf numFmtId="0" fontId="0" fillId="0" borderId="28" xfId="0" applyFont="1" applyBorder="1" applyProtection="1"/>
    <xf numFmtId="0" fontId="0" fillId="0" borderId="29" xfId="0" applyFont="1" applyBorder="1" applyProtection="1"/>
    <xf numFmtId="0" fontId="0" fillId="0" borderId="19" xfId="0" applyFont="1" applyFill="1" applyBorder="1" applyProtection="1"/>
    <xf numFmtId="0" fontId="0" fillId="4" borderId="18" xfId="0" applyFont="1" applyFill="1" applyBorder="1" applyAlignment="1" applyProtection="1">
      <alignment horizontal="left" wrapText="1"/>
    </xf>
    <xf numFmtId="0" fontId="0" fillId="4" borderId="19" xfId="0" applyFont="1" applyFill="1" applyBorder="1" applyAlignment="1" applyProtection="1">
      <alignment horizontal="left" wrapText="1"/>
    </xf>
    <xf numFmtId="0" fontId="0" fillId="4" borderId="19" xfId="0" applyFont="1" applyFill="1" applyBorder="1" applyAlignment="1" applyProtection="1">
      <alignment wrapText="1"/>
    </xf>
    <xf numFmtId="0" fontId="0" fillId="2" borderId="0" xfId="0" applyFont="1" applyFill="1" applyProtection="1"/>
    <xf numFmtId="0" fontId="14" fillId="6" borderId="2"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6" fillId="0" borderId="0" xfId="0" quotePrefix="1" applyFont="1" applyAlignment="1" applyProtection="1">
      <alignment horizontal="left"/>
    </xf>
    <xf numFmtId="0" fontId="0" fillId="0" borderId="19" xfId="0" applyFont="1" applyBorder="1" applyAlignment="1" applyProtection="1">
      <alignment horizontal="center"/>
    </xf>
    <xf numFmtId="0" fontId="0" fillId="0" borderId="0" xfId="0" applyFont="1" applyAlignment="1" applyProtection="1">
      <alignment horizontal="center"/>
    </xf>
    <xf numFmtId="0" fontId="7" fillId="4" borderId="19" xfId="0" applyFont="1" applyFill="1" applyBorder="1" applyProtection="1"/>
    <xf numFmtId="0" fontId="19" fillId="0" borderId="0" xfId="0" applyFont="1" applyProtection="1"/>
    <xf numFmtId="0" fontId="14" fillId="0" borderId="17"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0" fontId="14" fillId="0" borderId="2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6" fillId="0" borderId="17" xfId="0" applyFont="1" applyFill="1" applyBorder="1" applyAlignment="1" applyProtection="1">
      <alignment horizontal="left" vertical="center" wrapText="1"/>
    </xf>
    <xf numFmtId="0" fontId="20" fillId="4" borderId="17" xfId="0" applyFont="1" applyFill="1" applyBorder="1" applyAlignment="1" applyProtection="1">
      <alignment vertical="center" wrapText="1"/>
    </xf>
    <xf numFmtId="0" fontId="18" fillId="0" borderId="17" xfId="0" applyFont="1" applyBorder="1" applyProtection="1"/>
    <xf numFmtId="0" fontId="7" fillId="0" borderId="19" xfId="0" applyFont="1" applyBorder="1" applyProtection="1"/>
    <xf numFmtId="0" fontId="0" fillId="0" borderId="0" xfId="0" applyFont="1" applyProtection="1">
      <protection locked="0"/>
    </xf>
    <xf numFmtId="0" fontId="0" fillId="0" borderId="0" xfId="0" applyFont="1" applyBorder="1" applyProtection="1">
      <protection locked="0"/>
    </xf>
    <xf numFmtId="0" fontId="6" fillId="0" borderId="0" xfId="0" applyFont="1" applyProtection="1">
      <protection locked="0"/>
    </xf>
    <xf numFmtId="0" fontId="9" fillId="4" borderId="0" xfId="0" applyFont="1" applyFill="1" applyAlignment="1" applyProtection="1">
      <alignment vertical="center" wrapText="1"/>
      <protection locked="0"/>
    </xf>
    <xf numFmtId="0" fontId="9" fillId="0" borderId="0" xfId="0" applyFont="1" applyProtection="1">
      <protection locked="0"/>
    </xf>
    <xf numFmtId="15" fontId="7" fillId="0" borderId="0" xfId="0" applyNumberFormat="1" applyFont="1" applyFill="1" applyBorder="1" applyAlignment="1" applyProtection="1">
      <alignment horizontal="center" vertical="center" wrapText="1"/>
    </xf>
    <xf numFmtId="17" fontId="12" fillId="0" borderId="0" xfId="0" applyNumberFormat="1" applyFont="1" applyFill="1" applyBorder="1" applyAlignment="1" applyProtection="1">
      <alignment horizontal="center" vertical="center" wrapText="1"/>
    </xf>
    <xf numFmtId="17" fontId="14" fillId="4" borderId="0" xfId="0" applyNumberFormat="1" applyFont="1" applyFill="1" applyBorder="1" applyAlignment="1" applyProtection="1">
      <alignment horizontal="center" vertical="center" wrapText="1"/>
    </xf>
    <xf numFmtId="17" fontId="14" fillId="4" borderId="0" xfId="0" applyNumberFormat="1" applyFont="1" applyFill="1" applyBorder="1" applyAlignment="1" applyProtection="1">
      <alignment vertical="center" wrapText="1"/>
    </xf>
    <xf numFmtId="17" fontId="14" fillId="4" borderId="0" xfId="0" quotePrefix="1" applyNumberFormat="1" applyFont="1" applyFill="1" applyBorder="1" applyAlignment="1" applyProtection="1">
      <alignment vertical="center" wrapText="1"/>
    </xf>
    <xf numFmtId="0" fontId="6" fillId="4" borderId="0" xfId="0" applyFont="1" applyFill="1" applyBorder="1" applyAlignment="1" applyProtection="1">
      <alignment horizontal="left" vertical="center" wrapText="1"/>
    </xf>
    <xf numFmtId="0" fontId="6" fillId="4" borderId="0" xfId="0" applyFont="1" applyFill="1" applyBorder="1" applyAlignment="1" applyProtection="1">
      <alignment wrapText="1"/>
    </xf>
    <xf numFmtId="0" fontId="0" fillId="4" borderId="0" xfId="0" applyFont="1" applyFill="1" applyBorder="1" applyAlignment="1" applyProtection="1">
      <alignment horizontal="left" vertical="center" wrapText="1"/>
    </xf>
    <xf numFmtId="0" fontId="12" fillId="0" borderId="0" xfId="0" applyFont="1" applyFill="1" applyBorder="1" applyAlignment="1" applyProtection="1">
      <alignment horizontal="center" vertical="center" wrapText="1"/>
    </xf>
    <xf numFmtId="0" fontId="12" fillId="0" borderId="17"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0" fillId="0" borderId="17" xfId="0" quotePrefix="1" applyFont="1" applyFill="1" applyBorder="1" applyAlignment="1" applyProtection="1">
      <alignment horizontal="left" vertical="center" wrapText="1"/>
      <protection locked="0"/>
    </xf>
    <xf numFmtId="0" fontId="12" fillId="6" borderId="7" xfId="0" quotePrefix="1"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xf>
    <xf numFmtId="0" fontId="6" fillId="0" borderId="0" xfId="0" quotePrefix="1" applyFont="1" applyFill="1" applyBorder="1" applyAlignment="1" applyProtection="1">
      <alignment horizontal="left" wrapText="1"/>
    </xf>
    <xf numFmtId="17" fontId="14"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wrapText="1"/>
    </xf>
    <xf numFmtId="0" fontId="6" fillId="0" borderId="17" xfId="0" applyFont="1" applyFill="1" applyBorder="1" applyAlignment="1" applyProtection="1">
      <alignment horizontal="left" wrapText="1"/>
    </xf>
    <xf numFmtId="17" fontId="12" fillId="6" borderId="59" xfId="0" applyNumberFormat="1" applyFont="1" applyFill="1" applyBorder="1" applyAlignment="1" applyProtection="1">
      <alignment horizontal="center" vertical="center" wrapText="1"/>
    </xf>
    <xf numFmtId="0" fontId="3" fillId="8" borderId="3" xfId="1" applyFill="1" applyBorder="1" applyAlignment="1" applyProtection="1">
      <alignment horizontal="center" vertical="center"/>
    </xf>
    <xf numFmtId="0" fontId="17" fillId="0" borderId="22" xfId="0" quotePrefix="1" applyFont="1" applyFill="1" applyBorder="1" applyAlignment="1" applyProtection="1">
      <alignment horizontal="center" vertical="center" wrapText="1"/>
    </xf>
    <xf numFmtId="0" fontId="18" fillId="0" borderId="0" xfId="0" applyFont="1" applyFill="1" applyBorder="1" applyAlignment="1" applyProtection="1">
      <alignment horizontal="left" vertical="center" wrapText="1"/>
    </xf>
    <xf numFmtId="0" fontId="12" fillId="6" borderId="22" xfId="0" applyFont="1" applyFill="1" applyBorder="1" applyAlignment="1" applyProtection="1">
      <alignment horizontal="center" vertical="center"/>
    </xf>
    <xf numFmtId="0" fontId="8" fillId="6" borderId="22" xfId="0" applyFont="1" applyFill="1" applyBorder="1" applyAlignment="1" applyProtection="1">
      <alignment horizontal="center" vertical="center"/>
    </xf>
    <xf numFmtId="0" fontId="14" fillId="0" borderId="0" xfId="0" quotePrefix="1" applyFont="1" applyFill="1" applyBorder="1" applyAlignment="1" applyProtection="1">
      <alignment horizontal="center" vertical="center" wrapText="1"/>
    </xf>
    <xf numFmtId="0" fontId="9" fillId="0" borderId="17" xfId="0" applyFont="1" applyBorder="1" applyProtection="1">
      <protection locked="0"/>
    </xf>
    <xf numFmtId="0" fontId="9" fillId="0" borderId="19" xfId="0" applyFont="1" applyBorder="1" applyProtection="1">
      <protection locked="0"/>
    </xf>
    <xf numFmtId="0" fontId="9" fillId="0" borderId="20" xfId="0" applyFont="1" applyBorder="1" applyProtection="1">
      <protection locked="0"/>
    </xf>
    <xf numFmtId="0" fontId="12" fillId="4" borderId="22" xfId="0" applyFont="1" applyFill="1" applyBorder="1" applyAlignment="1" applyProtection="1">
      <alignment horizontal="center" vertical="center"/>
    </xf>
    <xf numFmtId="0" fontId="12" fillId="4" borderId="13" xfId="0" applyFont="1" applyFill="1" applyBorder="1" applyAlignment="1" applyProtection="1">
      <alignment horizontal="center" vertical="center"/>
    </xf>
    <xf numFmtId="0" fontId="12" fillId="4" borderId="17" xfId="0" applyFont="1" applyFill="1" applyBorder="1" applyAlignment="1" applyProtection="1">
      <alignment horizontal="center" vertical="center" wrapText="1"/>
      <protection locked="0"/>
    </xf>
    <xf numFmtId="165" fontId="0" fillId="4" borderId="17" xfId="0" applyNumberFormat="1" applyFont="1" applyFill="1" applyBorder="1" applyAlignment="1" applyProtection="1">
      <alignment horizontal="center" vertical="center" wrapText="1"/>
      <protection locked="0"/>
    </xf>
    <xf numFmtId="0" fontId="0" fillId="0" borderId="19" xfId="0" applyFont="1" applyBorder="1" applyProtection="1">
      <protection locked="0"/>
    </xf>
    <xf numFmtId="0" fontId="0" fillId="0" borderId="20" xfId="0" applyFont="1" applyBorder="1" applyProtection="1">
      <protection locked="0"/>
    </xf>
    <xf numFmtId="0" fontId="16" fillId="5" borderId="0"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6" fillId="5" borderId="0" xfId="0" applyFont="1" applyFill="1" applyBorder="1" applyAlignment="1" applyProtection="1">
      <alignment horizontal="center" vertical="center"/>
    </xf>
    <xf numFmtId="0" fontId="0" fillId="0" borderId="22" xfId="0" applyFont="1" applyBorder="1" applyProtection="1">
      <protection locked="0"/>
    </xf>
    <xf numFmtId="0" fontId="0" fillId="0" borderId="13" xfId="0" applyFont="1" applyBorder="1" applyProtection="1">
      <protection locked="0"/>
    </xf>
    <xf numFmtId="0" fontId="0" fillId="0" borderId="17" xfId="0" applyFont="1" applyBorder="1" applyProtection="1">
      <protection locked="0"/>
    </xf>
    <xf numFmtId="17" fontId="12" fillId="6" borderId="7" xfId="0" applyNumberFormat="1" applyFont="1" applyFill="1" applyBorder="1" applyAlignment="1" applyProtection="1">
      <alignment horizontal="center" vertical="center" wrapText="1"/>
    </xf>
    <xf numFmtId="0" fontId="12" fillId="6" borderId="7" xfId="0" applyFont="1" applyFill="1" applyBorder="1" applyAlignment="1" applyProtection="1">
      <alignment horizontal="center" vertical="center" wrapText="1"/>
    </xf>
    <xf numFmtId="0" fontId="0" fillId="0" borderId="7" xfId="0" applyFont="1" applyBorder="1" applyProtection="1"/>
    <xf numFmtId="0" fontId="0" fillId="0" borderId="7" xfId="0" applyFont="1" applyBorder="1" applyAlignment="1" applyProtection="1">
      <alignment horizontal="center" vertical="center"/>
    </xf>
    <xf numFmtId="17" fontId="0" fillId="0" borderId="7" xfId="0" applyNumberFormat="1" applyFont="1" applyBorder="1" applyAlignment="1" applyProtection="1">
      <alignment horizontal="center" vertical="center"/>
    </xf>
    <xf numFmtId="0" fontId="12" fillId="6" borderId="2" xfId="0" applyFont="1" applyFill="1" applyBorder="1" applyAlignment="1" applyProtection="1">
      <alignment vertical="center"/>
    </xf>
    <xf numFmtId="0" fontId="7" fillId="0" borderId="0" xfId="0" applyFont="1" applyFill="1" applyBorder="1" applyProtection="1"/>
    <xf numFmtId="0" fontId="12" fillId="6" borderId="3" xfId="0" applyFont="1" applyFill="1" applyBorder="1" applyAlignment="1" applyProtection="1">
      <alignment vertical="center"/>
    </xf>
    <xf numFmtId="0" fontId="12" fillId="6" borderId="59"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6"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17" xfId="0" applyNumberFormat="1" applyFont="1" applyBorder="1" applyProtection="1"/>
    <xf numFmtId="17" fontId="0" fillId="0" borderId="19" xfId="0" applyNumberFormat="1" applyFont="1" applyBorder="1" applyProtection="1"/>
    <xf numFmtId="0" fontId="12" fillId="4" borderId="19" xfId="0" applyFont="1" applyFill="1" applyBorder="1" applyAlignment="1" applyProtection="1">
      <alignment vertical="center"/>
    </xf>
    <xf numFmtId="0" fontId="0" fillId="0" borderId="13" xfId="0" applyFont="1" applyFill="1" applyBorder="1" applyProtection="1"/>
    <xf numFmtId="0" fontId="0" fillId="0" borderId="17" xfId="0" applyFont="1" applyFill="1" applyBorder="1" applyProtection="1"/>
    <xf numFmtId="0" fontId="0" fillId="0" borderId="20" xfId="0" applyFont="1" applyFill="1" applyBorder="1" applyProtection="1"/>
    <xf numFmtId="0" fontId="23" fillId="0" borderId="0" xfId="0" applyFont="1" applyProtection="1"/>
    <xf numFmtId="49" fontId="0" fillId="8" borderId="7" xfId="0" applyNumberFormat="1" applyFont="1" applyFill="1" applyBorder="1" applyAlignment="1" applyProtection="1">
      <alignment horizontal="center" vertical="center"/>
    </xf>
    <xf numFmtId="0" fontId="7" fillId="0" borderId="0" xfId="0" applyFont="1" applyBorder="1" applyProtection="1"/>
    <xf numFmtId="0" fontId="7" fillId="0" borderId="0" xfId="0" applyFont="1" applyBorder="1" applyAlignment="1" applyProtection="1">
      <alignment wrapText="1"/>
    </xf>
    <xf numFmtId="17" fontId="7" fillId="0" borderId="0" xfId="0" applyNumberFormat="1" applyFont="1" applyBorder="1" applyAlignment="1" applyProtection="1">
      <alignment vertical="center"/>
    </xf>
    <xf numFmtId="0" fontId="7" fillId="0" borderId="0" xfId="0" applyNumberFormat="1" applyFont="1" applyBorder="1" applyAlignment="1" applyProtection="1">
      <alignment vertical="center"/>
    </xf>
    <xf numFmtId="17" fontId="7" fillId="0" borderId="0" xfId="0" applyNumberFormat="1" applyFont="1" applyBorder="1" applyProtection="1"/>
    <xf numFmtId="0" fontId="15" fillId="0" borderId="0" xfId="0" applyFont="1" applyFill="1" applyBorder="1" applyAlignment="1" applyProtection="1">
      <alignment horizontal="center" vertical="center"/>
    </xf>
    <xf numFmtId="165" fontId="20" fillId="4" borderId="0" xfId="0" applyNumberFormat="1" applyFont="1" applyFill="1" applyBorder="1" applyAlignment="1" applyProtection="1">
      <alignment horizontal="center" vertical="center" wrapText="1"/>
    </xf>
    <xf numFmtId="0" fontId="17" fillId="6" borderId="2" xfId="0" applyFont="1" applyFill="1" applyBorder="1" applyAlignment="1" applyProtection="1">
      <alignment horizontal="center" vertical="center"/>
    </xf>
    <xf numFmtId="0" fontId="17" fillId="6" borderId="2" xfId="0" applyFont="1" applyFill="1" applyBorder="1" applyAlignment="1" applyProtection="1">
      <alignment horizontal="center" vertical="center" wrapText="1"/>
    </xf>
    <xf numFmtId="0" fontId="17" fillId="6" borderId="2" xfId="0" quotePrefix="1" applyFont="1" applyFill="1" applyBorder="1" applyAlignment="1" applyProtection="1">
      <alignment horizontal="center" vertical="center" wrapText="1"/>
    </xf>
    <xf numFmtId="0" fontId="18" fillId="0" borderId="2" xfId="0" applyFont="1" applyBorder="1" applyProtection="1"/>
    <xf numFmtId="0" fontId="18" fillId="0" borderId="22" xfId="0" applyFont="1" applyBorder="1" applyProtection="1">
      <protection locked="0"/>
    </xf>
    <xf numFmtId="14" fontId="0" fillId="0" borderId="0" xfId="0" applyNumberFormat="1" applyFont="1" applyProtection="1"/>
    <xf numFmtId="0" fontId="15" fillId="6" borderId="17" xfId="0" applyFont="1" applyFill="1" applyBorder="1" applyAlignment="1" applyProtection="1">
      <alignment horizontal="center" vertical="center"/>
    </xf>
    <xf numFmtId="0" fontId="7" fillId="0" borderId="22" xfId="0" quotePrefix="1" applyFont="1" applyFill="1" applyBorder="1" applyAlignment="1" applyProtection="1">
      <alignment horizontal="center" vertical="center" wrapText="1"/>
    </xf>
    <xf numFmtId="0" fontId="7" fillId="0" borderId="0" xfId="0" applyFont="1" applyFill="1" applyBorder="1" applyAlignment="1" applyProtection="1">
      <alignment horizontal="left" vertical="center" wrapText="1"/>
    </xf>
    <xf numFmtId="0" fontId="16" fillId="5" borderId="0" xfId="0" applyFont="1" applyFill="1" applyBorder="1" applyAlignment="1" applyProtection="1">
      <alignment horizontal="center" vertical="center"/>
    </xf>
    <xf numFmtId="0" fontId="10" fillId="0" borderId="19" xfId="0" applyFont="1" applyBorder="1" applyProtection="1"/>
    <xf numFmtId="0" fontId="6" fillId="0" borderId="17" xfId="0" applyFont="1" applyBorder="1" applyProtection="1"/>
    <xf numFmtId="15" fontId="7" fillId="4" borderId="0" xfId="0" applyNumberFormat="1" applyFont="1" applyFill="1" applyBorder="1" applyAlignment="1" applyProtection="1">
      <alignment horizontal="center" vertical="center"/>
    </xf>
    <xf numFmtId="0" fontId="15" fillId="0" borderId="22" xfId="0"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49" fontId="0" fillId="0" borderId="7" xfId="0" applyNumberFormat="1" applyFont="1" applyBorder="1" applyAlignment="1" applyProtection="1">
      <alignment horizontal="left" vertical="center" wrapText="1"/>
      <protection locked="0"/>
    </xf>
    <xf numFmtId="0" fontId="18" fillId="0" borderId="0" xfId="0" applyFont="1"/>
    <xf numFmtId="0" fontId="18" fillId="4" borderId="0" xfId="0" applyFont="1" applyFill="1" applyProtection="1"/>
    <xf numFmtId="0" fontId="18" fillId="4" borderId="0" xfId="0" applyFont="1" applyFill="1" applyAlignment="1" applyProtection="1">
      <alignment wrapText="1"/>
    </xf>
    <xf numFmtId="0" fontId="32" fillId="0" borderId="0" xfId="0" applyFont="1"/>
    <xf numFmtId="15" fontId="18" fillId="4" borderId="0" xfId="0" applyNumberFormat="1" applyFont="1" applyFill="1" applyAlignment="1" applyProtection="1">
      <alignment wrapText="1"/>
    </xf>
    <xf numFmtId="0" fontId="18" fillId="0" borderId="0" xfId="0" applyFont="1" applyAlignment="1">
      <alignment wrapText="1"/>
    </xf>
    <xf numFmtId="0" fontId="30" fillId="4" borderId="0" xfId="0" applyFont="1" applyFill="1" applyBorder="1" applyAlignment="1" applyProtection="1">
      <alignment horizontal="center" vertical="center"/>
    </xf>
    <xf numFmtId="0" fontId="30" fillId="4" borderId="0" xfId="0" applyFont="1" applyFill="1" applyBorder="1" applyAlignment="1" applyProtection="1">
      <alignment horizontal="left" wrapText="1"/>
    </xf>
    <xf numFmtId="0" fontId="30" fillId="4" borderId="0" xfId="0" applyFont="1" applyFill="1" applyBorder="1" applyAlignment="1" applyProtection="1">
      <alignment wrapText="1"/>
    </xf>
    <xf numFmtId="0" fontId="18" fillId="0" borderId="0" xfId="0" applyFont="1" applyProtection="1"/>
    <xf numFmtId="15" fontId="33" fillId="9" borderId="38" xfId="0" applyNumberFormat="1" applyFont="1" applyFill="1" applyBorder="1" applyAlignment="1" applyProtection="1">
      <alignment vertical="center"/>
    </xf>
    <xf numFmtId="15" fontId="33" fillId="9" borderId="39" xfId="0" applyNumberFormat="1" applyFont="1" applyFill="1" applyBorder="1" applyAlignment="1" applyProtection="1">
      <alignment vertical="center"/>
    </xf>
    <xf numFmtId="15" fontId="33" fillId="9" borderId="37" xfId="0" applyNumberFormat="1" applyFont="1" applyFill="1" applyBorder="1" applyAlignment="1" applyProtection="1">
      <alignment vertical="center"/>
    </xf>
    <xf numFmtId="15" fontId="33" fillId="9" borderId="13" xfId="0" applyNumberFormat="1" applyFont="1" applyFill="1" applyBorder="1" applyAlignment="1" applyProtection="1">
      <alignment horizontal="center" vertical="center"/>
    </xf>
    <xf numFmtId="0" fontId="33" fillId="6" borderId="41" xfId="0" applyNumberFormat="1" applyFont="1" applyFill="1" applyBorder="1" applyAlignment="1" applyProtection="1">
      <alignment vertical="center" wrapText="1"/>
    </xf>
    <xf numFmtId="0" fontId="33" fillId="6" borderId="41" xfId="0" quotePrefix="1" applyNumberFormat="1" applyFont="1" applyFill="1" applyBorder="1" applyAlignment="1" applyProtection="1">
      <alignment vertical="center" wrapText="1"/>
    </xf>
    <xf numFmtId="0" fontId="33" fillId="6" borderId="42" xfId="0" applyNumberFormat="1" applyFont="1" applyFill="1" applyBorder="1" applyAlignment="1" applyProtection="1">
      <alignment vertical="center" wrapText="1"/>
    </xf>
    <xf numFmtId="0" fontId="33" fillId="6" borderId="40" xfId="0" applyNumberFormat="1" applyFont="1" applyFill="1" applyBorder="1" applyAlignment="1" applyProtection="1">
      <alignment vertical="center" wrapText="1"/>
    </xf>
    <xf numFmtId="0" fontId="33" fillId="6" borderId="40" xfId="0" quotePrefix="1" applyNumberFormat="1" applyFont="1" applyFill="1" applyBorder="1" applyAlignment="1" applyProtection="1">
      <alignment horizontal="left" vertical="center" wrapText="1"/>
    </xf>
    <xf numFmtId="0" fontId="33" fillId="6" borderId="51" xfId="0" applyNumberFormat="1" applyFont="1" applyFill="1" applyBorder="1" applyAlignment="1" applyProtection="1">
      <alignment horizontal="center" vertical="center" wrapText="1"/>
    </xf>
    <xf numFmtId="49" fontId="18" fillId="0" borderId="40" xfId="0" applyNumberFormat="1" applyFont="1" applyBorder="1" applyProtection="1"/>
    <xf numFmtId="0" fontId="18" fillId="0" borderId="41" xfId="0" applyFont="1" applyBorder="1" applyProtection="1"/>
    <xf numFmtId="0" fontId="18" fillId="0" borderId="42" xfId="0" applyFont="1" applyBorder="1" applyProtection="1"/>
    <xf numFmtId="0" fontId="18" fillId="0" borderId="32" xfId="0" applyFont="1" applyBorder="1" applyAlignment="1" applyProtection="1">
      <alignment horizontal="center"/>
    </xf>
    <xf numFmtId="0" fontId="18" fillId="0" borderId="15" xfId="0" applyFont="1" applyBorder="1" applyProtection="1"/>
    <xf numFmtId="49" fontId="18" fillId="0" borderId="44" xfId="0" applyNumberFormat="1" applyFont="1" applyBorder="1" applyProtection="1"/>
    <xf numFmtId="0" fontId="18" fillId="0" borderId="45" xfId="0" applyFont="1" applyBorder="1" applyProtection="1"/>
    <xf numFmtId="0" fontId="18" fillId="0" borderId="46" xfId="0" applyFont="1" applyBorder="1" applyProtection="1"/>
    <xf numFmtId="0" fontId="18" fillId="0" borderId="36" xfId="0" applyFont="1" applyBorder="1" applyAlignment="1" applyProtection="1">
      <alignment horizontal="center"/>
    </xf>
    <xf numFmtId="0" fontId="18" fillId="0" borderId="16" xfId="0" applyFont="1" applyBorder="1" applyProtection="1"/>
    <xf numFmtId="49" fontId="18" fillId="0" borderId="0" xfId="0" applyNumberFormat="1" applyFont="1" applyProtection="1"/>
    <xf numFmtId="0" fontId="0" fillId="16" borderId="64" xfId="0" applyFont="1" applyFill="1" applyBorder="1"/>
    <xf numFmtId="0" fontId="0" fillId="13" borderId="64" xfId="0" applyFont="1" applyFill="1" applyBorder="1"/>
    <xf numFmtId="0" fontId="0" fillId="13" borderId="65" xfId="0" applyFont="1" applyFill="1" applyBorder="1"/>
    <xf numFmtId="0" fontId="0" fillId="17" borderId="64" xfId="0" applyFont="1" applyFill="1" applyBorder="1"/>
    <xf numFmtId="0" fontId="0" fillId="17" borderId="65" xfId="0" applyFont="1" applyFill="1" applyBorder="1"/>
    <xf numFmtId="0" fontId="0" fillId="15" borderId="64" xfId="0" applyFont="1" applyFill="1" applyBorder="1"/>
    <xf numFmtId="0" fontId="0" fillId="15" borderId="65" xfId="0" applyFont="1" applyFill="1" applyBorder="1"/>
    <xf numFmtId="0" fontId="0" fillId="14" borderId="64" xfId="0" applyFont="1" applyFill="1" applyBorder="1"/>
    <xf numFmtId="0" fontId="0" fillId="14" borderId="65" xfId="0" applyFont="1" applyFill="1" applyBorder="1"/>
    <xf numFmtId="0" fontId="0" fillId="17" borderId="67" xfId="0" applyFont="1" applyFill="1" applyBorder="1"/>
    <xf numFmtId="0" fontId="18" fillId="11" borderId="72" xfId="0" applyFont="1" applyFill="1" applyBorder="1" applyProtection="1"/>
    <xf numFmtId="0" fontId="18" fillId="11" borderId="73" xfId="0" applyFont="1" applyFill="1" applyBorder="1" applyProtection="1"/>
    <xf numFmtId="0" fontId="0" fillId="13" borderId="64" xfId="0" applyFont="1" applyFill="1" applyBorder="1" applyAlignment="1"/>
    <xf numFmtId="0" fontId="0" fillId="16" borderId="64" xfId="0" applyFont="1" applyFill="1" applyBorder="1" applyAlignment="1"/>
    <xf numFmtId="0" fontId="0" fillId="16" borderId="67" xfId="0" applyFont="1" applyFill="1" applyBorder="1" applyAlignment="1"/>
    <xf numFmtId="0" fontId="35" fillId="12" borderId="60" xfId="0" applyFont="1" applyFill="1" applyBorder="1" applyAlignment="1">
      <alignment horizontal="center" vertical="center" wrapText="1"/>
    </xf>
    <xf numFmtId="0" fontId="36" fillId="12" borderId="61" xfId="0" applyFont="1" applyFill="1" applyBorder="1" applyAlignment="1">
      <alignment horizontal="center" vertical="center" wrapText="1"/>
    </xf>
    <xf numFmtId="0" fontId="35" fillId="12" borderId="61" xfId="0" applyFont="1" applyFill="1" applyBorder="1" applyAlignment="1">
      <alignment horizontal="center" vertical="center" wrapText="1"/>
    </xf>
    <xf numFmtId="0" fontId="35" fillId="12" borderId="62" xfId="0" applyFont="1" applyFill="1" applyBorder="1" applyAlignment="1">
      <alignment horizontal="center" vertical="center" wrapText="1"/>
    </xf>
    <xf numFmtId="0" fontId="35" fillId="12" borderId="76" xfId="0" applyFont="1" applyFill="1" applyBorder="1" applyAlignment="1">
      <alignment horizontal="center" vertical="center" wrapText="1"/>
    </xf>
    <xf numFmtId="0" fontId="35" fillId="12" borderId="79" xfId="0" applyFont="1" applyFill="1" applyBorder="1" applyAlignment="1">
      <alignment horizontal="center" vertical="center" wrapText="1"/>
    </xf>
    <xf numFmtId="0" fontId="0" fillId="13" borderId="80" xfId="0" applyFont="1" applyFill="1" applyBorder="1"/>
    <xf numFmtId="0" fontId="0" fillId="17" borderId="80" xfId="0" applyFont="1" applyFill="1" applyBorder="1"/>
    <xf numFmtId="0" fontId="0" fillId="15" borderId="80" xfId="0" applyFont="1" applyFill="1" applyBorder="1"/>
    <xf numFmtId="0" fontId="0" fillId="14" borderId="80" xfId="0" applyFont="1" applyFill="1" applyBorder="1"/>
    <xf numFmtId="0" fontId="0" fillId="16" borderId="80" xfId="0" applyFont="1" applyFill="1" applyBorder="1"/>
    <xf numFmtId="0" fontId="0" fillId="17" borderId="81" xfId="0" applyFont="1" applyFill="1" applyBorder="1"/>
    <xf numFmtId="15" fontId="30" fillId="4" borderId="0" xfId="0" applyNumberFormat="1" applyFont="1" applyFill="1" applyBorder="1" applyAlignment="1" applyProtection="1">
      <alignment horizontal="center" vertical="center" wrapText="1"/>
    </xf>
    <xf numFmtId="0" fontId="35" fillId="18" borderId="61" xfId="0" applyFont="1" applyFill="1" applyBorder="1" applyAlignment="1">
      <alignment horizontal="center" vertical="center" wrapText="1"/>
    </xf>
    <xf numFmtId="168" fontId="34" fillId="16" borderId="63" xfId="0" applyNumberFormat="1" applyFont="1" applyFill="1" applyBorder="1"/>
    <xf numFmtId="3" fontId="0" fillId="17" borderId="63" xfId="0" applyNumberFormat="1" applyFont="1" applyFill="1" applyBorder="1"/>
    <xf numFmtId="0" fontId="20" fillId="0" borderId="13" xfId="0" applyFont="1" applyBorder="1" applyProtection="1"/>
    <xf numFmtId="0" fontId="0" fillId="8" borderId="48" xfId="0" applyFont="1" applyFill="1" applyBorder="1" applyProtection="1"/>
    <xf numFmtId="0" fontId="0" fillId="0" borderId="48" xfId="0" applyFont="1" applyBorder="1" applyProtection="1"/>
    <xf numFmtId="0" fontId="16" fillId="6" borderId="2" xfId="0" applyFont="1" applyFill="1" applyBorder="1" applyAlignment="1" applyProtection="1"/>
    <xf numFmtId="0" fontId="0" fillId="8" borderId="15" xfId="0" quotePrefix="1" applyFont="1" applyFill="1" applyBorder="1" applyAlignment="1" applyProtection="1">
      <alignment horizontal="center" vertical="center" wrapText="1"/>
      <protection hidden="1"/>
    </xf>
    <xf numFmtId="0" fontId="0" fillId="8" borderId="14" xfId="0" applyFont="1" applyFill="1" applyBorder="1" applyAlignment="1" applyProtection="1">
      <alignment horizontal="center" vertical="center" wrapText="1"/>
      <protection hidden="1"/>
    </xf>
    <xf numFmtId="0" fontId="7" fillId="0" borderId="17" xfId="0" applyFont="1" applyBorder="1" applyProtection="1">
      <protection locked="0"/>
    </xf>
    <xf numFmtId="0" fontId="7" fillId="0" borderId="0" xfId="0" applyFont="1" applyBorder="1" applyAlignment="1" applyProtection="1">
      <alignment horizontal="center" vertical="center" wrapText="1"/>
    </xf>
    <xf numFmtId="0" fontId="39" fillId="8" borderId="39" xfId="0" quotePrefix="1" applyNumberFormat="1" applyFont="1" applyFill="1" applyBorder="1" applyAlignment="1" applyProtection="1">
      <alignment horizontal="center" vertical="center" wrapText="1"/>
    </xf>
    <xf numFmtId="0" fontId="39" fillId="8" borderId="42" xfId="0" quotePrefix="1" applyNumberFormat="1" applyFont="1" applyFill="1" applyBorder="1" applyAlignment="1" applyProtection="1">
      <alignment horizontal="center" vertical="center" wrapText="1"/>
    </xf>
    <xf numFmtId="15" fontId="39" fillId="8" borderId="42" xfId="0" quotePrefix="1" applyNumberFormat="1" applyFont="1" applyFill="1" applyBorder="1" applyAlignment="1" applyProtection="1">
      <alignment horizontal="center" vertical="center" wrapText="1"/>
    </xf>
    <xf numFmtId="15" fontId="39" fillId="8" borderId="46" xfId="0" quotePrefix="1" applyNumberFormat="1" applyFont="1" applyFill="1" applyBorder="1" applyAlignment="1" applyProtection="1">
      <alignment horizontal="center" vertical="center" wrapText="1"/>
    </xf>
    <xf numFmtId="0" fontId="6" fillId="11" borderId="73" xfId="0" applyFont="1" applyFill="1" applyBorder="1"/>
    <xf numFmtId="0" fontId="6" fillId="11" borderId="75" xfId="0" applyFont="1" applyFill="1" applyBorder="1"/>
    <xf numFmtId="0" fontId="12" fillId="6" borderId="11" xfId="0" applyFont="1" applyFill="1" applyBorder="1" applyAlignment="1" applyProtection="1">
      <alignment horizontal="center" vertical="center" wrapText="1"/>
    </xf>
    <xf numFmtId="0" fontId="24" fillId="6" borderId="22" xfId="0" applyFont="1" applyFill="1" applyBorder="1" applyAlignment="1" applyProtection="1">
      <alignment horizontal="center" vertical="center"/>
    </xf>
    <xf numFmtId="0" fontId="18" fillId="4" borderId="0" xfId="0" applyFont="1" applyFill="1"/>
    <xf numFmtId="0" fontId="7" fillId="4" borderId="0" xfId="0" applyFont="1" applyFill="1" applyProtection="1"/>
    <xf numFmtId="0" fontId="7" fillId="4" borderId="0" xfId="0" applyFont="1" applyFill="1"/>
    <xf numFmtId="1" fontId="30" fillId="8" borderId="0" xfId="0" applyNumberFormat="1" applyFont="1" applyFill="1" applyBorder="1" applyAlignment="1" applyProtection="1">
      <alignment horizontal="center" vertical="center" wrapText="1"/>
    </xf>
    <xf numFmtId="0" fontId="30" fillId="0" borderId="0" xfId="0" applyFont="1" applyBorder="1" applyAlignment="1" applyProtection="1">
      <alignment horizontal="left" vertical="center" wrapText="1"/>
    </xf>
    <xf numFmtId="0" fontId="30" fillId="0" borderId="0" xfId="0" applyFont="1" applyBorder="1" applyAlignment="1" applyProtection="1">
      <alignment horizontal="center" vertical="center" wrapText="1"/>
    </xf>
    <xf numFmtId="15" fontId="30" fillId="0" borderId="0" xfId="0" applyNumberFormat="1" applyFont="1" applyBorder="1" applyAlignment="1" applyProtection="1">
      <alignment horizontal="center" vertical="center" wrapText="1"/>
    </xf>
    <xf numFmtId="0" fontId="30" fillId="10" borderId="0" xfId="0" applyFont="1" applyFill="1" applyBorder="1" applyAlignment="1" applyProtection="1">
      <alignment horizontal="left" vertical="center" wrapText="1"/>
    </xf>
    <xf numFmtId="0" fontId="18" fillId="0" borderId="0" xfId="0" applyFont="1" applyBorder="1"/>
    <xf numFmtId="168" fontId="34" fillId="20" borderId="63" xfId="0" applyNumberFormat="1" applyFont="1" applyFill="1" applyBorder="1"/>
    <xf numFmtId="3" fontId="0" fillId="4" borderId="63" xfId="0" applyNumberFormat="1" applyFont="1" applyFill="1" applyBorder="1"/>
    <xf numFmtId="0" fontId="0" fillId="20" borderId="80" xfId="0" applyFont="1" applyFill="1" applyBorder="1"/>
    <xf numFmtId="0" fontId="0" fillId="20" borderId="64" xfId="0" applyFont="1" applyFill="1" applyBorder="1"/>
    <xf numFmtId="0" fontId="0" fillId="20" borderId="64" xfId="0" applyFont="1" applyFill="1" applyBorder="1" applyAlignment="1"/>
    <xf numFmtId="0" fontId="0" fillId="4" borderId="81" xfId="0" applyFont="1" applyFill="1" applyBorder="1"/>
    <xf numFmtId="0" fontId="0" fillId="4" borderId="67" xfId="0" applyFont="1" applyFill="1" applyBorder="1"/>
    <xf numFmtId="0" fontId="0" fillId="20" borderId="67" xfId="0" applyFont="1" applyFill="1" applyBorder="1" applyAlignment="1"/>
    <xf numFmtId="3" fontId="0" fillId="4" borderId="66" xfId="0" applyNumberFormat="1" applyFont="1" applyFill="1" applyBorder="1"/>
    <xf numFmtId="168" fontId="34" fillId="16" borderId="63" xfId="0" applyNumberFormat="1" applyFont="1" applyFill="1" applyBorder="1" applyAlignment="1">
      <alignment horizontal="center" vertical="center" wrapText="1"/>
    </xf>
    <xf numFmtId="0" fontId="34" fillId="13" borderId="80" xfId="0" applyFont="1" applyFill="1" applyBorder="1" applyAlignment="1">
      <alignment horizontal="center" vertical="center" wrapText="1"/>
    </xf>
    <xf numFmtId="0" fontId="34" fillId="13" borderId="64" xfId="0" applyFont="1" applyFill="1" applyBorder="1" applyAlignment="1">
      <alignment horizontal="center" vertical="center" wrapText="1"/>
    </xf>
    <xf numFmtId="0" fontId="34" fillId="13" borderId="65" xfId="0" applyFont="1" applyFill="1" applyBorder="1" applyAlignment="1">
      <alignment horizontal="center" vertical="center" wrapText="1"/>
    </xf>
    <xf numFmtId="3" fontId="34" fillId="17" borderId="63" xfId="0" applyNumberFormat="1" applyFont="1" applyFill="1" applyBorder="1" applyAlignment="1">
      <alignment horizontal="center" vertical="center" wrapText="1"/>
    </xf>
    <xf numFmtId="0" fontId="34" fillId="17" borderId="80" xfId="0" applyFont="1" applyFill="1" applyBorder="1" applyAlignment="1">
      <alignment horizontal="center" vertical="center" wrapText="1"/>
    </xf>
    <xf numFmtId="0" fontId="34" fillId="17" borderId="64" xfId="0" applyFont="1" applyFill="1" applyBorder="1" applyAlignment="1">
      <alignment horizontal="center" vertical="center" wrapText="1"/>
    </xf>
    <xf numFmtId="0" fontId="34" fillId="17" borderId="65" xfId="0" applyFont="1" applyFill="1" applyBorder="1" applyAlignment="1">
      <alignment horizontal="center" vertical="center" wrapText="1"/>
    </xf>
    <xf numFmtId="168" fontId="34" fillId="15" borderId="63" xfId="0" applyNumberFormat="1" applyFont="1" applyFill="1" applyBorder="1" applyAlignment="1">
      <alignment horizontal="center" vertical="center" wrapText="1"/>
    </xf>
    <xf numFmtId="0" fontId="34" fillId="15" borderId="80" xfId="0" applyFont="1" applyFill="1" applyBorder="1" applyAlignment="1">
      <alignment horizontal="center" vertical="center" wrapText="1"/>
    </xf>
    <xf numFmtId="0" fontId="34" fillId="15" borderId="64" xfId="0" applyFont="1" applyFill="1" applyBorder="1" applyAlignment="1">
      <alignment horizontal="center" vertical="center" wrapText="1"/>
    </xf>
    <xf numFmtId="0" fontId="34" fillId="15" borderId="65" xfId="0" applyFont="1" applyFill="1" applyBorder="1" applyAlignment="1">
      <alignment horizontal="center" vertical="center" wrapText="1"/>
    </xf>
    <xf numFmtId="3" fontId="34" fillId="14" borderId="63" xfId="0" applyNumberFormat="1" applyFont="1" applyFill="1" applyBorder="1" applyAlignment="1">
      <alignment horizontal="center" vertical="center" wrapText="1"/>
    </xf>
    <xf numFmtId="0" fontId="34" fillId="14" borderId="80" xfId="0" applyFont="1" applyFill="1" applyBorder="1" applyAlignment="1">
      <alignment horizontal="center" vertical="center" wrapText="1"/>
    </xf>
    <xf numFmtId="0" fontId="34" fillId="14" borderId="64" xfId="0" applyFont="1" applyFill="1" applyBorder="1" applyAlignment="1">
      <alignment horizontal="center" vertical="center" wrapText="1"/>
    </xf>
    <xf numFmtId="0" fontId="34" fillId="14" borderId="65" xfId="0" applyFont="1" applyFill="1" applyBorder="1" applyAlignment="1">
      <alignment horizontal="center" vertical="center" wrapText="1"/>
    </xf>
    <xf numFmtId="168" fontId="34" fillId="13" borderId="63" xfId="0" applyNumberFormat="1" applyFont="1" applyFill="1" applyBorder="1" applyAlignment="1">
      <alignment horizontal="center" vertical="center" wrapText="1"/>
    </xf>
    <xf numFmtId="0" fontId="34" fillId="16" borderId="80" xfId="0" applyFont="1" applyFill="1" applyBorder="1" applyAlignment="1">
      <alignment horizontal="center" vertical="center" wrapText="1"/>
    </xf>
    <xf numFmtId="0" fontId="34" fillId="16" borderId="64" xfId="0" applyFont="1" applyFill="1" applyBorder="1" applyAlignment="1">
      <alignment horizontal="center" vertical="center" wrapText="1"/>
    </xf>
    <xf numFmtId="3" fontId="34" fillId="17" borderId="66" xfId="0" applyNumberFormat="1" applyFont="1" applyFill="1" applyBorder="1" applyAlignment="1">
      <alignment horizontal="center" vertical="center" wrapText="1"/>
    </xf>
    <xf numFmtId="0" fontId="34" fillId="17" borderId="81" xfId="0" applyFont="1" applyFill="1" applyBorder="1" applyAlignment="1">
      <alignment horizontal="center" vertical="center" wrapText="1"/>
    </xf>
    <xf numFmtId="0" fontId="34" fillId="17" borderId="67" xfId="0" applyFont="1" applyFill="1" applyBorder="1" applyAlignment="1">
      <alignment horizontal="center" vertical="center" wrapText="1"/>
    </xf>
    <xf numFmtId="0" fontId="34" fillId="16" borderId="67" xfId="0" applyFont="1" applyFill="1" applyBorder="1" applyAlignment="1">
      <alignment horizontal="center" vertical="center" wrapText="1"/>
    </xf>
    <xf numFmtId="167" fontId="34" fillId="13" borderId="69" xfId="0" applyNumberFormat="1" applyFont="1" applyFill="1" applyBorder="1" applyAlignment="1">
      <alignment vertical="center" wrapText="1"/>
    </xf>
    <xf numFmtId="167" fontId="34" fillId="13" borderId="70" xfId="0" applyNumberFormat="1" applyFont="1" applyFill="1" applyBorder="1" applyAlignment="1">
      <alignment vertical="center" wrapText="1"/>
    </xf>
    <xf numFmtId="167" fontId="34" fillId="21" borderId="69" xfId="0" applyNumberFormat="1" applyFont="1" applyFill="1" applyBorder="1" applyAlignment="1">
      <alignment vertical="center" wrapText="1"/>
    </xf>
    <xf numFmtId="15" fontId="34" fillId="13" borderId="69" xfId="0" applyNumberFormat="1" applyFont="1" applyFill="1" applyBorder="1" applyAlignment="1">
      <alignment vertical="center" wrapText="1"/>
    </xf>
    <xf numFmtId="15" fontId="34" fillId="13" borderId="70" xfId="0" applyNumberFormat="1" applyFont="1" applyFill="1" applyBorder="1" applyAlignment="1">
      <alignment vertical="center" wrapText="1"/>
    </xf>
    <xf numFmtId="15" fontId="34" fillId="21" borderId="69" xfId="0" applyNumberFormat="1" applyFont="1" applyFill="1" applyBorder="1" applyAlignment="1">
      <alignment vertical="center" wrapText="1"/>
    </xf>
    <xf numFmtId="0" fontId="34" fillId="13" borderId="93" xfId="0" applyFont="1" applyFill="1" applyBorder="1" applyAlignment="1">
      <alignment vertical="center" wrapText="1"/>
    </xf>
    <xf numFmtId="0" fontId="34" fillId="13" borderId="94" xfId="0" applyFont="1" applyFill="1" applyBorder="1" applyAlignment="1">
      <alignment vertical="center" wrapText="1"/>
    </xf>
    <xf numFmtId="0" fontId="34" fillId="21" borderId="93" xfId="0" applyFont="1" applyFill="1" applyBorder="1" applyAlignment="1">
      <alignment vertical="center" wrapText="1"/>
    </xf>
    <xf numFmtId="3" fontId="34" fillId="22" borderId="63" xfId="0" applyNumberFormat="1" applyFont="1" applyFill="1" applyBorder="1" applyAlignment="1">
      <alignment horizontal="center" vertical="center" wrapText="1"/>
    </xf>
    <xf numFmtId="0" fontId="0" fillId="0" borderId="0" xfId="0" applyFont="1" applyFill="1" applyAlignment="1" applyProtection="1">
      <alignment horizontal="center" vertical="center" wrapText="1"/>
    </xf>
    <xf numFmtId="0" fontId="0" fillId="0" borderId="0" xfId="0" applyFont="1" applyFill="1" applyAlignment="1" applyProtection="1">
      <alignment horizontal="center" wrapText="1"/>
    </xf>
    <xf numFmtId="49" fontId="0" fillId="0" borderId="0" xfId="0" applyNumberFormat="1"/>
    <xf numFmtId="170" fontId="0" fillId="4" borderId="16" xfId="0" applyNumberFormat="1" applyFont="1" applyFill="1" applyBorder="1" applyAlignment="1" applyProtection="1">
      <alignment horizontal="center" vertical="center"/>
      <protection locked="0"/>
    </xf>
    <xf numFmtId="49" fontId="23" fillId="0" borderId="0" xfId="0" applyNumberFormat="1" applyFont="1" applyProtection="1"/>
    <xf numFmtId="49" fontId="4" fillId="0" borderId="0" xfId="2" applyNumberFormat="1"/>
    <xf numFmtId="170" fontId="7" fillId="0" borderId="0" xfId="0" applyNumberFormat="1" applyFont="1" applyProtection="1"/>
    <xf numFmtId="17" fontId="14" fillId="6" borderId="59" xfId="0" applyNumberFormat="1" applyFont="1" applyFill="1" applyBorder="1" applyAlignment="1" applyProtection="1">
      <alignment horizontal="center" vertical="center" wrapText="1"/>
    </xf>
    <xf numFmtId="17" fontId="14" fillId="6" borderId="59" xfId="0" quotePrefix="1" applyNumberFormat="1" applyFont="1" applyFill="1" applyBorder="1" applyAlignment="1" applyProtection="1">
      <alignment horizontal="center" vertical="center" wrapText="1"/>
    </xf>
    <xf numFmtId="17" fontId="25" fillId="6" borderId="59" xfId="0" applyNumberFormat="1" applyFont="1" applyFill="1" applyBorder="1" applyAlignment="1" applyProtection="1">
      <alignment horizontal="center" vertical="center" wrapText="1"/>
    </xf>
    <xf numFmtId="0" fontId="26" fillId="4" borderId="59" xfId="0" applyFont="1" applyFill="1" applyBorder="1" applyProtection="1"/>
    <xf numFmtId="0" fontId="26" fillId="4" borderId="59" xfId="0" applyFont="1" applyFill="1" applyBorder="1" applyAlignment="1" applyProtection="1">
      <alignment vertical="center" wrapText="1"/>
    </xf>
    <xf numFmtId="0" fontId="26" fillId="4" borderId="59" xfId="0" quotePrefix="1" applyFont="1" applyFill="1" applyBorder="1" applyAlignment="1" applyProtection="1">
      <alignment horizontal="left" vertical="center" wrapText="1"/>
    </xf>
    <xf numFmtId="49" fontId="0" fillId="8" borderId="59" xfId="0" applyNumberFormat="1" applyFont="1" applyFill="1" applyBorder="1" applyAlignment="1" applyProtection="1">
      <alignment horizontal="center" vertical="center" wrapText="1"/>
    </xf>
    <xf numFmtId="0" fontId="0" fillId="4" borderId="59" xfId="0" applyFont="1" applyFill="1" applyBorder="1" applyAlignment="1" applyProtection="1">
      <alignment horizontal="left" vertical="center" wrapText="1"/>
      <protection locked="0"/>
    </xf>
    <xf numFmtId="49" fontId="0" fillId="4" borderId="59" xfId="0" quotePrefix="1" applyNumberFormat="1" applyFont="1" applyFill="1" applyBorder="1" applyAlignment="1" applyProtection="1">
      <alignment horizontal="left" vertical="center" wrapText="1"/>
      <protection locked="0"/>
    </xf>
    <xf numFmtId="49" fontId="0" fillId="4" borderId="59" xfId="0" quotePrefix="1" applyNumberFormat="1" applyFont="1" applyFill="1" applyBorder="1" applyAlignment="1" applyProtection="1">
      <alignment horizontal="center" vertical="center" wrapText="1"/>
      <protection locked="0"/>
    </xf>
    <xf numFmtId="0" fontId="0" fillId="7" borderId="59" xfId="0" applyFont="1" applyFill="1" applyBorder="1" applyAlignment="1" applyProtection="1">
      <alignment horizontal="center" vertical="center" wrapText="1"/>
    </xf>
    <xf numFmtId="0" fontId="0" fillId="0" borderId="59" xfId="0" applyFont="1" applyFill="1" applyBorder="1" applyAlignment="1" applyProtection="1">
      <alignment horizontal="center" vertical="center" wrapText="1"/>
      <protection locked="0"/>
    </xf>
    <xf numFmtId="0" fontId="0" fillId="0" borderId="59" xfId="0" applyFont="1" applyFill="1" applyBorder="1" applyAlignment="1" applyProtection="1">
      <alignment horizontal="center" vertical="center" wrapText="1"/>
    </xf>
    <xf numFmtId="0" fontId="6" fillId="4" borderId="59" xfId="0" quotePrefix="1" applyFont="1" applyFill="1" applyBorder="1" applyAlignment="1" applyProtection="1">
      <alignment horizontal="center" vertical="center" wrapText="1"/>
      <protection locked="0"/>
    </xf>
    <xf numFmtId="0" fontId="20" fillId="4" borderId="59" xfId="0" applyFont="1" applyFill="1" applyBorder="1" applyProtection="1"/>
    <xf numFmtId="49" fontId="6" fillId="4" borderId="59" xfId="0" quotePrefix="1" applyNumberFormat="1" applyFont="1" applyFill="1" applyBorder="1" applyAlignment="1" applyProtection="1">
      <alignment horizontal="left" vertical="center" wrapText="1"/>
      <protection locked="0"/>
    </xf>
    <xf numFmtId="49" fontId="26" fillId="4" borderId="59" xfId="0" applyNumberFormat="1" applyFont="1" applyFill="1" applyBorder="1" applyAlignment="1" applyProtection="1">
      <alignment vertical="center" wrapText="1"/>
    </xf>
    <xf numFmtId="49" fontId="6" fillId="4" borderId="59" xfId="0" quotePrefix="1" applyNumberFormat="1" applyFont="1" applyFill="1" applyBorder="1" applyAlignment="1" applyProtection="1">
      <alignment horizontal="center" vertical="center" wrapText="1"/>
      <protection locked="0"/>
    </xf>
    <xf numFmtId="0" fontId="12" fillId="6" borderId="59" xfId="0" applyFont="1" applyFill="1" applyBorder="1" applyAlignment="1" applyProtection="1">
      <alignment horizontal="center" vertical="center" wrapText="1"/>
    </xf>
    <xf numFmtId="0" fontId="12" fillId="6" borderId="59" xfId="0" quotePrefix="1" applyFont="1" applyFill="1" applyBorder="1" applyAlignment="1" applyProtection="1">
      <alignment horizontal="center" vertical="center" wrapText="1"/>
    </xf>
    <xf numFmtId="0" fontId="15" fillId="4" borderId="59" xfId="0" quotePrefix="1" applyFont="1" applyFill="1" applyBorder="1" applyAlignment="1" applyProtection="1">
      <alignment horizontal="center" vertical="center" wrapText="1"/>
    </xf>
    <xf numFmtId="0" fontId="15" fillId="4" borderId="59" xfId="0" applyFont="1" applyFill="1" applyBorder="1" applyAlignment="1" applyProtection="1">
      <alignment horizontal="center" vertical="center" wrapText="1"/>
    </xf>
    <xf numFmtId="0" fontId="15" fillId="0" borderId="59" xfId="0" applyFont="1" applyFill="1" applyBorder="1" applyAlignment="1" applyProtection="1">
      <alignment horizontal="center" vertical="center" wrapText="1"/>
    </xf>
    <xf numFmtId="0" fontId="0" fillId="8" borderId="59" xfId="0" applyFont="1" applyFill="1" applyBorder="1" applyAlignment="1" applyProtection="1">
      <alignment horizontal="left" vertical="center" wrapText="1"/>
    </xf>
    <xf numFmtId="0" fontId="0" fillId="8" borderId="59" xfId="0" applyNumberFormat="1" applyFont="1" applyFill="1" applyBorder="1" applyAlignment="1" applyProtection="1">
      <alignment horizontal="center" vertical="center" wrapText="1"/>
    </xf>
    <xf numFmtId="4" fontId="0" fillId="4" borderId="59" xfId="0" applyNumberFormat="1" applyFont="1" applyFill="1" applyBorder="1" applyAlignment="1" applyProtection="1">
      <alignment horizontal="center" vertical="center" wrapText="1"/>
      <protection locked="0"/>
    </xf>
    <xf numFmtId="3" fontId="0" fillId="4" borderId="59" xfId="0" applyNumberFormat="1" applyFont="1" applyFill="1" applyBorder="1" applyAlignment="1" applyProtection="1">
      <alignment horizontal="center" vertical="center" wrapText="1"/>
      <protection locked="0"/>
    </xf>
    <xf numFmtId="166" fontId="0" fillId="4" borderId="59" xfId="0" applyNumberFormat="1" applyFont="1" applyFill="1" applyBorder="1" applyAlignment="1" applyProtection="1">
      <alignment horizontal="center" vertical="center" wrapText="1"/>
      <protection locked="0"/>
    </xf>
    <xf numFmtId="15" fontId="0" fillId="4" borderId="59" xfId="0" applyNumberFormat="1" applyFont="1" applyFill="1" applyBorder="1" applyAlignment="1" applyProtection="1">
      <alignment horizontal="center" vertical="center" wrapText="1"/>
      <protection locked="0"/>
    </xf>
    <xf numFmtId="49" fontId="0" fillId="4" borderId="59" xfId="0" applyNumberFormat="1" applyFont="1" applyFill="1" applyBorder="1" applyAlignment="1" applyProtection="1">
      <alignment horizontal="center" vertical="center" wrapText="1"/>
      <protection locked="0"/>
    </xf>
    <xf numFmtId="165" fontId="7" fillId="4" borderId="59" xfId="0" applyNumberFormat="1" applyFont="1" applyFill="1" applyBorder="1" applyAlignment="1" applyProtection="1">
      <alignment horizontal="center" vertical="center" wrapText="1"/>
    </xf>
    <xf numFmtId="15" fontId="7" fillId="4" borderId="59" xfId="0" applyNumberFormat="1" applyFont="1" applyFill="1" applyBorder="1" applyAlignment="1" applyProtection="1">
      <alignment horizontal="center" vertical="center" wrapText="1"/>
    </xf>
    <xf numFmtId="49" fontId="7" fillId="4" borderId="59" xfId="0" applyNumberFormat="1" applyFont="1" applyFill="1" applyBorder="1" applyAlignment="1" applyProtection="1">
      <alignment horizontal="center" vertical="center" wrapText="1"/>
    </xf>
    <xf numFmtId="0" fontId="12" fillId="0" borderId="59" xfId="0" applyFont="1" applyFill="1" applyBorder="1" applyAlignment="1" applyProtection="1">
      <alignment horizontal="center" vertical="center" wrapText="1"/>
    </xf>
    <xf numFmtId="49" fontId="0" fillId="8" borderId="59" xfId="0" applyNumberFormat="1" applyFont="1" applyFill="1" applyBorder="1" applyAlignment="1" applyProtection="1">
      <alignment horizontal="center" vertical="center"/>
    </xf>
    <xf numFmtId="49" fontId="0" fillId="8" borderId="59" xfId="0" applyNumberFormat="1" applyFont="1" applyFill="1" applyBorder="1" applyAlignment="1" applyProtection="1">
      <alignment horizontal="left" vertical="center" wrapText="1"/>
    </xf>
    <xf numFmtId="0" fontId="0" fillId="0" borderId="59" xfId="0" quotePrefix="1" applyFont="1" applyFill="1" applyBorder="1" applyAlignment="1" applyProtection="1">
      <alignment horizontal="left" vertical="center" wrapText="1"/>
      <protection locked="0"/>
    </xf>
    <xf numFmtId="0" fontId="7" fillId="0" borderId="59" xfId="0" quotePrefix="1" applyFont="1" applyFill="1" applyBorder="1" applyAlignment="1" applyProtection="1">
      <alignment horizontal="left" vertical="center" wrapText="1"/>
    </xf>
    <xf numFmtId="0" fontId="14" fillId="6" borderId="59" xfId="0" applyFont="1" applyFill="1" applyBorder="1" applyAlignment="1" applyProtection="1">
      <alignment horizontal="center" vertical="center"/>
    </xf>
    <xf numFmtId="17" fontId="14" fillId="6" borderId="59" xfId="0" applyNumberFormat="1" applyFont="1" applyFill="1" applyBorder="1" applyAlignment="1" applyProtection="1">
      <alignment horizontal="center" vertical="center"/>
    </xf>
    <xf numFmtId="17" fontId="15" fillId="0" borderId="59" xfId="0" applyNumberFormat="1" applyFont="1" applyFill="1" applyBorder="1" applyAlignment="1" applyProtection="1">
      <alignment horizontal="center" vertical="center"/>
    </xf>
    <xf numFmtId="49" fontId="0" fillId="4" borderId="59" xfId="0" applyNumberFormat="1" applyFont="1" applyFill="1" applyBorder="1" applyAlignment="1" applyProtection="1">
      <alignment horizontal="left" vertical="center" wrapText="1"/>
      <protection locked="0"/>
    </xf>
    <xf numFmtId="0" fontId="7" fillId="0" borderId="59" xfId="0" applyFont="1" applyFill="1" applyBorder="1" applyAlignment="1" applyProtection="1">
      <alignment horizontal="left" wrapText="1"/>
    </xf>
    <xf numFmtId="0" fontId="15" fillId="0" borderId="59" xfId="0" applyFont="1" applyFill="1" applyBorder="1" applyAlignment="1" applyProtection="1">
      <alignment horizontal="center" vertical="center"/>
    </xf>
    <xf numFmtId="0" fontId="0" fillId="4" borderId="59" xfId="0" quotePrefix="1" applyFont="1" applyFill="1" applyBorder="1" applyAlignment="1" applyProtection="1">
      <alignment horizontal="left" vertical="center" wrapText="1"/>
      <protection locked="0"/>
    </xf>
    <xf numFmtId="0" fontId="7" fillId="0" borderId="59" xfId="0" quotePrefix="1" applyFont="1" applyFill="1" applyBorder="1" applyAlignment="1" applyProtection="1">
      <alignment horizontal="left" wrapText="1"/>
    </xf>
    <xf numFmtId="0" fontId="7" fillId="0" borderId="59" xfId="0" quotePrefix="1" applyFont="1" applyFill="1" applyBorder="1" applyAlignment="1" applyProtection="1">
      <alignment horizontal="center" wrapText="1"/>
    </xf>
    <xf numFmtId="0" fontId="14" fillId="6" borderId="59" xfId="0" quotePrefix="1" applyFont="1" applyFill="1" applyBorder="1" applyAlignment="1" applyProtection="1">
      <alignment horizontal="center" vertical="center"/>
    </xf>
    <xf numFmtId="0" fontId="21" fillId="6" borderId="59" xfId="0" applyFont="1" applyFill="1" applyBorder="1" applyAlignment="1" applyProtection="1">
      <alignment horizontal="center" vertical="center"/>
    </xf>
    <xf numFmtId="0" fontId="14" fillId="6" borderId="59" xfId="0" applyFont="1" applyFill="1" applyBorder="1" applyAlignment="1" applyProtection="1">
      <alignment horizontal="center" vertical="center" wrapText="1"/>
    </xf>
    <xf numFmtId="17" fontId="15" fillId="4" borderId="59" xfId="0" applyNumberFormat="1" applyFont="1" applyFill="1" applyBorder="1" applyAlignment="1" applyProtection="1">
      <alignment vertical="center"/>
    </xf>
    <xf numFmtId="17" fontId="24" fillId="4" borderId="59" xfId="0" applyNumberFormat="1" applyFont="1" applyFill="1" applyBorder="1" applyAlignment="1" applyProtection="1">
      <alignment vertical="center"/>
    </xf>
    <xf numFmtId="17" fontId="15" fillId="4" borderId="59" xfId="0" quotePrefix="1" applyNumberFormat="1" applyFont="1" applyFill="1" applyBorder="1" applyAlignment="1" applyProtection="1">
      <alignment horizontal="center" vertical="center" wrapText="1"/>
    </xf>
    <xf numFmtId="49" fontId="7" fillId="4" borderId="59" xfId="0" applyNumberFormat="1" applyFont="1" applyFill="1" applyBorder="1" applyAlignment="1" applyProtection="1">
      <alignment horizontal="center" vertical="center"/>
    </xf>
    <xf numFmtId="0" fontId="6" fillId="4" borderId="59" xfId="0" applyFont="1" applyFill="1" applyBorder="1" applyAlignment="1" applyProtection="1">
      <alignment horizontal="left" vertical="center" wrapText="1"/>
      <protection locked="0"/>
    </xf>
    <xf numFmtId="49" fontId="7" fillId="4" borderId="59" xfId="0" applyNumberFormat="1" applyFont="1" applyFill="1" applyBorder="1" applyAlignment="1" applyProtection="1">
      <alignment horizontal="left" vertical="center" wrapText="1"/>
    </xf>
    <xf numFmtId="0" fontId="7" fillId="4" borderId="59" xfId="0" applyFont="1" applyFill="1" applyBorder="1" applyAlignment="1" applyProtection="1">
      <alignment horizontal="left" vertical="center" wrapText="1"/>
    </xf>
    <xf numFmtId="0" fontId="6" fillId="4" borderId="59" xfId="0" applyFont="1" applyFill="1" applyBorder="1" applyAlignment="1" applyProtection="1">
      <alignment horizontal="left" vertical="center" wrapText="1"/>
    </xf>
    <xf numFmtId="49" fontId="6" fillId="4" borderId="59" xfId="0" applyNumberFormat="1" applyFont="1" applyFill="1" applyBorder="1" applyAlignment="1" applyProtection="1">
      <alignment horizontal="left" vertical="center" wrapText="1"/>
      <protection locked="0"/>
    </xf>
    <xf numFmtId="0" fontId="7" fillId="4" borderId="59" xfId="0" applyFont="1" applyFill="1" applyBorder="1" applyProtection="1"/>
    <xf numFmtId="0" fontId="6" fillId="4" borderId="59" xfId="0" applyFont="1" applyFill="1" applyBorder="1" applyAlignment="1">
      <alignment horizontal="left" vertical="center" wrapText="1"/>
    </xf>
    <xf numFmtId="0" fontId="7" fillId="4" borderId="59" xfId="0" applyFont="1" applyFill="1" applyBorder="1"/>
    <xf numFmtId="0" fontId="8" fillId="6" borderId="59" xfId="0" applyFont="1" applyFill="1" applyBorder="1" applyAlignment="1" applyProtection="1">
      <alignment horizontal="center" vertical="center" wrapText="1"/>
    </xf>
    <xf numFmtId="0" fontId="22" fillId="6" borderId="59" xfId="0" applyFont="1" applyFill="1" applyBorder="1" applyAlignment="1" applyProtection="1">
      <alignment horizontal="center" vertical="center" wrapText="1"/>
    </xf>
    <xf numFmtId="0" fontId="27" fillId="4" borderId="59" xfId="0" quotePrefix="1" applyFont="1" applyFill="1" applyBorder="1" applyAlignment="1" applyProtection="1">
      <alignment horizontal="center" vertical="center" wrapText="1"/>
    </xf>
    <xf numFmtId="0" fontId="27" fillId="4" borderId="59" xfId="0" applyFont="1" applyFill="1" applyBorder="1" applyAlignment="1" applyProtection="1">
      <alignment horizontal="center" vertical="center" wrapText="1"/>
    </xf>
    <xf numFmtId="49" fontId="6" fillId="8" borderId="59" xfId="0" applyNumberFormat="1" applyFont="1" applyFill="1" applyBorder="1" applyAlignment="1" applyProtection="1">
      <alignment horizontal="center" vertical="center" wrapText="1"/>
    </xf>
    <xf numFmtId="168" fontId="0" fillId="4" borderId="59" xfId="0" applyNumberFormat="1" applyFont="1" applyFill="1" applyBorder="1" applyAlignment="1" applyProtection="1">
      <alignment horizontal="center" vertical="center" wrapText="1"/>
      <protection locked="0"/>
    </xf>
    <xf numFmtId="165" fontId="26" fillId="4" borderId="59" xfId="0" applyNumberFormat="1" applyFont="1" applyFill="1" applyBorder="1" applyAlignment="1" applyProtection="1">
      <alignment horizontal="center" vertical="center" wrapText="1"/>
    </xf>
    <xf numFmtId="15" fontId="26" fillId="4" borderId="59" xfId="0" applyNumberFormat="1" applyFont="1" applyFill="1" applyBorder="1" applyAlignment="1" applyProtection="1">
      <alignment horizontal="center" vertical="center" wrapText="1"/>
    </xf>
    <xf numFmtId="0" fontId="26" fillId="4" borderId="59" xfId="0" applyNumberFormat="1" applyFont="1" applyFill="1" applyBorder="1" applyAlignment="1" applyProtection="1">
      <alignment horizontal="center" vertical="center" wrapText="1"/>
    </xf>
    <xf numFmtId="0" fontId="7" fillId="4" borderId="59" xfId="0" applyFont="1" applyFill="1" applyBorder="1" applyAlignment="1" applyProtection="1">
      <alignment horizontal="center" vertical="center" wrapText="1"/>
    </xf>
    <xf numFmtId="0" fontId="7" fillId="4" borderId="59" xfId="0" applyFont="1" applyFill="1" applyBorder="1" applyAlignment="1" applyProtection="1">
      <alignment horizontal="center" vertical="center"/>
    </xf>
    <xf numFmtId="0" fontId="7" fillId="4" borderId="59" xfId="0" quotePrefix="1" applyFont="1" applyFill="1" applyBorder="1" applyAlignment="1" applyProtection="1">
      <alignment horizontal="center" vertical="center"/>
    </xf>
    <xf numFmtId="0" fontId="0" fillId="4" borderId="59" xfId="0" applyFont="1" applyFill="1" applyBorder="1" applyAlignment="1" applyProtection="1">
      <alignment horizontal="center" vertical="center" wrapText="1"/>
      <protection locked="0"/>
    </xf>
    <xf numFmtId="0" fontId="7" fillId="0" borderId="59" xfId="0" applyFont="1" applyBorder="1" applyAlignment="1" applyProtection="1">
      <alignment horizontal="center" vertical="center"/>
    </xf>
    <xf numFmtId="49" fontId="7" fillId="0" borderId="59" xfId="0" applyNumberFormat="1" applyFont="1" applyBorder="1" applyAlignment="1" applyProtection="1">
      <alignment horizontal="center" vertical="center"/>
    </xf>
    <xf numFmtId="0" fontId="14" fillId="6" borderId="59" xfId="0" quotePrefix="1" applyFont="1" applyFill="1" applyBorder="1" applyAlignment="1" applyProtection="1">
      <alignment horizontal="center" vertical="center" wrapText="1"/>
    </xf>
    <xf numFmtId="0" fontId="7" fillId="0" borderId="59" xfId="0" applyFont="1" applyBorder="1" applyProtection="1"/>
    <xf numFmtId="0" fontId="7" fillId="4" borderId="59" xfId="0" applyFont="1" applyFill="1" applyBorder="1" applyAlignment="1" applyProtection="1">
      <alignment wrapText="1"/>
    </xf>
    <xf numFmtId="0" fontId="7" fillId="4" borderId="59" xfId="0" quotePrefix="1" applyFont="1" applyFill="1" applyBorder="1" applyAlignment="1" applyProtection="1">
      <alignment horizontal="left" wrapText="1"/>
    </xf>
    <xf numFmtId="169" fontId="0" fillId="4" borderId="59" xfId="0" applyNumberFormat="1" applyFont="1" applyFill="1" applyBorder="1" applyAlignment="1" applyProtection="1">
      <alignment horizontal="center" vertical="center" wrapText="1"/>
      <protection locked="0"/>
    </xf>
    <xf numFmtId="0" fontId="0" fillId="4" borderId="59" xfId="0" applyFont="1" applyFill="1" applyBorder="1" applyAlignment="1" applyProtection="1">
      <alignment horizontal="center" vertical="center" wrapText="1"/>
    </xf>
    <xf numFmtId="0" fontId="0" fillId="0" borderId="59" xfId="0" applyFont="1" applyFill="1" applyBorder="1" applyAlignment="1" applyProtection="1">
      <alignment horizontal="left" vertical="center" wrapText="1"/>
      <protection locked="0"/>
    </xf>
    <xf numFmtId="49" fontId="7" fillId="4" borderId="59" xfId="0" applyNumberFormat="1" applyFont="1" applyFill="1" applyBorder="1" applyProtection="1"/>
    <xf numFmtId="171" fontId="7" fillId="4" borderId="59" xfId="0" applyNumberFormat="1" applyFont="1" applyFill="1" applyBorder="1" applyProtection="1"/>
    <xf numFmtId="172" fontId="7" fillId="4" borderId="59" xfId="0" applyNumberFormat="1" applyFont="1" applyFill="1" applyBorder="1" applyAlignment="1" applyProtection="1">
      <alignment horizontal="center" vertical="center" wrapText="1"/>
    </xf>
    <xf numFmtId="0" fontId="18" fillId="4" borderId="59" xfId="0" applyFont="1" applyFill="1" applyBorder="1" applyAlignment="1" applyProtection="1">
      <alignment horizontal="center" vertical="center" wrapText="1"/>
    </xf>
    <xf numFmtId="0" fontId="7" fillId="0" borderId="59" xfId="0" quotePrefix="1" applyFont="1" applyFill="1" applyBorder="1" applyAlignment="1" applyProtection="1">
      <alignment horizontal="center" vertical="center" wrapText="1"/>
    </xf>
    <xf numFmtId="0" fontId="0" fillId="0" borderId="59" xfId="0" applyFont="1" applyBorder="1" applyAlignment="1" applyProtection="1">
      <alignment horizontal="left" vertical="center" wrapText="1"/>
      <protection locked="0"/>
    </xf>
    <xf numFmtId="49" fontId="0" fillId="0" borderId="59" xfId="0" applyNumberFormat="1" applyFont="1" applyBorder="1" applyAlignment="1" applyProtection="1">
      <alignment horizontal="left" vertical="center" wrapText="1"/>
      <protection locked="0"/>
    </xf>
    <xf numFmtId="0" fontId="0" fillId="0" borderId="59" xfId="0" applyFont="1" applyBorder="1" applyAlignment="1" applyProtection="1">
      <alignment horizontal="center" vertical="center" wrapText="1"/>
      <protection locked="0"/>
    </xf>
    <xf numFmtId="0" fontId="7" fillId="0" borderId="59" xfId="0" applyFont="1" applyBorder="1" applyAlignment="1" applyProtection="1">
      <alignment horizontal="center" vertical="center" wrapText="1"/>
    </xf>
    <xf numFmtId="0" fontId="6" fillId="0" borderId="59" xfId="0" applyFont="1" applyBorder="1" applyAlignment="1" applyProtection="1">
      <alignment horizontal="center" vertical="center" wrapText="1"/>
      <protection locked="0"/>
    </xf>
    <xf numFmtId="0" fontId="0" fillId="0" borderId="59" xfId="0" quotePrefix="1" applyFont="1" applyBorder="1" applyAlignment="1" applyProtection="1">
      <alignment horizontal="center" vertical="center" wrapText="1"/>
      <protection locked="0"/>
    </xf>
    <xf numFmtId="49" fontId="0" fillId="0" borderId="59" xfId="0" quotePrefix="1" applyNumberFormat="1" applyFont="1" applyBorder="1" applyAlignment="1" applyProtection="1">
      <alignment horizontal="left" vertical="center" wrapText="1"/>
      <protection locked="0"/>
    </xf>
    <xf numFmtId="49" fontId="0" fillId="0" borderId="59" xfId="0" quotePrefix="1" applyNumberFormat="1" applyFont="1" applyBorder="1" applyAlignment="1" applyProtection="1">
      <alignment horizontal="center" vertical="center" wrapText="1"/>
      <protection locked="0"/>
    </xf>
    <xf numFmtId="0" fontId="18" fillId="4" borderId="59" xfId="0" applyFont="1" applyFill="1" applyBorder="1" applyAlignment="1" applyProtection="1">
      <alignment horizontal="center" vertical="center"/>
    </xf>
    <xf numFmtId="0" fontId="7" fillId="0" borderId="59" xfId="0" applyFont="1" applyFill="1" applyBorder="1" applyAlignment="1" applyProtection="1">
      <alignment horizontal="left" vertical="center" wrapText="1"/>
    </xf>
    <xf numFmtId="49" fontId="7" fillId="0" borderId="59" xfId="0" applyNumberFormat="1" applyFont="1" applyFill="1" applyBorder="1" applyAlignment="1" applyProtection="1">
      <alignment horizontal="left" vertical="center" wrapText="1"/>
    </xf>
    <xf numFmtId="0" fontId="14" fillId="0" borderId="59" xfId="0" applyFont="1" applyFill="1" applyBorder="1" applyAlignment="1" applyProtection="1">
      <alignment horizontal="center" vertical="center" wrapText="1"/>
    </xf>
    <xf numFmtId="49" fontId="6" fillId="0" borderId="59" xfId="0" applyNumberFormat="1" applyFont="1" applyFill="1" applyBorder="1" applyAlignment="1" applyProtection="1">
      <alignment horizontal="left" vertical="center" wrapText="1"/>
      <protection locked="0"/>
    </xf>
    <xf numFmtId="15" fontId="7" fillId="0" borderId="59" xfId="0" applyNumberFormat="1" applyFont="1" applyFill="1" applyBorder="1" applyAlignment="1" applyProtection="1">
      <alignment horizontal="center" vertical="center" wrapText="1"/>
    </xf>
    <xf numFmtId="0" fontId="7" fillId="0" borderId="59"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wrapText="1"/>
    </xf>
    <xf numFmtId="0" fontId="15" fillId="0" borderId="59" xfId="0" quotePrefix="1" applyFont="1" applyFill="1" applyBorder="1" applyAlignment="1" applyProtection="1">
      <alignment horizontal="center" vertical="center" wrapText="1"/>
    </xf>
    <xf numFmtId="0" fontId="0" fillId="8" borderId="59" xfId="0" applyFont="1" applyFill="1" applyBorder="1" applyAlignment="1" applyProtection="1">
      <alignment horizontal="center" vertical="center" wrapText="1"/>
    </xf>
    <xf numFmtId="0" fontId="7" fillId="0" borderId="59" xfId="0" applyFont="1" applyFill="1" applyBorder="1" applyAlignment="1" applyProtection="1">
      <alignment horizontal="center" vertical="center"/>
    </xf>
    <xf numFmtId="0" fontId="7" fillId="0" borderId="59" xfId="0" applyFont="1" applyFill="1" applyBorder="1" applyProtection="1"/>
    <xf numFmtId="0" fontId="24" fillId="0" borderId="59" xfId="0" applyFont="1" applyFill="1" applyBorder="1" applyAlignment="1" applyProtection="1">
      <alignment horizontal="center" vertical="center" wrapText="1"/>
    </xf>
    <xf numFmtId="0" fontId="0" fillId="4" borderId="59" xfId="0" applyNumberFormat="1" applyFont="1" applyFill="1" applyBorder="1" applyAlignment="1" applyProtection="1">
      <alignment horizontal="center" vertical="center" wrapText="1"/>
      <protection locked="0"/>
    </xf>
    <xf numFmtId="0" fontId="23" fillId="0" borderId="59" xfId="0" applyFont="1" applyFill="1" applyBorder="1" applyAlignment="1" applyProtection="1">
      <alignment horizontal="center" vertical="center"/>
    </xf>
    <xf numFmtId="0" fontId="15" fillId="4" borderId="59" xfId="0" applyFont="1" applyFill="1" applyBorder="1" applyAlignment="1" applyProtection="1">
      <alignment vertical="center"/>
    </xf>
    <xf numFmtId="0" fontId="0" fillId="0" borderId="59" xfId="0" applyFont="1" applyBorder="1" applyProtection="1"/>
    <xf numFmtId="15" fontId="0" fillId="8" borderId="59" xfId="0" applyNumberFormat="1" applyFont="1" applyFill="1" applyBorder="1" applyAlignment="1" applyProtection="1">
      <alignment horizontal="center" vertical="center"/>
    </xf>
    <xf numFmtId="0" fontId="0" fillId="0" borderId="59" xfId="0" applyNumberFormat="1" applyFont="1" applyBorder="1" applyAlignment="1" applyProtection="1">
      <alignment horizontal="center" vertical="center"/>
    </xf>
    <xf numFmtId="15" fontId="0" fillId="0" borderId="59" xfId="0" applyNumberFormat="1" applyFont="1" applyFill="1" applyBorder="1" applyAlignment="1" applyProtection="1">
      <alignment horizontal="center" vertical="center"/>
      <protection locked="0"/>
    </xf>
    <xf numFmtId="0" fontId="0" fillId="0" borderId="59" xfId="0" applyNumberFormat="1" applyFont="1" applyFill="1" applyBorder="1" applyAlignment="1" applyProtection="1">
      <alignment horizontal="center" vertical="center"/>
      <protection locked="0"/>
    </xf>
    <xf numFmtId="14" fontId="7" fillId="0" borderId="59" xfId="0" applyNumberFormat="1" applyFont="1" applyBorder="1" applyProtection="1"/>
    <xf numFmtId="15" fontId="7" fillId="0" borderId="59" xfId="0" applyNumberFormat="1" applyFont="1" applyBorder="1" applyProtection="1"/>
    <xf numFmtId="0" fontId="4" fillId="0" borderId="59" xfId="2" applyFill="1" applyBorder="1"/>
    <xf numFmtId="49" fontId="4" fillId="0" borderId="59" xfId="2" applyNumberFormat="1" applyFill="1" applyBorder="1"/>
    <xf numFmtId="0" fontId="4" fillId="0" borderId="59" xfId="2" applyFont="1" applyFill="1" applyBorder="1"/>
    <xf numFmtId="49" fontId="4" fillId="0" borderId="59" xfId="2" quotePrefix="1" applyNumberFormat="1" applyFill="1" applyBorder="1"/>
    <xf numFmtId="0" fontId="0" fillId="0" borderId="59" xfId="0" quotePrefix="1" applyFont="1" applyFill="1" applyBorder="1" applyAlignment="1" applyProtection="1">
      <alignment horizontal="center" wrapText="1"/>
    </xf>
    <xf numFmtId="0" fontId="4" fillId="0" borderId="59" xfId="2" quotePrefix="1" applyFill="1" applyBorder="1" applyAlignment="1">
      <alignment horizontal="left"/>
    </xf>
    <xf numFmtId="0" fontId="4" fillId="0" borderId="59" xfId="2" quotePrefix="1" applyFill="1" applyBorder="1"/>
    <xf numFmtId="0" fontId="4" fillId="0" borderId="99" xfId="2" quotePrefix="1" applyFill="1" applyBorder="1" applyAlignment="1">
      <alignment horizontal="left"/>
    </xf>
    <xf numFmtId="0" fontId="4" fillId="0" borderId="99" xfId="2" applyFill="1" applyBorder="1"/>
    <xf numFmtId="49" fontId="4" fillId="0" borderId="99" xfId="2" applyNumberFormat="1" applyFill="1" applyBorder="1"/>
    <xf numFmtId="49" fontId="4" fillId="0" borderId="99" xfId="2" quotePrefix="1" applyNumberFormat="1" applyFill="1" applyBorder="1"/>
    <xf numFmtId="49" fontId="4" fillId="0" borderId="59" xfId="2" applyNumberFormat="1" applyFill="1" applyBorder="1" applyAlignment="1">
      <alignment wrapText="1"/>
    </xf>
    <xf numFmtId="173" fontId="4" fillId="0" borderId="59" xfId="2" applyNumberFormat="1" applyFill="1" applyBorder="1"/>
    <xf numFmtId="171" fontId="4" fillId="0" borderId="59" xfId="2" applyNumberFormat="1" applyFill="1" applyBorder="1"/>
    <xf numFmtId="49" fontId="0" fillId="0" borderId="59" xfId="0" applyNumberFormat="1" applyFont="1" applyFill="1" applyBorder="1" applyAlignment="1" applyProtection="1">
      <alignment horizontal="left" vertical="center" wrapText="1"/>
      <protection locked="0"/>
    </xf>
    <xf numFmtId="49" fontId="0" fillId="0" borderId="59" xfId="0" applyNumberFormat="1" applyFont="1" applyFill="1" applyBorder="1" applyAlignment="1" applyProtection="1">
      <alignment horizontal="center" vertical="center" wrapText="1"/>
      <protection locked="0"/>
    </xf>
    <xf numFmtId="49" fontId="7" fillId="0" borderId="59" xfId="0" applyNumberFormat="1" applyFont="1" applyFill="1" applyBorder="1" applyAlignment="1" applyProtection="1">
      <alignment horizontal="center" vertical="center"/>
    </xf>
    <xf numFmtId="0" fontId="18" fillId="0" borderId="17" xfId="0" applyFont="1" applyFill="1" applyBorder="1" applyProtection="1"/>
    <xf numFmtId="0" fontId="0" fillId="0" borderId="0" xfId="0" applyFont="1" applyFill="1" applyProtection="1">
      <protection locked="0"/>
    </xf>
    <xf numFmtId="0" fontId="6" fillId="0" borderId="0" xfId="0" applyFont="1" applyFill="1" applyProtection="1"/>
    <xf numFmtId="0" fontId="18" fillId="4" borderId="17" xfId="0" applyFont="1" applyFill="1" applyBorder="1" applyProtection="1"/>
    <xf numFmtId="0" fontId="6" fillId="4" borderId="0" xfId="0" applyFont="1" applyFill="1" applyProtection="1">
      <protection locked="0"/>
    </xf>
    <xf numFmtId="15" fontId="0" fillId="4" borderId="16" xfId="0" applyNumberFormat="1" applyFont="1" applyFill="1" applyBorder="1" applyAlignment="1" applyProtection="1">
      <alignment horizontal="center" vertical="center"/>
      <protection locked="0"/>
    </xf>
    <xf numFmtId="0" fontId="12" fillId="6" borderId="5" xfId="0" applyFont="1" applyFill="1" applyBorder="1" applyAlignment="1" applyProtection="1">
      <alignment horizontal="center" vertical="center"/>
    </xf>
    <xf numFmtId="0" fontId="12" fillId="6" borderId="21" xfId="0" applyFont="1" applyFill="1" applyBorder="1" applyAlignment="1" applyProtection="1">
      <alignment horizontal="center" vertical="center"/>
    </xf>
    <xf numFmtId="0" fontId="12" fillId="6" borderId="6" xfId="0" applyFont="1" applyFill="1" applyBorder="1" applyAlignment="1" applyProtection="1">
      <alignment horizontal="center" vertical="center"/>
    </xf>
    <xf numFmtId="0" fontId="12" fillId="6" borderId="27" xfId="0" applyFont="1" applyFill="1" applyBorder="1" applyAlignment="1" applyProtection="1">
      <alignment horizontal="center" vertical="center"/>
    </xf>
    <xf numFmtId="0" fontId="12" fillId="5" borderId="23" xfId="0" applyFont="1" applyFill="1" applyBorder="1" applyAlignment="1" applyProtection="1">
      <alignment horizontal="center" vertical="center"/>
    </xf>
    <xf numFmtId="0" fontId="12" fillId="5" borderId="24" xfId="0" applyFont="1" applyFill="1" applyBorder="1" applyAlignment="1" applyProtection="1">
      <alignment horizontal="center" vertical="center"/>
    </xf>
    <xf numFmtId="0" fontId="12" fillId="5" borderId="25" xfId="0" applyFont="1" applyFill="1" applyBorder="1" applyAlignment="1" applyProtection="1">
      <alignment horizontal="center" vertical="center"/>
    </xf>
    <xf numFmtId="0" fontId="12" fillId="5" borderId="26"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12" fillId="6" borderId="4" xfId="0" applyFont="1" applyFill="1" applyBorder="1" applyAlignment="1" applyProtection="1">
      <alignment horizontal="center" vertical="center"/>
    </xf>
    <xf numFmtId="0" fontId="12" fillId="6" borderId="2" xfId="0" applyFont="1" applyFill="1" applyBorder="1" applyAlignment="1" applyProtection="1">
      <alignment horizontal="center" vertical="center"/>
    </xf>
    <xf numFmtId="0" fontId="12" fillId="8" borderId="11" xfId="0" applyFont="1" applyFill="1" applyBorder="1" applyAlignment="1" applyProtection="1">
      <alignment horizontal="center" vertical="center"/>
    </xf>
    <xf numFmtId="0" fontId="0" fillId="0" borderId="0" xfId="0" applyFont="1" applyFill="1" applyAlignment="1" applyProtection="1">
      <alignment horizontal="center" wrapText="1"/>
    </xf>
    <xf numFmtId="0" fontId="12" fillId="0" borderId="0" xfId="0" applyFont="1" applyFill="1" applyBorder="1" applyAlignment="1" applyProtection="1">
      <alignment horizontal="center" vertical="center"/>
    </xf>
    <xf numFmtId="0" fontId="12" fillId="6" borderId="12" xfId="0" applyFont="1" applyFill="1" applyBorder="1" applyAlignment="1" applyProtection="1">
      <alignment horizontal="center" vertical="center"/>
    </xf>
    <xf numFmtId="0" fontId="12" fillId="6" borderId="22"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18" xfId="0" applyFont="1" applyFill="1" applyBorder="1" applyAlignment="1" applyProtection="1">
      <alignment horizontal="center" vertical="center"/>
    </xf>
    <xf numFmtId="0" fontId="12" fillId="6" borderId="19" xfId="0" applyFont="1" applyFill="1" applyBorder="1" applyAlignment="1" applyProtection="1">
      <alignment horizontal="center" vertical="center"/>
    </xf>
    <xf numFmtId="0" fontId="12" fillId="6" borderId="20" xfId="0" applyFont="1" applyFill="1" applyBorder="1" applyAlignment="1" applyProtection="1">
      <alignment horizontal="center" vertical="center"/>
    </xf>
    <xf numFmtId="0" fontId="18" fillId="0" borderId="0" xfId="0" applyFont="1" applyFill="1" applyBorder="1" applyAlignment="1" applyProtection="1">
      <alignment horizontal="center" vertical="center" wrapText="1"/>
    </xf>
    <xf numFmtId="0" fontId="8" fillId="6" borderId="4" xfId="0" applyFont="1" applyFill="1" applyBorder="1" applyAlignment="1" applyProtection="1">
      <alignment horizontal="center" vertical="center"/>
    </xf>
    <xf numFmtId="0" fontId="8" fillId="6" borderId="2" xfId="0" applyFont="1" applyFill="1" applyBorder="1" applyAlignment="1" applyProtection="1">
      <alignment horizontal="center" vertical="center"/>
    </xf>
    <xf numFmtId="0" fontId="16" fillId="6" borderId="12" xfId="0" applyFont="1" applyFill="1" applyBorder="1" applyAlignment="1" applyProtection="1">
      <alignment horizontal="center" vertical="center"/>
    </xf>
    <xf numFmtId="0" fontId="16" fillId="6" borderId="22" xfId="0" applyFont="1" applyFill="1" applyBorder="1" applyAlignment="1" applyProtection="1">
      <alignment horizontal="center" vertical="center"/>
    </xf>
    <xf numFmtId="0" fontId="16" fillId="6" borderId="13" xfId="0" applyFont="1" applyFill="1" applyBorder="1" applyAlignment="1" applyProtection="1">
      <alignment horizontal="center" vertical="center"/>
    </xf>
    <xf numFmtId="0" fontId="16" fillId="6" borderId="18" xfId="0" applyFont="1" applyFill="1" applyBorder="1" applyAlignment="1" applyProtection="1">
      <alignment horizontal="center" vertical="center"/>
    </xf>
    <xf numFmtId="0" fontId="16" fillId="6" borderId="19" xfId="0" applyFont="1" applyFill="1" applyBorder="1" applyAlignment="1" applyProtection="1">
      <alignment horizontal="center" vertical="center"/>
    </xf>
    <xf numFmtId="0" fontId="16" fillId="6" borderId="20" xfId="0" applyFont="1" applyFill="1" applyBorder="1" applyAlignment="1" applyProtection="1">
      <alignment horizontal="center" vertical="center"/>
    </xf>
    <xf numFmtId="0" fontId="16" fillId="6" borderId="12" xfId="0" quotePrefix="1" applyFont="1" applyFill="1" applyBorder="1" applyAlignment="1" applyProtection="1">
      <alignment horizontal="center" vertical="center"/>
    </xf>
    <xf numFmtId="0" fontId="16" fillId="6" borderId="22" xfId="0" quotePrefix="1" applyFont="1" applyFill="1" applyBorder="1" applyAlignment="1" applyProtection="1">
      <alignment horizontal="center" vertical="center"/>
    </xf>
    <xf numFmtId="0" fontId="16" fillId="6" borderId="13" xfId="0" quotePrefix="1" applyFont="1" applyFill="1" applyBorder="1" applyAlignment="1" applyProtection="1">
      <alignment horizontal="center" vertical="center"/>
    </xf>
    <xf numFmtId="0" fontId="16" fillId="6" borderId="18" xfId="0" quotePrefix="1" applyFont="1" applyFill="1" applyBorder="1" applyAlignment="1" applyProtection="1">
      <alignment horizontal="center" vertical="center"/>
    </xf>
    <xf numFmtId="0" fontId="16" fillId="6" borderId="19" xfId="0" quotePrefix="1" applyFont="1" applyFill="1" applyBorder="1" applyAlignment="1" applyProtection="1">
      <alignment horizontal="center" vertical="center"/>
    </xf>
    <xf numFmtId="0" fontId="16" fillId="6" borderId="20" xfId="0" quotePrefix="1" applyFont="1" applyFill="1" applyBorder="1" applyAlignment="1" applyProtection="1">
      <alignment horizontal="center" vertical="center"/>
    </xf>
    <xf numFmtId="0" fontId="14" fillId="6" borderId="4"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0" fillId="16" borderId="65" xfId="0" applyFont="1" applyFill="1" applyBorder="1" applyAlignment="1">
      <alignment horizontal="center"/>
    </xf>
    <xf numFmtId="0" fontId="0" fillId="20" borderId="93" xfId="0" applyFont="1" applyFill="1" applyBorder="1" applyAlignment="1">
      <alignment horizontal="center"/>
    </xf>
    <xf numFmtId="0" fontId="0" fillId="20" borderId="95" xfId="0" applyFont="1" applyFill="1" applyBorder="1" applyAlignment="1">
      <alignment horizontal="center"/>
    </xf>
    <xf numFmtId="167" fontId="0" fillId="20" borderId="69" xfId="0" applyNumberFormat="1" applyFont="1" applyFill="1" applyBorder="1" applyAlignment="1">
      <alignment horizontal="center"/>
    </xf>
    <xf numFmtId="167" fontId="0" fillId="20" borderId="71" xfId="0" applyNumberFormat="1" applyFont="1" applyFill="1" applyBorder="1" applyAlignment="1">
      <alignment horizontal="center"/>
    </xf>
    <xf numFmtId="15" fontId="0" fillId="20" borderId="69" xfId="0" applyNumberFormat="1" applyFont="1" applyFill="1" applyBorder="1" applyAlignment="1">
      <alignment horizontal="center"/>
    </xf>
    <xf numFmtId="15" fontId="0" fillId="20" borderId="71" xfId="0" applyNumberFormat="1" applyFont="1" applyFill="1" applyBorder="1" applyAlignment="1">
      <alignment horizontal="center"/>
    </xf>
    <xf numFmtId="0" fontId="0" fillId="20" borderId="65" xfId="0" applyFont="1" applyFill="1" applyBorder="1" applyAlignment="1">
      <alignment horizontal="center"/>
    </xf>
    <xf numFmtId="0" fontId="0" fillId="20" borderId="68" xfId="0" applyFont="1" applyFill="1" applyBorder="1" applyAlignment="1">
      <alignment horizontal="center"/>
    </xf>
    <xf numFmtId="0" fontId="34" fillId="13" borderId="63" xfId="0" applyFont="1" applyFill="1" applyBorder="1" applyAlignment="1">
      <alignment horizontal="center" vertical="center"/>
    </xf>
    <xf numFmtId="0" fontId="0" fillId="16" borderId="69" xfId="0" applyFont="1" applyFill="1" applyBorder="1" applyAlignment="1">
      <alignment horizontal="center"/>
    </xf>
    <xf numFmtId="0" fontId="0" fillId="16" borderId="70" xfId="0" applyFont="1" applyFill="1" applyBorder="1" applyAlignment="1">
      <alignment horizontal="center"/>
    </xf>
    <xf numFmtId="0" fontId="0" fillId="16" borderId="93" xfId="0" applyFont="1" applyFill="1" applyBorder="1" applyAlignment="1">
      <alignment horizontal="center"/>
    </xf>
    <xf numFmtId="0" fontId="0" fillId="16" borderId="94" xfId="0" applyFont="1" applyFill="1" applyBorder="1" applyAlignment="1">
      <alignment horizontal="center"/>
    </xf>
    <xf numFmtId="167" fontId="0" fillId="13" borderId="69" xfId="0" applyNumberFormat="1" applyFont="1" applyFill="1" applyBorder="1" applyAlignment="1">
      <alignment horizontal="center"/>
    </xf>
    <xf numFmtId="167" fontId="0" fillId="13" borderId="70" xfId="0" applyNumberFormat="1" applyFont="1" applyFill="1" applyBorder="1" applyAlignment="1">
      <alignment horizontal="center"/>
    </xf>
    <xf numFmtId="15" fontId="0" fillId="13" borderId="69" xfId="0" applyNumberFormat="1" applyFont="1" applyFill="1" applyBorder="1" applyAlignment="1">
      <alignment horizontal="center"/>
    </xf>
    <xf numFmtId="15" fontId="0" fillId="13" borderId="70" xfId="0" applyNumberFormat="1" applyFont="1" applyFill="1" applyBorder="1" applyAlignment="1">
      <alignment horizontal="center"/>
    </xf>
    <xf numFmtId="0" fontId="0" fillId="13" borderId="93" xfId="0" applyFont="1" applyFill="1" applyBorder="1" applyAlignment="1">
      <alignment horizontal="center"/>
    </xf>
    <xf numFmtId="0" fontId="0" fillId="13" borderId="94" xfId="0" applyFont="1" applyFill="1" applyBorder="1" applyAlignment="1">
      <alignment horizontal="center"/>
    </xf>
    <xf numFmtId="0" fontId="34" fillId="15" borderId="63" xfId="0" applyFont="1" applyFill="1" applyBorder="1" applyAlignment="1">
      <alignment horizontal="center" vertical="center"/>
    </xf>
    <xf numFmtId="0" fontId="34" fillId="15" borderId="66" xfId="0" applyFont="1" applyFill="1" applyBorder="1" applyAlignment="1">
      <alignment horizontal="center" vertical="center"/>
    </xf>
    <xf numFmtId="0" fontId="0" fillId="20" borderId="69" xfId="0" applyFont="1" applyFill="1" applyBorder="1" applyAlignment="1">
      <alignment horizontal="center"/>
    </xf>
    <xf numFmtId="0" fontId="0" fillId="20" borderId="71" xfId="0" applyFont="1" applyFill="1" applyBorder="1" applyAlignment="1">
      <alignment horizontal="center"/>
    </xf>
    <xf numFmtId="0" fontId="0" fillId="15" borderId="69" xfId="0" applyFont="1" applyFill="1" applyBorder="1" applyAlignment="1">
      <alignment horizontal="center"/>
    </xf>
    <xf numFmtId="0" fontId="0" fillId="15" borderId="70" xfId="0" applyFont="1" applyFill="1" applyBorder="1" applyAlignment="1">
      <alignment horizontal="center"/>
    </xf>
    <xf numFmtId="0" fontId="0" fillId="15" borderId="93" xfId="0" applyFont="1" applyFill="1" applyBorder="1" applyAlignment="1">
      <alignment horizontal="center"/>
    </xf>
    <xf numFmtId="0" fontId="0" fillId="15" borderId="94" xfId="0" applyFont="1" applyFill="1" applyBorder="1" applyAlignment="1">
      <alignment horizontal="center"/>
    </xf>
    <xf numFmtId="167" fontId="0" fillId="20" borderId="70" xfId="0" applyNumberFormat="1" applyFont="1" applyFill="1" applyBorder="1" applyAlignment="1">
      <alignment horizontal="center"/>
    </xf>
    <xf numFmtId="15" fontId="0" fillId="20" borderId="70" xfId="0" applyNumberFormat="1" applyFont="1" applyFill="1" applyBorder="1" applyAlignment="1">
      <alignment horizontal="center"/>
    </xf>
    <xf numFmtId="0" fontId="0" fillId="20" borderId="94" xfId="0" applyFont="1" applyFill="1" applyBorder="1" applyAlignment="1">
      <alignment horizontal="center"/>
    </xf>
    <xf numFmtId="0" fontId="0" fillId="13" borderId="65" xfId="0" applyFont="1" applyFill="1" applyBorder="1" applyAlignment="1">
      <alignment horizontal="center"/>
    </xf>
    <xf numFmtId="0" fontId="0" fillId="13" borderId="69" xfId="0" applyFont="1" applyFill="1" applyBorder="1" applyAlignment="1">
      <alignment horizontal="center"/>
    </xf>
    <xf numFmtId="0" fontId="0" fillId="13" borderId="70" xfId="0" applyFont="1" applyFill="1" applyBorder="1" applyAlignment="1">
      <alignment horizontal="center"/>
    </xf>
    <xf numFmtId="0" fontId="0" fillId="16" borderId="68" xfId="0" applyFont="1" applyFill="1" applyBorder="1" applyAlignment="1">
      <alignment horizontal="center"/>
    </xf>
    <xf numFmtId="0" fontId="0" fillId="16" borderId="97" xfId="0" applyFont="1" applyFill="1" applyBorder="1" applyAlignment="1">
      <alignment horizontal="center"/>
    </xf>
    <xf numFmtId="0" fontId="0" fillId="16" borderId="98" xfId="0" applyFont="1" applyFill="1" applyBorder="1" applyAlignment="1">
      <alignment horizontal="center"/>
    </xf>
    <xf numFmtId="0" fontId="38" fillId="9" borderId="82" xfId="0" applyFont="1" applyFill="1" applyBorder="1" applyAlignment="1" applyProtection="1">
      <alignment horizontal="center" vertical="center" wrapText="1"/>
    </xf>
    <xf numFmtId="0" fontId="38" fillId="9" borderId="74" xfId="0" applyFont="1" applyFill="1" applyBorder="1" applyAlignment="1" applyProtection="1">
      <alignment horizontal="center" vertical="center" wrapText="1"/>
    </xf>
    <xf numFmtId="0" fontId="38" fillId="9" borderId="83" xfId="0" applyFont="1" applyFill="1" applyBorder="1" applyAlignment="1" applyProtection="1">
      <alignment horizontal="center" vertical="center" wrapText="1"/>
    </xf>
    <xf numFmtId="0" fontId="38" fillId="9" borderId="82" xfId="0" applyNumberFormat="1" applyFont="1" applyFill="1" applyBorder="1" applyAlignment="1" applyProtection="1">
      <alignment horizontal="center" vertical="center" wrapText="1"/>
    </xf>
    <xf numFmtId="0" fontId="38" fillId="9" borderId="78" xfId="0" applyFont="1" applyFill="1" applyBorder="1" applyAlignment="1" applyProtection="1">
      <alignment horizontal="center" vertical="center" wrapText="1"/>
    </xf>
    <xf numFmtId="0" fontId="34" fillId="16" borderId="63" xfId="0" applyFont="1" applyFill="1" applyBorder="1" applyAlignment="1">
      <alignment horizontal="center" vertical="center"/>
    </xf>
    <xf numFmtId="0" fontId="34" fillId="16" borderId="66" xfId="0" applyFont="1" applyFill="1" applyBorder="1" applyAlignment="1">
      <alignment horizontal="center" vertical="center"/>
    </xf>
    <xf numFmtId="0" fontId="0" fillId="16" borderId="71" xfId="0" applyFont="1" applyFill="1" applyBorder="1" applyAlignment="1">
      <alignment horizontal="center"/>
    </xf>
    <xf numFmtId="0" fontId="0" fillId="16" borderId="95" xfId="0" applyFont="1" applyFill="1" applyBorder="1" applyAlignment="1">
      <alignment horizontal="center"/>
    </xf>
    <xf numFmtId="167" fontId="34" fillId="16" borderId="69" xfId="0" applyNumberFormat="1" applyFont="1" applyFill="1" applyBorder="1" applyAlignment="1">
      <alignment horizontal="center" vertical="center" wrapText="1"/>
    </xf>
    <xf numFmtId="167" fontId="34" fillId="16" borderId="70" xfId="0" applyNumberFormat="1" applyFont="1" applyFill="1" applyBorder="1" applyAlignment="1">
      <alignment horizontal="center" vertical="center" wrapText="1"/>
    </xf>
    <xf numFmtId="15" fontId="34" fillId="16" borderId="69" xfId="0" applyNumberFormat="1" applyFont="1" applyFill="1" applyBorder="1" applyAlignment="1">
      <alignment horizontal="center" vertical="center" wrapText="1"/>
    </xf>
    <xf numFmtId="15" fontId="34" fillId="16" borderId="70" xfId="0" applyNumberFormat="1" applyFont="1" applyFill="1" applyBorder="1" applyAlignment="1">
      <alignment horizontal="center" vertical="center" wrapText="1"/>
    </xf>
    <xf numFmtId="0" fontId="34" fillId="16" borderId="93" xfId="0" applyFont="1" applyFill="1" applyBorder="1" applyAlignment="1">
      <alignment horizontal="center" vertical="center" wrapText="1"/>
    </xf>
    <xf numFmtId="0" fontId="34" fillId="16" borderId="94" xfId="0" applyFont="1" applyFill="1" applyBorder="1" applyAlignment="1">
      <alignment horizontal="center" vertical="center" wrapText="1"/>
    </xf>
    <xf numFmtId="167" fontId="34" fillId="15" borderId="69" xfId="0" applyNumberFormat="1" applyFont="1" applyFill="1" applyBorder="1" applyAlignment="1">
      <alignment horizontal="center" vertical="center" wrapText="1"/>
    </xf>
    <xf numFmtId="167" fontId="34" fillId="15" borderId="70" xfId="0" applyNumberFormat="1" applyFont="1" applyFill="1" applyBorder="1" applyAlignment="1">
      <alignment horizontal="center" vertical="center" wrapText="1"/>
    </xf>
    <xf numFmtId="15" fontId="34" fillId="15" borderId="69" xfId="0" applyNumberFormat="1" applyFont="1" applyFill="1" applyBorder="1" applyAlignment="1">
      <alignment horizontal="center" vertical="center" wrapText="1"/>
    </xf>
    <xf numFmtId="15" fontId="34" fillId="15" borderId="70" xfId="0" applyNumberFormat="1" applyFont="1" applyFill="1" applyBorder="1" applyAlignment="1">
      <alignment horizontal="center" vertical="center" wrapText="1"/>
    </xf>
    <xf numFmtId="0" fontId="34" fillId="15" borderId="93" xfId="0" applyFont="1" applyFill="1" applyBorder="1" applyAlignment="1">
      <alignment horizontal="center" vertical="center" wrapText="1"/>
    </xf>
    <xf numFmtId="0" fontId="34" fillId="15" borderId="94" xfId="0" applyFont="1" applyFill="1" applyBorder="1" applyAlignment="1">
      <alignment horizontal="center" vertical="center" wrapText="1"/>
    </xf>
    <xf numFmtId="167" fontId="34" fillId="16" borderId="71" xfId="0" applyNumberFormat="1" applyFont="1" applyFill="1" applyBorder="1" applyAlignment="1">
      <alignment horizontal="center" vertical="center" wrapText="1"/>
    </xf>
    <xf numFmtId="15" fontId="34" fillId="16" borderId="71" xfId="0" applyNumberFormat="1" applyFont="1" applyFill="1" applyBorder="1" applyAlignment="1">
      <alignment horizontal="center" vertical="center" wrapText="1"/>
    </xf>
    <xf numFmtId="0" fontId="34" fillId="16" borderId="95" xfId="0" applyFont="1" applyFill="1" applyBorder="1" applyAlignment="1">
      <alignment horizontal="center" vertical="center" wrapText="1"/>
    </xf>
    <xf numFmtId="167" fontId="34" fillId="13" borderId="69" xfId="0" applyNumberFormat="1" applyFont="1" applyFill="1" applyBorder="1" applyAlignment="1">
      <alignment horizontal="center" vertical="center" wrapText="1"/>
    </xf>
    <xf numFmtId="167" fontId="34" fillId="13" borderId="70" xfId="0" applyNumberFormat="1" applyFont="1" applyFill="1" applyBorder="1" applyAlignment="1">
      <alignment horizontal="center" vertical="center" wrapText="1"/>
    </xf>
    <xf numFmtId="15" fontId="34" fillId="13" borderId="69" xfId="0" applyNumberFormat="1" applyFont="1" applyFill="1" applyBorder="1" applyAlignment="1">
      <alignment horizontal="center" vertical="center" wrapText="1"/>
    </xf>
    <xf numFmtId="15" fontId="34" fillId="13" borderId="70" xfId="0" applyNumberFormat="1" applyFont="1" applyFill="1" applyBorder="1" applyAlignment="1">
      <alignment horizontal="center" vertical="center" wrapText="1"/>
    </xf>
    <xf numFmtId="0" fontId="34" fillId="13" borderId="93" xfId="0" applyFont="1" applyFill="1" applyBorder="1" applyAlignment="1">
      <alignment horizontal="center" vertical="center" wrapText="1"/>
    </xf>
    <xf numFmtId="0" fontId="34" fillId="13" borderId="94" xfId="0" applyFont="1" applyFill="1" applyBorder="1" applyAlignment="1">
      <alignment horizontal="center" vertical="center" wrapText="1"/>
    </xf>
    <xf numFmtId="0" fontId="42" fillId="8" borderId="88" xfId="0" applyNumberFormat="1" applyFont="1" applyFill="1" applyBorder="1" applyAlignment="1" applyProtection="1">
      <alignment horizontal="left" vertical="center" wrapText="1"/>
    </xf>
    <xf numFmtId="0" fontId="42" fillId="8" borderId="41" xfId="0" applyNumberFormat="1" applyFont="1" applyFill="1" applyBorder="1" applyAlignment="1" applyProtection="1">
      <alignment horizontal="left" vertical="center" wrapText="1"/>
    </xf>
    <xf numFmtId="0" fontId="42" fillId="8" borderId="89" xfId="0" applyNumberFormat="1" applyFont="1" applyFill="1" applyBorder="1" applyAlignment="1" applyProtection="1">
      <alignment horizontal="left" vertical="center" wrapText="1"/>
    </xf>
    <xf numFmtId="0" fontId="39" fillId="8" borderId="40" xfId="0" applyNumberFormat="1" applyFont="1" applyFill="1" applyBorder="1" applyAlignment="1" applyProtection="1">
      <alignment horizontal="center" vertical="center" wrapText="1"/>
    </xf>
    <xf numFmtId="0" fontId="39" fillId="8" borderId="41" xfId="0" applyNumberFormat="1" applyFont="1" applyFill="1" applyBorder="1" applyAlignment="1" applyProtection="1">
      <alignment horizontal="center" vertical="center" wrapText="1"/>
    </xf>
    <xf numFmtId="0" fontId="39" fillId="8" borderId="42" xfId="0" applyNumberFormat="1"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xf>
    <xf numFmtId="0" fontId="28" fillId="5" borderId="0" xfId="0" applyFont="1" applyFill="1" applyBorder="1" applyAlignment="1" applyProtection="1">
      <alignment horizontal="center" vertical="center"/>
    </xf>
    <xf numFmtId="0" fontId="40" fillId="12" borderId="96" xfId="0" applyFont="1" applyFill="1" applyBorder="1" applyAlignment="1">
      <alignment horizontal="center" vertical="center" wrapText="1"/>
    </xf>
    <xf numFmtId="0" fontId="40" fillId="12" borderId="73" xfId="0" applyFont="1" applyFill="1" applyBorder="1" applyAlignment="1">
      <alignment horizontal="center" vertical="center" wrapText="1"/>
    </xf>
    <xf numFmtId="17" fontId="40" fillId="12" borderId="96" xfId="0" applyNumberFormat="1" applyFont="1" applyFill="1" applyBorder="1" applyAlignment="1">
      <alignment horizontal="center" vertical="center" wrapText="1"/>
    </xf>
    <xf numFmtId="0" fontId="39" fillId="8" borderId="37" xfId="0" applyNumberFormat="1" applyFont="1" applyFill="1" applyBorder="1" applyAlignment="1" applyProtection="1">
      <alignment horizontal="center" vertical="center" wrapText="1"/>
    </xf>
    <xf numFmtId="0" fontId="39" fillId="8" borderId="38" xfId="0" applyNumberFormat="1" applyFont="1" applyFill="1" applyBorder="1" applyAlignment="1" applyProtection="1">
      <alignment horizontal="center" vertical="center" wrapText="1"/>
    </xf>
    <xf numFmtId="0" fontId="39" fillId="8" borderId="39" xfId="0" applyNumberFormat="1" applyFont="1" applyFill="1" applyBorder="1" applyAlignment="1" applyProtection="1">
      <alignment horizontal="center" vertical="center" wrapText="1"/>
    </xf>
    <xf numFmtId="0" fontId="36" fillId="12" borderId="37" xfId="0" applyFont="1" applyFill="1" applyBorder="1" applyAlignment="1">
      <alignment horizontal="center" vertical="center" wrapText="1"/>
    </xf>
    <xf numFmtId="0" fontId="36" fillId="12" borderId="38" xfId="0" applyFont="1" applyFill="1" applyBorder="1" applyAlignment="1">
      <alignment horizontal="center" vertical="center" wrapText="1"/>
    </xf>
    <xf numFmtId="0" fontId="36" fillId="12" borderId="40" xfId="0" applyFont="1" applyFill="1" applyBorder="1" applyAlignment="1">
      <alignment horizontal="center" vertical="center" wrapText="1"/>
    </xf>
    <xf numFmtId="0" fontId="36" fillId="12" borderId="41" xfId="0" applyFont="1" applyFill="1" applyBorder="1" applyAlignment="1">
      <alignment horizontal="center" vertical="center" wrapText="1"/>
    </xf>
    <xf numFmtId="15" fontId="41" fillId="8" borderId="35" xfId="0" applyNumberFormat="1" applyFont="1" applyFill="1" applyBorder="1" applyAlignment="1" applyProtection="1">
      <alignment horizontal="center" vertical="center" wrapText="1"/>
    </xf>
    <xf numFmtId="15" fontId="41" fillId="8" borderId="52" xfId="0" applyNumberFormat="1" applyFont="1" applyFill="1" applyBorder="1" applyAlignment="1" applyProtection="1">
      <alignment horizontal="center" vertical="center" wrapText="1"/>
    </xf>
    <xf numFmtId="0" fontId="39" fillId="8" borderId="44" xfId="0" applyNumberFormat="1" applyFont="1" applyFill="1" applyBorder="1" applyAlignment="1" applyProtection="1">
      <alignment horizontal="center" vertical="center" wrapText="1"/>
    </xf>
    <xf numFmtId="0" fontId="39" fillId="8" borderId="45" xfId="0" applyNumberFormat="1" applyFont="1" applyFill="1" applyBorder="1" applyAlignment="1" applyProtection="1">
      <alignment horizontal="center" vertical="center" wrapText="1"/>
    </xf>
    <xf numFmtId="0" fontId="39" fillId="8" borderId="46" xfId="0" applyNumberFormat="1" applyFont="1" applyFill="1" applyBorder="1" applyAlignment="1" applyProtection="1">
      <alignment horizontal="center" vertical="center" wrapText="1"/>
    </xf>
    <xf numFmtId="0" fontId="36" fillId="12" borderId="86" xfId="0" applyFont="1" applyFill="1" applyBorder="1" applyAlignment="1">
      <alignment horizontal="center" vertical="center" wrapText="1"/>
    </xf>
    <xf numFmtId="0" fontId="36" fillId="12" borderId="85" xfId="0" applyFont="1" applyFill="1" applyBorder="1" applyAlignment="1">
      <alignment horizontal="center" vertical="center" wrapText="1"/>
    </xf>
    <xf numFmtId="0" fontId="36" fillId="12" borderId="87" xfId="0" applyFont="1" applyFill="1" applyBorder="1" applyAlignment="1">
      <alignment horizontal="center" vertical="center" wrapText="1"/>
    </xf>
    <xf numFmtId="15" fontId="41" fillId="8" borderId="33" xfId="0" applyNumberFormat="1" applyFont="1" applyFill="1" applyBorder="1" applyAlignment="1" applyProtection="1">
      <alignment horizontal="center" vertical="center" wrapText="1"/>
    </xf>
    <xf numFmtId="15" fontId="41" fillId="8" borderId="49" xfId="0" applyNumberFormat="1" applyFont="1" applyFill="1" applyBorder="1" applyAlignment="1" applyProtection="1">
      <alignment horizontal="center" vertical="center" wrapText="1"/>
    </xf>
    <xf numFmtId="15" fontId="41" fillId="8" borderId="50" xfId="0" applyNumberFormat="1" applyFont="1" applyFill="1" applyBorder="1" applyAlignment="1" applyProtection="1">
      <alignment horizontal="center" vertical="center" wrapText="1"/>
    </xf>
    <xf numFmtId="15" fontId="41" fillId="8" borderId="32" xfId="0" applyNumberFormat="1" applyFont="1" applyFill="1" applyBorder="1" applyAlignment="1" applyProtection="1">
      <alignment horizontal="center" vertical="center" wrapText="1"/>
    </xf>
    <xf numFmtId="15" fontId="41" fillId="8" borderId="53" xfId="0" applyNumberFormat="1" applyFont="1" applyFill="1" applyBorder="1" applyAlignment="1" applyProtection="1">
      <alignment horizontal="center" vertical="center" wrapText="1"/>
    </xf>
    <xf numFmtId="15" fontId="41" fillId="8" borderId="36" xfId="0" applyNumberFormat="1" applyFont="1" applyFill="1" applyBorder="1" applyAlignment="1" applyProtection="1">
      <alignment horizontal="center" vertical="center" wrapText="1"/>
    </xf>
    <xf numFmtId="0" fontId="36" fillId="12" borderId="84" xfId="0" applyFont="1" applyFill="1" applyBorder="1" applyAlignment="1">
      <alignment horizontal="center" vertical="center" wrapText="1"/>
    </xf>
    <xf numFmtId="15" fontId="41" fillId="8" borderId="58" xfId="0" applyNumberFormat="1" applyFont="1" applyFill="1" applyBorder="1" applyAlignment="1" applyProtection="1">
      <alignment horizontal="center" vertical="center" wrapText="1"/>
    </xf>
    <xf numFmtId="15" fontId="41" fillId="8" borderId="56" xfId="0" applyNumberFormat="1" applyFont="1" applyFill="1" applyBorder="1" applyAlignment="1" applyProtection="1">
      <alignment horizontal="center" vertical="center" wrapText="1"/>
    </xf>
    <xf numFmtId="15" fontId="41" fillId="8" borderId="55" xfId="0" applyNumberFormat="1" applyFont="1" applyFill="1" applyBorder="1" applyAlignment="1" applyProtection="1">
      <alignment horizontal="center" vertical="center" wrapText="1"/>
    </xf>
    <xf numFmtId="15" fontId="41" fillId="8" borderId="31" xfId="0" applyNumberFormat="1" applyFont="1" applyFill="1" applyBorder="1" applyAlignment="1" applyProtection="1">
      <alignment horizontal="center" vertical="center" wrapText="1"/>
    </xf>
    <xf numFmtId="0" fontId="36" fillId="12" borderId="44" xfId="0" applyFont="1" applyFill="1" applyBorder="1" applyAlignment="1">
      <alignment horizontal="center" vertical="center" wrapText="1"/>
    </xf>
    <xf numFmtId="0" fontId="36" fillId="12" borderId="45" xfId="0" applyFont="1" applyFill="1" applyBorder="1" applyAlignment="1">
      <alignment horizontal="center" vertical="center" wrapText="1"/>
    </xf>
    <xf numFmtId="0" fontId="37" fillId="19" borderId="4" xfId="0" applyFont="1" applyFill="1" applyBorder="1" applyAlignment="1" applyProtection="1">
      <alignment horizontal="center" vertical="center" wrapText="1"/>
    </xf>
    <xf numFmtId="0" fontId="37" fillId="19" borderId="2" xfId="0" applyFont="1" applyFill="1" applyBorder="1" applyAlignment="1" applyProtection="1">
      <alignment horizontal="center" vertical="center" wrapText="1"/>
    </xf>
    <xf numFmtId="0" fontId="37" fillId="19" borderId="3" xfId="0" applyFont="1" applyFill="1" applyBorder="1" applyAlignment="1" applyProtection="1">
      <alignment horizontal="center" vertical="center" wrapText="1"/>
    </xf>
    <xf numFmtId="0" fontId="34" fillId="13" borderId="69" xfId="0" applyFont="1" applyFill="1" applyBorder="1" applyAlignment="1">
      <alignment horizontal="center" vertical="center" wrapText="1"/>
    </xf>
    <xf numFmtId="0" fontId="34" fillId="13" borderId="70" xfId="0" applyFont="1" applyFill="1" applyBorder="1" applyAlignment="1">
      <alignment horizontal="center" vertical="center" wrapText="1"/>
    </xf>
    <xf numFmtId="0" fontId="34" fillId="13" borderId="77" xfId="0" applyFont="1" applyFill="1" applyBorder="1" applyAlignment="1">
      <alignment horizontal="center" vertical="center" wrapText="1"/>
    </xf>
    <xf numFmtId="0" fontId="34" fillId="15" borderId="63" xfId="0" applyFont="1" applyFill="1" applyBorder="1" applyAlignment="1">
      <alignment horizontal="center" vertical="center" wrapText="1"/>
    </xf>
    <xf numFmtId="0" fontId="34" fillId="13" borderId="63" xfId="0" applyFont="1" applyFill="1" applyBorder="1" applyAlignment="1">
      <alignment horizontal="center" vertical="center" wrapText="1"/>
    </xf>
    <xf numFmtId="0" fontId="34" fillId="16" borderId="63" xfId="0" applyFont="1" applyFill="1" applyBorder="1" applyAlignment="1">
      <alignment horizontal="center" vertical="center" wrapText="1"/>
    </xf>
    <xf numFmtId="0" fontId="34" fillId="16" borderId="66" xfId="0" applyFont="1" applyFill="1" applyBorder="1" applyAlignment="1">
      <alignment horizontal="center" vertical="center" wrapText="1"/>
    </xf>
    <xf numFmtId="0" fontId="34" fillId="15" borderId="69" xfId="0" applyFont="1" applyFill="1" applyBorder="1" applyAlignment="1">
      <alignment horizontal="center" vertical="center" wrapText="1"/>
    </xf>
    <xf numFmtId="0" fontId="34" fillId="15" borderId="70" xfId="0" applyFont="1" applyFill="1" applyBorder="1" applyAlignment="1">
      <alignment horizontal="center" vertical="center" wrapText="1"/>
    </xf>
    <xf numFmtId="0" fontId="18" fillId="0" borderId="57" xfId="0" applyFont="1" applyBorder="1" applyAlignment="1" applyProtection="1">
      <alignment horizontal="center"/>
    </xf>
    <xf numFmtId="0" fontId="18" fillId="0" borderId="49" xfId="0" applyFont="1" applyBorder="1" applyAlignment="1" applyProtection="1">
      <alignment horizontal="center"/>
    </xf>
    <xf numFmtId="0" fontId="18" fillId="0" borderId="50" xfId="0" applyFont="1" applyBorder="1" applyAlignment="1" applyProtection="1">
      <alignment horizontal="center"/>
    </xf>
    <xf numFmtId="0" fontId="18" fillId="0" borderId="32" xfId="0" applyFont="1" applyBorder="1" applyAlignment="1" applyProtection="1">
      <alignment horizontal="center"/>
    </xf>
    <xf numFmtId="0" fontId="18" fillId="0" borderId="33" xfId="0" applyFont="1" applyBorder="1" applyAlignment="1" applyProtection="1">
      <alignment horizontal="center"/>
    </xf>
    <xf numFmtId="15" fontId="33" fillId="9" borderId="34" xfId="0" applyNumberFormat="1" applyFont="1" applyFill="1" applyBorder="1" applyAlignment="1" applyProtection="1">
      <alignment horizontal="center" vertical="center"/>
    </xf>
    <xf numFmtId="15" fontId="33" fillId="9" borderId="54" xfId="0" applyNumberFormat="1" applyFont="1" applyFill="1" applyBorder="1" applyAlignment="1" applyProtection="1">
      <alignment horizontal="center" vertical="center"/>
    </xf>
    <xf numFmtId="0" fontId="31" fillId="6" borderId="5" xfId="0" applyFont="1" applyFill="1" applyBorder="1" applyAlignment="1" applyProtection="1">
      <alignment horizontal="center" vertical="center" wrapText="1"/>
    </xf>
    <xf numFmtId="0" fontId="31" fillId="6" borderId="6" xfId="0" applyFont="1" applyFill="1" applyBorder="1" applyAlignment="1" applyProtection="1">
      <alignment horizontal="center" vertical="center" wrapText="1"/>
    </xf>
    <xf numFmtId="0" fontId="31" fillId="6" borderId="47" xfId="0" applyFont="1" applyFill="1" applyBorder="1" applyAlignment="1" applyProtection="1">
      <alignment horizontal="center" vertical="center" wrapText="1"/>
    </xf>
    <xf numFmtId="0" fontId="29" fillId="6" borderId="37" xfId="0" applyFont="1" applyFill="1" applyBorder="1" applyAlignment="1" applyProtection="1">
      <alignment horizontal="center" vertical="center" wrapText="1"/>
    </xf>
    <xf numFmtId="0" fontId="29" fillId="6" borderId="40" xfId="0" applyFont="1" applyFill="1" applyBorder="1" applyAlignment="1" applyProtection="1">
      <alignment horizontal="center" vertical="center" wrapText="1"/>
    </xf>
    <xf numFmtId="0" fontId="18" fillId="0" borderId="43" xfId="0" applyFont="1" applyBorder="1" applyAlignment="1" applyProtection="1">
      <alignment horizontal="center"/>
    </xf>
    <xf numFmtId="0" fontId="18" fillId="0" borderId="52" xfId="0" applyFont="1" applyBorder="1" applyAlignment="1" applyProtection="1">
      <alignment horizontal="center"/>
    </xf>
    <xf numFmtId="0" fontId="18" fillId="0" borderId="53" xfId="0" applyFont="1" applyBorder="1" applyAlignment="1" applyProtection="1">
      <alignment horizontal="center"/>
    </xf>
    <xf numFmtId="0" fontId="18" fillId="0" borderId="36" xfId="0" applyFont="1" applyBorder="1" applyAlignment="1" applyProtection="1">
      <alignment horizontal="center"/>
    </xf>
    <xf numFmtId="0" fontId="18" fillId="0" borderId="35" xfId="0" applyFont="1" applyBorder="1" applyAlignment="1" applyProtection="1">
      <alignment horizontal="center"/>
    </xf>
    <xf numFmtId="0" fontId="42" fillId="8" borderId="90" xfId="0" applyNumberFormat="1" applyFont="1" applyFill="1" applyBorder="1" applyAlignment="1" applyProtection="1">
      <alignment horizontal="left" vertical="center" wrapText="1"/>
    </xf>
    <xf numFmtId="0" fontId="42" fillId="8" borderId="91" xfId="0" applyNumberFormat="1" applyFont="1" applyFill="1" applyBorder="1" applyAlignment="1" applyProtection="1">
      <alignment horizontal="left" vertical="center" wrapText="1"/>
    </xf>
    <xf numFmtId="0" fontId="42" fillId="8" borderId="92" xfId="0" applyNumberFormat="1" applyFont="1" applyFill="1" applyBorder="1" applyAlignment="1" applyProtection="1">
      <alignment horizontal="left" vertical="center" wrapText="1"/>
    </xf>
    <xf numFmtId="0" fontId="34" fillId="16" borderId="69" xfId="0" applyFont="1" applyFill="1" applyBorder="1" applyAlignment="1">
      <alignment horizontal="center" vertical="center" wrapText="1"/>
    </xf>
    <xf numFmtId="0" fontId="34" fillId="16" borderId="70" xfId="0" applyFont="1" applyFill="1" applyBorder="1" applyAlignment="1">
      <alignment horizontal="center" vertical="center" wrapText="1"/>
    </xf>
    <xf numFmtId="0" fontId="34" fillId="13" borderId="65" xfId="0" applyFont="1" applyFill="1" applyBorder="1" applyAlignment="1">
      <alignment horizontal="center" vertical="center" wrapText="1"/>
    </xf>
    <xf numFmtId="0" fontId="34" fillId="16" borderId="71" xfId="0" applyFont="1" applyFill="1" applyBorder="1" applyAlignment="1">
      <alignment horizontal="center" vertical="center" wrapText="1"/>
    </xf>
    <xf numFmtId="0" fontId="34" fillId="16" borderId="65" xfId="0" applyFont="1" applyFill="1" applyBorder="1" applyAlignment="1">
      <alignment horizontal="center" vertical="center" wrapText="1"/>
    </xf>
    <xf numFmtId="0" fontId="34" fillId="16" borderId="68" xfId="0" applyFont="1" applyFill="1" applyBorder="1" applyAlignment="1">
      <alignment horizontal="center" vertical="center" wrapText="1"/>
    </xf>
    <xf numFmtId="0" fontId="5" fillId="0" borderId="0" xfId="2" applyFont="1" applyAlignment="1">
      <alignment horizontal="center"/>
    </xf>
  </cellXfs>
  <cellStyles count="4">
    <cellStyle name="Hyperlink" xfId="1" builtinId="8"/>
    <cellStyle name="Normal" xfId="0" builtinId="0"/>
    <cellStyle name="Normal 2" xfId="2"/>
    <cellStyle name="Normal 3" xfId="3"/>
  </cellStyles>
  <dxfs count="161">
    <dxf>
      <numFmt numFmtId="30" formatCode="@"/>
    </dxf>
    <dxf>
      <numFmt numFmtId="30" formatCode="@"/>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outline="0">
        <right style="hair">
          <color theme="8"/>
        </right>
      </border>
    </dxf>
    <dxf>
      <font>
        <color rgb="FFDDEBF7"/>
      </font>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lightGray"/>
      </fill>
    </dxf>
    <dxf>
      <fill>
        <patternFill>
          <bgColor theme="7" tint="0.79998168889431442"/>
        </patternFill>
      </fill>
    </dxf>
    <dxf>
      <fill>
        <patternFill>
          <bgColor theme="4" tint="0.7999816888943144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bgColor rgb="FFFFC000"/>
        </patternFill>
      </fill>
    </dxf>
    <dxf>
      <fill>
        <patternFill patternType="darkGray">
          <bgColor theme="1" tint="0.499984740745262"/>
        </patternFill>
      </fill>
    </dxf>
    <dxf>
      <fill>
        <patternFill patternType="lightGray"/>
      </fill>
    </dxf>
    <dxf>
      <fill>
        <patternFill patternType="darkGray">
          <bgColor theme="1" tint="0.499984740745262"/>
        </patternFill>
      </fill>
    </dxf>
    <dxf>
      <fill>
        <patternFill>
          <bgColor rgb="FFFFC000"/>
        </patternFill>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1" tint="0.499984740745262"/>
      </font>
      <fill>
        <patternFill patternType="darkGray">
          <fgColor theme="1" tint="0.499984740745262"/>
          <bgColor theme="1" tint="0.49998474074526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lightGray"/>
      </fill>
    </dxf>
    <dxf>
      <fill>
        <patternFill patternType="lightGray"/>
      </fill>
    </dxf>
    <dxf>
      <fill>
        <patternFill>
          <bgColor rgb="FFFFC000"/>
        </patternFill>
      </fill>
    </dxf>
    <dxf>
      <fill>
        <patternFill>
          <bgColor theme="7" tint="0.79998168889431442"/>
        </patternFill>
      </fill>
    </dxf>
    <dxf>
      <fill>
        <patternFill>
          <bgColor theme="4" tint="0.79998168889431442"/>
        </patternFill>
      </fill>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numFmt numFmtId="30" formatCode="@"/>
      <fill>
        <patternFill patternType="solid">
          <fgColor indexed="64"/>
          <bgColor theme="0"/>
        </patternFill>
      </fill>
      <alignment horizontal="left" vertical="center" textRotation="0" wrapText="1" indent="0" justifyLastLine="0" shrinkToFit="0" readingOrder="0"/>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theme="0"/>
        <name val="Calibri"/>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1"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1" indent="0" justifyLastLine="0" shrinkToFit="0" readingOrder="0"/>
      <border diagonalUp="0" diagonalDown="0" outline="0">
        <left/>
        <right style="hair">
          <color theme="8"/>
        </right>
        <top style="hair">
          <color theme="8"/>
        </top>
        <bottom style="hair">
          <color theme="8"/>
        </bottom>
      </border>
      <protection locked="0" hidden="0"/>
    </dxf>
    <dxf>
      <font>
        <b val="0"/>
        <i val="0"/>
        <strike val="0"/>
        <condense val="0"/>
        <extend val="0"/>
        <outline val="0"/>
        <shadow val="0"/>
        <u val="none"/>
        <vertAlign val="baseline"/>
        <sz val="12"/>
        <color theme="0"/>
        <name val="Calibri"/>
        <scheme val="minor"/>
      </font>
      <fill>
        <patternFill patternType="solid">
          <fgColor indexed="64"/>
          <bgColor theme="0"/>
        </patternFill>
      </fill>
      <protection locked="1" hidden="0"/>
    </dxf>
    <dxf>
      <border diagonalUp="0" diagonalDown="0" outline="0">
        <left style="hair">
          <color theme="8"/>
        </left>
        <right style="hair">
          <color theme="8"/>
        </right>
        <top/>
        <bottom/>
      </border>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patternType="darkGray">
          <bgColor theme="1" tint="0.499984740745262"/>
        </patternFill>
      </fill>
    </dxf>
    <dxf>
      <fill>
        <patternFill>
          <bgColor rgb="FFFF0000"/>
        </patternFill>
      </fill>
    </dxf>
    <dxf>
      <fill>
        <patternFill>
          <bgColor rgb="FFFFC000"/>
        </patternFill>
      </fill>
    </dxf>
    <dxf>
      <font>
        <color rgb="FFFF0000"/>
      </font>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dxf>
    <dxf>
      <fill>
        <patternFill patternType="darkGray">
          <bgColor theme="1" tint="0.499984740745262"/>
        </patternFill>
      </fill>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border>
        <left/>
        <right/>
        <top/>
        <bottom/>
      </border>
    </dxf>
    <dxf>
      <font>
        <color theme="1" tint="0.499984740745262"/>
      </font>
      <fill>
        <patternFill patternType="darkGray">
          <fgColor theme="1" tint="0.499984740745262"/>
          <bgColor theme="1" tint="0.499984740745262"/>
        </patternFill>
      </fill>
      <border>
        <left/>
        <right/>
        <top/>
        <bottom/>
      </border>
    </dxf>
    <dxf>
      <fill>
        <patternFill>
          <bgColor rgb="FFFF0000"/>
        </patternFill>
      </fill>
    </dxf>
  </dxfs>
  <tableStyles count="0" defaultTableStyle="TableStyleMedium9" defaultPivotStyle="PivotStyleMedium7"/>
  <colors>
    <mruColors>
      <color rgb="FFDDEBF7"/>
      <color rgb="FFDAEEF3"/>
      <color rgb="FF5B9BD5"/>
      <color rgb="FFFFFFFF"/>
      <color rgb="FF9BC2E6"/>
      <color rgb="FFA9D08E"/>
      <color rgb="FFE2E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6</xdr:col>
          <xdr:colOff>411480</xdr:colOff>
          <xdr:row>2</xdr:row>
          <xdr:rowOff>121920</xdr:rowOff>
        </xdr:to>
        <xdr:sp macro="" textlink="">
          <xdr:nvSpPr>
            <xdr:cNvPr id="11265" name="Apttus_App" hidden="1">
              <a:extLst>
                <a:ext uri="{63B3BB69-23CF-44E3-9099-C40C66FF867C}">
                  <a14:compatExt spid="_x0000_s112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579120</xdr:colOff>
          <xdr:row>2</xdr:row>
          <xdr:rowOff>121920</xdr:rowOff>
        </xdr:to>
        <xdr:sp macro="" textlink="">
          <xdr:nvSpPr>
            <xdr:cNvPr id="11270" name="Apttus_AppData" hidden="1">
              <a:extLst>
                <a:ext uri="{63B3BB69-23CF-44E3-9099-C40C66FF867C}">
                  <a14:compatExt spid="_x0000_s1127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365760</xdr:colOff>
          <xdr:row>2</xdr:row>
          <xdr:rowOff>121920</xdr:rowOff>
        </xdr:to>
        <xdr:sp macro="" textlink="">
          <xdr:nvSpPr>
            <xdr:cNvPr id="11271" name="Apttus_AppDataTracker" hidden="1">
              <a:extLst>
                <a:ext uri="{63B3BB69-23CF-44E3-9099-C40C66FF867C}">
                  <a14:compatExt spid="_x0000_s112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Ghana%20CT\PFs%20latest%20versions%20291017\GHA-M-MOH_PF_FINAL%20-161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eziah/Desktop/GF%20BUDGET/Applications/Microsoft%20Excel.app/Users/Wahjib%20Mohammed/Documents/Users/Wahjib%20Mohammed/Documents/2017%20GRANT%20APPLICATION/Writing/Post%20Submission/30052017/Submitted/GHA-M_RSSH_PF_Proposal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tessera/Documents/Versions%20October/GHA-M-AGAMal_PF_GF_Updated_06102017%20including%20pris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 val="Impact Indicators - Section B"/>
      <sheetName val="Outcome Indicators - Section C"/>
      <sheetName val="Coverage Indicators - Section D"/>
      <sheetName val=" Disaggregation - Section E"/>
      <sheetName val="WPTM - Section F"/>
      <sheetName val="Print View"/>
      <sheetName val="Reference Records"/>
      <sheetName val="Reference records(soft deleted)"/>
      <sheetName val="Disaggregation Records"/>
      <sheetName val="Disaggregation Data"/>
      <sheetName val="Account Role"/>
      <sheetName val="apttusmetadata"/>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 Section A"/>
    </sheetNames>
    <sheetDataSet>
      <sheetData sheetId="0" refreshError="1"/>
    </sheetDataSet>
  </externalBook>
</externalLink>
</file>

<file path=xl/tables/table1.xml><?xml version="1.0" encoding="utf-8"?>
<table xmlns="http://schemas.openxmlformats.org/spreadsheetml/2006/main" id="4" name="WPTM_Intervention" displayName="WPTM_Intervention" ref="E118:W119" totalsRowShown="0" headerRowDxfId="142" dataDxfId="141">
  <tableColumns count="19">
    <tableColumn id="7" name="Modules" dataDxfId="140">
      <calculatedColumnFormula>IFERROR(IF(AND(K119="",T119=""),"",(VLOOKUP(Q119,'Reference records(soft deleted)'!$B$46:$D$62,3,FALSE))),"")</calculatedColumnFormula>
    </tableColumn>
    <tableColumn id="8" name="Column4" dataDxfId="139"/>
    <tableColumn id="9" name="Column5" dataDxfId="138"/>
    <tableColumn id="10" name="Column6" dataDxfId="137"/>
    <tableColumn id="11" name="Column7" dataDxfId="136"/>
    <tableColumn id="12" name="Column8" dataDxfId="135"/>
    <tableColumn id="3" name="Standard Intervention" dataDxfId="134">
      <calculatedColumnFormula>IFERROR(VLOOKUP(R119,'Reference records(soft deleted)'!$B$110:$D$181,3,FALSE),"")</calculatedColumnFormula>
    </tableColumn>
    <tableColumn id="14" name="Column2" dataDxfId="133"/>
    <tableColumn id="15" name="Column10" dataDxfId="132"/>
    <tableColumn id="16" name="Column11" dataDxfId="131"/>
    <tableColumn id="17" name="Column12" dataDxfId="130"/>
    <tableColumn id="18" name="Column13" dataDxfId="129"/>
    <tableColumn id="19" name="Module Reference (Name)" dataDxfId="128"/>
    <tableColumn id="20" name="Standard Intervention2" dataDxfId="127"/>
    <tableColumn id="21" name="Column9" dataDxfId="126"/>
    <tableColumn id="22" name="Custom Intervention (only if &quot;Other&quot; intervention is chosen)" dataDxfId="125"/>
    <tableColumn id="23" name="Module Name" dataDxfId="124">
      <calculatedColumnFormula>IFERROR(IF(VLOOKUP(E119,'Reference Records'!$C$71:$D$84,2,FALSE)=0,"",VLOOKUP(E119,'Reference Records'!$C$71:$D$84,2,FALSE)),"")</calculatedColumnFormula>
    </tableColumn>
    <tableColumn id="1" name="Column1" dataDxfId="123"/>
    <tableColumn id="2" name="Concatenation of Names" dataDxfId="122">
      <calculatedColumnFormula>K119&amp;T119</calculatedColumnFormula>
    </tableColumn>
  </tableColumns>
  <tableStyleInfo name="TableStyleMedium9" showFirstColumn="0" showLastColumn="0" showRowStripes="0" showColumnStripes="0"/>
</table>
</file>

<file path=xl/tables/table2.xml><?xml version="1.0" encoding="utf-8"?>
<table xmlns="http://schemas.openxmlformats.org/spreadsheetml/2006/main" id="1" name="Module" displayName="Module" ref="B70:H83" totalsRowShown="0" headerRowCellStyle="Normal 2" dataCellStyle="Normal 2">
  <autoFilter ref="B70:H83"/>
  <tableColumns count="7">
    <tableColumn id="1" name="Name" dataDxfId="11" dataCellStyle="Normal 2">
      <calculatedColumnFormula array="1">IFERROR(INDEX($C$71:$C$84, MATCH(0, COUNTIF($B$70:B70, $C$71:$C$84&amp;"") + IF($C$71:$C$84="",1,0), 0)), "")</calculatedColumnFormula>
    </tableColumn>
    <tableColumn id="2" name="Module Name" dataDxfId="10"/>
    <tableColumn id="3" name="Module-Coverage-Intervention Reference (Name)" dataDxfId="9" dataCellStyle="Normal 2"/>
    <tableColumn id="4" name="Component (Name)" dataDxfId="8" dataCellStyle="Normal 2"/>
    <tableColumn id="5" name="Name used on Overview Page for display" dataDxfId="7" dataCellStyle="Normal 2">
      <calculatedColumnFormula>C71</calculatedColumnFormula>
    </tableColumn>
    <tableColumn id="6" name="Record ID" dataDxfId="6" dataCellStyle="Normal 2"/>
    <tableColumn id="7" name="Reference Record Id" dataDxfId="5" dataCellStyle="Normal 2"/>
  </tableColumns>
  <tableStyleInfo name="TableStyleLight9" showFirstColumn="0" showLastColumn="0" showRowStripes="1" showColumnStripes="0"/>
</table>
</file>

<file path=xl/tables/table3.xml><?xml version="1.0" encoding="utf-8"?>
<table xmlns="http://schemas.openxmlformats.org/spreadsheetml/2006/main" id="2" name="Intervention" displayName="Intervention" ref="A86:I148" totalsRowShown="0" headerRowCellStyle="Normal 2" dataCellStyle="Normal 2">
  <autoFilter ref="A86:I148"/>
  <tableColumns count="9">
    <tableColumn id="1" name="Module" dataCellStyle="Normal 2"/>
    <tableColumn id="2" name="Name ID" dataCellStyle="Normal 2"/>
    <tableColumn id="3" name="Intervention"/>
    <tableColumn id="4" name="Disaggregation Categories" dataCellStyle="Normal 2"/>
    <tableColumn id="5" name="Record ID" dataCellStyle="Normal 2"/>
    <tableColumn id="6" name="Column1" dataCellStyle="Normal 2"/>
    <tableColumn id="7" name="Column2" dataCellStyle="Normal 2"/>
    <tableColumn id="8" name="Column3" dataCellStyle="Normal 2"/>
    <tableColumn id="9" name="Column4" dataCellStyle="Normal 2"/>
  </tableColumns>
  <tableStyleInfo name="TableStyleLight9" showFirstColumn="0" showLastColumn="0" showRowStripes="1" showColumnStripes="0"/>
</table>
</file>

<file path=xl/tables/table4.xml><?xml version="1.0" encoding="utf-8"?>
<table xmlns="http://schemas.openxmlformats.org/spreadsheetml/2006/main" id="3" name="Coverage" displayName="Coverage" ref="A35:G67" totalsRowShown="0" headerRowDxfId="4" tableBorderDxfId="3" headerRowCellStyle="Normal 2" dataCellStyle="Normal 2">
  <autoFilter ref="A35:G67"/>
  <tableColumns count="7">
    <tableColumn id="1" name="Module" dataCellStyle="Normal 2"/>
    <tableColumn id="2" name="Name ID" dataDxfId="2" dataCellStyle="Normal 2"/>
    <tableColumn id="3" name="Name" dataDxfId="1" dataCellStyle="Normal 2"/>
    <tableColumn id="4" name="Disaggregation Categories" dataDxfId="0" dataCellStyle="Normal 2"/>
    <tableColumn id="5" name="Column1" dataCellStyle="Normal 2"/>
    <tableColumn id="6" name="Column2" dataCellStyle="Normal 2"/>
    <tableColumn id="7" name="Record ID" dataCellStyle="Normal 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8.bin"/><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X197"/>
  <sheetViews>
    <sheetView showGridLines="0" view="pageBreakPreview" zoomScale="96" zoomScaleNormal="80" zoomScaleSheetLayoutView="96" workbookViewId="0">
      <selection activeCell="K13" sqref="K13"/>
    </sheetView>
  </sheetViews>
  <sheetFormatPr defaultColWidth="11" defaultRowHeight="15.6" x14ac:dyDescent="0.3"/>
  <cols>
    <col min="1" max="1" width="32" style="6" customWidth="1"/>
    <col min="2" max="2" width="52.19921875" style="6" hidden="1" customWidth="1"/>
    <col min="3" max="3" width="54.59765625" style="6" hidden="1" customWidth="1"/>
    <col min="4" max="4" width="0.19921875" style="6" customWidth="1"/>
    <col min="5" max="5" width="43.69921875" style="6" customWidth="1"/>
    <col min="6" max="6" width="29.69921875" style="6" hidden="1" customWidth="1"/>
    <col min="7" max="7" width="31.19921875" style="6" hidden="1" customWidth="1"/>
    <col min="8" max="8" width="26.19921875" style="6" hidden="1" customWidth="1"/>
    <col min="9" max="10" width="0.19921875" style="6" customWidth="1"/>
    <col min="11" max="11" width="31" style="6" customWidth="1"/>
    <col min="12" max="12" width="28.69921875" style="6" hidden="1" customWidth="1"/>
    <col min="13" max="13" width="33.19921875" style="6" hidden="1" customWidth="1"/>
    <col min="14" max="14" width="21.59765625" style="6" hidden="1" customWidth="1"/>
    <col min="15" max="15" width="20.59765625" style="6" hidden="1" customWidth="1"/>
    <col min="16" max="16" width="16.69921875" style="6" hidden="1" customWidth="1"/>
    <col min="17" max="17" width="17.5" style="6" hidden="1" customWidth="1"/>
    <col min="18" max="18" width="12.69921875" style="6" hidden="1" customWidth="1"/>
    <col min="19" max="19" width="0.19921875" style="6" customWidth="1"/>
    <col min="20" max="20" width="35.19921875" style="6" customWidth="1"/>
    <col min="21" max="21" width="8.69921875" style="6" hidden="1" customWidth="1"/>
    <col min="22" max="22" width="9.765625E-2" style="68" customWidth="1"/>
    <col min="23" max="23" width="8.69921875" style="68" hidden="1" customWidth="1"/>
    <col min="24" max="24" width="18.19921875" style="68" hidden="1" customWidth="1"/>
    <col min="25" max="25" width="18.69921875" style="68" hidden="1" customWidth="1"/>
    <col min="26" max="26" width="19.5" style="68" hidden="1" customWidth="1"/>
    <col min="27" max="27" width="20.69921875" style="6" hidden="1" customWidth="1"/>
    <col min="28" max="28" width="19" style="6" hidden="1" customWidth="1"/>
    <col min="29" max="29" width="11.69921875" style="6" hidden="1" customWidth="1"/>
    <col min="30" max="30" width="18.69921875" style="6" customWidth="1"/>
    <col min="31" max="31" width="26.59765625" style="6" customWidth="1"/>
    <col min="32" max="32" width="20.19921875" style="6" customWidth="1"/>
    <col min="33" max="33" width="24.69921875" style="6" customWidth="1"/>
    <col min="34" max="38" width="11" style="6" customWidth="1"/>
    <col min="39" max="39" width="16.69921875" style="6" customWidth="1"/>
    <col min="40" max="40" width="11" style="6" customWidth="1"/>
    <col min="41" max="41" width="11" style="9" customWidth="1"/>
    <col min="42" max="42" width="16.19921875" style="9" customWidth="1"/>
    <col min="43" max="43" width="11" style="9" customWidth="1"/>
    <col min="44" max="50" width="11" style="9"/>
    <col min="51" max="16384" width="11" style="6"/>
  </cols>
  <sheetData>
    <row r="1" spans="1:50" x14ac:dyDescent="0.3">
      <c r="A1" s="517" t="s">
        <v>43</v>
      </c>
      <c r="B1" s="518"/>
      <c r="C1" s="518"/>
      <c r="D1" s="518"/>
      <c r="E1" s="518"/>
      <c r="F1" s="518"/>
      <c r="G1" s="518"/>
      <c r="H1" s="518"/>
      <c r="I1" s="518"/>
      <c r="J1" s="518"/>
      <c r="K1" s="518"/>
      <c r="L1" s="518"/>
      <c r="M1" s="518"/>
      <c r="N1" s="518"/>
      <c r="O1" s="518"/>
      <c r="P1" s="518"/>
      <c r="Q1" s="518"/>
      <c r="R1" s="518"/>
      <c r="S1" s="518"/>
      <c r="T1" s="519"/>
    </row>
    <row r="2" spans="1:50" s="26" customFormat="1" ht="27" customHeight="1" thickBot="1" x14ac:dyDescent="0.35">
      <c r="A2" s="520"/>
      <c r="B2" s="521"/>
      <c r="C2" s="521"/>
      <c r="D2" s="521"/>
      <c r="E2" s="521"/>
      <c r="F2" s="521"/>
      <c r="G2" s="521"/>
      <c r="H2" s="521"/>
      <c r="I2" s="521"/>
      <c r="J2" s="521"/>
      <c r="K2" s="521"/>
      <c r="L2" s="521"/>
      <c r="M2" s="521"/>
      <c r="N2" s="521"/>
      <c r="O2" s="521"/>
      <c r="P2" s="521"/>
      <c r="Q2" s="521"/>
      <c r="R2" s="521"/>
      <c r="S2" s="521"/>
      <c r="T2" s="522"/>
      <c r="V2" s="27"/>
      <c r="W2" s="27"/>
      <c r="X2" s="27"/>
      <c r="Y2" s="27"/>
      <c r="Z2" s="27"/>
      <c r="AO2" s="28"/>
      <c r="AP2" s="28"/>
      <c r="AQ2" s="28"/>
      <c r="AR2" s="28"/>
      <c r="AS2" s="28"/>
      <c r="AT2" s="28"/>
      <c r="AU2" s="28"/>
      <c r="AV2" s="28"/>
      <c r="AW2" s="28"/>
      <c r="AX2" s="28"/>
    </row>
    <row r="3" spans="1:50" x14ac:dyDescent="0.3">
      <c r="A3" s="287" t="s">
        <v>282</v>
      </c>
      <c r="B3" s="288"/>
      <c r="C3" s="288"/>
      <c r="D3" s="288"/>
      <c r="E3" s="287" t="s">
        <v>283</v>
      </c>
    </row>
    <row r="4" spans="1:50" ht="19.5" customHeight="1" thickBot="1" x14ac:dyDescent="0.35">
      <c r="F4" s="68"/>
      <c r="G4" s="68"/>
      <c r="H4" s="68"/>
      <c r="I4" s="68"/>
      <c r="J4" s="68"/>
      <c r="K4" s="68"/>
      <c r="L4" s="70"/>
      <c r="M4" s="70"/>
      <c r="N4" s="70"/>
      <c r="O4" s="70"/>
      <c r="P4" s="70"/>
      <c r="Q4" s="70"/>
      <c r="R4" s="70"/>
      <c r="S4" s="70"/>
      <c r="T4" s="70"/>
      <c r="V4" s="515"/>
      <c r="W4" s="515"/>
    </row>
    <row r="5" spans="1:50" ht="29.1" customHeight="1" thickBot="1" x14ac:dyDescent="0.35">
      <c r="A5" s="71" t="s">
        <v>188</v>
      </c>
      <c r="B5" s="72"/>
      <c r="C5" s="72"/>
      <c r="D5" s="73"/>
      <c r="E5" s="291" t="str">
        <f>IFERROR(IF($AN$5="Funding Request",IF('Reference Records'!$B$157&lt;&gt;"",'Reference Records'!$B$157,'Reference Records'!$B$158),IF(OR($AN$5="Grant Making", $AN$5="Grant Revision"),'Reference Records'!B162,"")),"")</f>
        <v>Ghana</v>
      </c>
      <c r="F5" s="74"/>
      <c r="G5" s="74"/>
      <c r="H5" s="74"/>
      <c r="I5" s="74"/>
      <c r="J5" s="74"/>
      <c r="K5" s="74"/>
      <c r="L5" s="70"/>
      <c r="M5" s="70"/>
      <c r="N5" s="70"/>
      <c r="O5" s="70"/>
      <c r="P5" s="70"/>
      <c r="Q5" s="70"/>
      <c r="R5" s="70"/>
      <c r="S5" s="70"/>
      <c r="T5" s="70"/>
      <c r="V5" s="515"/>
      <c r="W5" s="515"/>
      <c r="AL5" s="9"/>
      <c r="AM5" s="199" t="s">
        <v>269</v>
      </c>
      <c r="AN5" s="357" t="s">
        <v>372</v>
      </c>
      <c r="AO5" s="199"/>
      <c r="AP5" s="199"/>
    </row>
    <row r="6" spans="1:50" ht="28.35" customHeight="1" thickBot="1" x14ac:dyDescent="0.35">
      <c r="A6" s="71" t="s">
        <v>259</v>
      </c>
      <c r="B6" s="72"/>
      <c r="C6" s="72"/>
      <c r="D6" s="73"/>
      <c r="E6" s="290" t="str">
        <f>IF($AN$5="Funding Request",'Reference Records'!$B$156,IF(OR($AN$5="Grant Making", $AN$5="Grant Revision"),'Reference Records'!$B$161,""))</f>
        <v>GHA-M-AGAMal</v>
      </c>
      <c r="F6" s="74"/>
      <c r="G6" s="74"/>
      <c r="H6" s="74"/>
      <c r="I6" s="74"/>
      <c r="J6" s="74"/>
      <c r="K6" s="74"/>
      <c r="L6" s="70"/>
      <c r="M6" s="70"/>
      <c r="N6" s="70"/>
      <c r="O6" s="70"/>
      <c r="P6" s="70"/>
      <c r="Q6" s="70"/>
      <c r="R6" s="70"/>
      <c r="S6" s="70"/>
      <c r="T6" s="70"/>
      <c r="V6" s="75"/>
      <c r="W6" s="75"/>
    </row>
    <row r="7" spans="1:50" ht="31.5" customHeight="1" thickBot="1" x14ac:dyDescent="0.35">
      <c r="A7" s="76" t="s">
        <v>189</v>
      </c>
      <c r="B7" s="72"/>
      <c r="C7" s="72"/>
      <c r="D7" s="73"/>
      <c r="E7" s="77">
        <v>43101</v>
      </c>
      <c r="F7" s="78"/>
      <c r="G7" s="78"/>
      <c r="H7" s="78"/>
      <c r="I7" s="78"/>
      <c r="J7" s="78"/>
      <c r="K7" s="78"/>
      <c r="L7" s="70"/>
      <c r="M7" s="70"/>
      <c r="N7" s="70"/>
      <c r="O7" s="70"/>
      <c r="P7" s="70"/>
      <c r="Q7" s="70"/>
      <c r="R7" s="70"/>
      <c r="S7" s="70"/>
      <c r="T7" s="70"/>
      <c r="V7" s="75" t="s">
        <v>46</v>
      </c>
      <c r="W7" s="75"/>
    </row>
    <row r="8" spans="1:50" ht="31.5" customHeight="1" thickBot="1" x14ac:dyDescent="0.35">
      <c r="A8" s="76" t="s">
        <v>190</v>
      </c>
      <c r="B8" s="206"/>
      <c r="C8" s="206"/>
      <c r="D8" s="214" t="s">
        <v>273</v>
      </c>
      <c r="E8" s="77">
        <v>44196</v>
      </c>
      <c r="F8" s="78"/>
      <c r="G8" s="78"/>
      <c r="H8" s="78"/>
      <c r="I8" s="78"/>
      <c r="J8" s="78"/>
      <c r="K8" s="140" t="s">
        <v>276</v>
      </c>
      <c r="L8" s="70"/>
      <c r="M8" s="70"/>
      <c r="N8" s="70"/>
      <c r="O8" s="70"/>
      <c r="P8" s="70"/>
      <c r="Q8" s="70"/>
      <c r="R8" s="70"/>
      <c r="S8" s="70"/>
      <c r="T8" s="70"/>
      <c r="V8" s="75"/>
      <c r="W8" s="75"/>
      <c r="AL8" s="199"/>
      <c r="AM8" s="199"/>
      <c r="AN8" s="199"/>
      <c r="AO8" s="199"/>
    </row>
    <row r="9" spans="1:50" ht="32.25" customHeight="1" thickBot="1" x14ac:dyDescent="0.35">
      <c r="A9" s="76" t="s">
        <v>168</v>
      </c>
      <c r="B9" s="4" t="s">
        <v>168</v>
      </c>
      <c r="C9" s="359">
        <v>12</v>
      </c>
      <c r="D9" s="6" t="s">
        <v>168</v>
      </c>
      <c r="E9" s="356">
        <v>6</v>
      </c>
      <c r="F9" s="74"/>
      <c r="G9" s="74"/>
      <c r="H9" s="74"/>
      <c r="I9" s="74"/>
      <c r="J9" s="74"/>
      <c r="K9" s="74"/>
      <c r="L9" s="70"/>
      <c r="M9" s="70"/>
      <c r="N9" s="70"/>
      <c r="O9" s="70"/>
      <c r="P9" s="70"/>
      <c r="Q9" s="70"/>
      <c r="R9" s="70"/>
      <c r="S9" s="70"/>
      <c r="T9" s="70"/>
      <c r="W9" s="75"/>
      <c r="AL9" s="199"/>
      <c r="AM9" s="199" t="s">
        <v>275</v>
      </c>
      <c r="AN9" s="199">
        <f>'Reference Records'!$B$178</f>
        <v>0</v>
      </c>
      <c r="AO9" s="199"/>
    </row>
    <row r="10" spans="1:50" ht="32.25" customHeight="1" thickBot="1" x14ac:dyDescent="0.35">
      <c r="A10" s="300" t="s">
        <v>302</v>
      </c>
      <c r="B10" s="68"/>
      <c r="C10" s="68"/>
      <c r="D10" s="68"/>
      <c r="E10" s="77">
        <v>43101</v>
      </c>
      <c r="F10" s="74"/>
      <c r="G10" s="74"/>
      <c r="H10" s="74"/>
      <c r="I10" s="74"/>
      <c r="J10" s="74"/>
      <c r="K10" s="523" t="str">
        <f>IF(E8&gt;E11,"Please note, the Implementation Period End Date is longer than the Allocation Utilisation Period End Date"," ")</f>
        <v xml:space="preserve"> </v>
      </c>
      <c r="L10" s="70"/>
      <c r="M10" s="70"/>
      <c r="N10" s="70"/>
      <c r="O10" s="70"/>
      <c r="P10" s="70"/>
      <c r="Q10" s="70"/>
      <c r="R10" s="70"/>
      <c r="S10" s="70"/>
      <c r="T10" s="70"/>
      <c r="AM10" s="199" t="s">
        <v>279</v>
      </c>
      <c r="AN10" s="199" t="s">
        <v>373</v>
      </c>
    </row>
    <row r="11" spans="1:50" ht="27" customHeight="1" thickBot="1" x14ac:dyDescent="0.35">
      <c r="A11" s="300" t="s">
        <v>303</v>
      </c>
      <c r="B11" s="220"/>
      <c r="C11" s="220"/>
      <c r="D11" s="220"/>
      <c r="E11" s="502">
        <v>44196</v>
      </c>
      <c r="F11" s="79"/>
      <c r="G11" s="79"/>
      <c r="H11" s="79"/>
      <c r="I11" s="79"/>
      <c r="J11" s="79"/>
      <c r="K11" s="523"/>
      <c r="L11" s="70"/>
      <c r="M11" s="70"/>
      <c r="N11" s="70"/>
      <c r="O11" s="70"/>
      <c r="P11" s="70"/>
      <c r="Q11" s="70"/>
      <c r="R11" s="70"/>
      <c r="S11" s="70"/>
      <c r="T11" s="80"/>
      <c r="W11" s="75"/>
    </row>
    <row r="12" spans="1:50" s="48" customFormat="1" ht="27.75" customHeight="1" thickBot="1" x14ac:dyDescent="0.35">
      <c r="A12" s="79"/>
      <c r="B12" s="79"/>
      <c r="C12" s="79"/>
      <c r="D12" s="79"/>
      <c r="E12" s="79"/>
      <c r="F12" s="79"/>
      <c r="G12" s="79"/>
      <c r="H12" s="79"/>
      <c r="I12" s="79"/>
      <c r="J12" s="79"/>
      <c r="K12" s="79"/>
      <c r="L12" s="80"/>
      <c r="M12" s="80"/>
      <c r="N12" s="80"/>
      <c r="O12" s="80"/>
      <c r="P12" s="80"/>
      <c r="Q12" s="80"/>
      <c r="R12" s="80"/>
      <c r="S12" s="80"/>
      <c r="T12" s="46"/>
      <c r="V12" s="68"/>
      <c r="W12" s="75"/>
      <c r="X12" s="68"/>
      <c r="Y12" s="68"/>
      <c r="Z12" s="68"/>
      <c r="AO12" s="3"/>
      <c r="AP12" s="3"/>
      <c r="AQ12" s="3"/>
      <c r="AR12" s="3"/>
      <c r="AS12" s="3"/>
      <c r="AT12" s="3"/>
      <c r="AU12" s="3"/>
      <c r="AV12" s="3"/>
      <c r="AW12" s="3"/>
      <c r="AX12" s="3"/>
    </row>
    <row r="13" spans="1:50" s="48" customFormat="1" ht="35.25" customHeight="1" thickBot="1" x14ac:dyDescent="0.35">
      <c r="A13" s="514" t="s">
        <v>37</v>
      </c>
      <c r="B13" s="81"/>
      <c r="C13" s="82"/>
      <c r="D13" s="82"/>
      <c r="E13" s="29" t="s">
        <v>40</v>
      </c>
      <c r="F13" s="30"/>
      <c r="G13" s="30"/>
      <c r="H13" s="30"/>
      <c r="I13" s="30"/>
      <c r="J13" s="30"/>
      <c r="K13" s="159" t="s">
        <v>198</v>
      </c>
      <c r="L13" s="32"/>
      <c r="M13" s="30"/>
      <c r="N13" s="30"/>
      <c r="O13" s="30"/>
      <c r="P13" s="30"/>
      <c r="Q13" s="30"/>
      <c r="R13" s="30"/>
      <c r="S13" s="30"/>
      <c r="T13" s="29" t="s">
        <v>13</v>
      </c>
      <c r="V13" s="68"/>
      <c r="W13" s="75"/>
      <c r="X13" s="68"/>
      <c r="Y13" s="68"/>
      <c r="Z13" s="68"/>
      <c r="AO13" s="3"/>
      <c r="AP13" s="3"/>
      <c r="AQ13" s="3"/>
      <c r="AR13" s="3"/>
      <c r="AS13" s="3"/>
      <c r="AT13" s="3"/>
      <c r="AU13" s="3"/>
      <c r="AV13" s="3"/>
      <c r="AW13" s="3"/>
      <c r="AX13" s="3"/>
    </row>
    <row r="14" spans="1:50" s="48" customFormat="1" ht="40.5" customHeight="1" thickBot="1" x14ac:dyDescent="0.35">
      <c r="A14" s="514"/>
      <c r="B14" s="83"/>
      <c r="C14" s="84"/>
      <c r="D14" s="84"/>
      <c r="E14" s="29" t="s">
        <v>5</v>
      </c>
      <c r="F14" s="30"/>
      <c r="G14" s="30"/>
      <c r="H14" s="30"/>
      <c r="I14" s="30"/>
      <c r="J14" s="30"/>
      <c r="K14" s="159" t="s">
        <v>16</v>
      </c>
      <c r="L14" s="32"/>
      <c r="M14" s="30"/>
      <c r="N14" s="30"/>
      <c r="O14" s="30"/>
      <c r="P14" s="30"/>
      <c r="Q14" s="30"/>
      <c r="R14" s="30"/>
      <c r="S14" s="30"/>
      <c r="T14" s="29" t="s">
        <v>38</v>
      </c>
      <c r="V14" s="68"/>
      <c r="W14" s="75"/>
      <c r="X14" s="68"/>
      <c r="Y14" s="68"/>
      <c r="Z14" s="68"/>
      <c r="AO14" s="3"/>
      <c r="AP14" s="3"/>
      <c r="AQ14" s="3"/>
      <c r="AR14" s="3"/>
      <c r="AS14" s="3"/>
      <c r="AT14" s="3"/>
      <c r="AU14" s="3"/>
      <c r="AV14" s="3"/>
      <c r="AW14" s="3"/>
      <c r="AX14" s="3"/>
    </row>
    <row r="15" spans="1:50" s="48" customFormat="1" ht="28.5" customHeight="1" x14ac:dyDescent="0.3">
      <c r="A15" s="79"/>
      <c r="B15" s="79"/>
      <c r="C15" s="79"/>
      <c r="D15" s="79"/>
      <c r="E15" s="79"/>
      <c r="F15" s="79"/>
      <c r="G15" s="79"/>
      <c r="H15" s="79"/>
      <c r="I15" s="79"/>
      <c r="J15" s="79"/>
      <c r="K15" s="79"/>
      <c r="L15" s="80"/>
      <c r="M15" s="80"/>
      <c r="N15" s="80"/>
      <c r="O15" s="80"/>
      <c r="P15" s="80"/>
      <c r="Q15" s="80"/>
      <c r="R15" s="80"/>
      <c r="S15" s="80"/>
      <c r="T15" s="46"/>
      <c r="V15" s="68"/>
      <c r="W15" s="75"/>
      <c r="X15" s="68"/>
      <c r="Y15" s="68"/>
      <c r="Z15" s="68"/>
      <c r="AO15" s="3"/>
      <c r="AP15" s="3"/>
      <c r="AQ15" s="3"/>
      <c r="AR15" s="3"/>
      <c r="AS15" s="3"/>
      <c r="AT15" s="3"/>
      <c r="AU15" s="3"/>
      <c r="AV15" s="3"/>
      <c r="AW15" s="3"/>
      <c r="AX15" s="3"/>
    </row>
    <row r="16" spans="1:50" ht="37.5" customHeight="1" thickBot="1" x14ac:dyDescent="0.35">
      <c r="A16" s="70"/>
      <c r="B16" s="70"/>
      <c r="C16" s="70"/>
      <c r="D16" s="70"/>
      <c r="E16" s="52"/>
      <c r="T16" s="52"/>
      <c r="W16" s="75"/>
      <c r="X16" s="75"/>
    </row>
    <row r="17" spans="1:26" ht="0.75" customHeight="1" x14ac:dyDescent="0.3">
      <c r="A17" s="85"/>
      <c r="B17" s="86"/>
      <c r="C17" s="86"/>
      <c r="D17" s="87"/>
      <c r="E17" s="70"/>
      <c r="F17" s="70"/>
      <c r="G17" s="70"/>
      <c r="H17" s="70"/>
      <c r="I17" s="70"/>
      <c r="J17" s="70"/>
      <c r="K17" s="70"/>
      <c r="L17" s="70"/>
      <c r="M17" s="70"/>
      <c r="N17" s="70"/>
      <c r="O17" s="70"/>
      <c r="P17" s="70"/>
      <c r="Q17" s="70"/>
      <c r="R17" s="70"/>
      <c r="S17" s="70"/>
      <c r="T17" s="52"/>
      <c r="W17" s="75"/>
      <c r="X17" s="75"/>
    </row>
    <row r="18" spans="1:26" ht="36.75" customHeight="1" x14ac:dyDescent="0.3">
      <c r="A18" s="378" t="s">
        <v>167</v>
      </c>
      <c r="B18" s="378"/>
      <c r="C18" s="378" t="s">
        <v>119</v>
      </c>
      <c r="D18" s="88"/>
      <c r="E18" s="70"/>
      <c r="F18" s="70"/>
      <c r="G18" s="70"/>
      <c r="H18" s="70"/>
      <c r="I18" s="70"/>
      <c r="J18" s="70"/>
      <c r="K18" s="70"/>
      <c r="L18" s="70"/>
      <c r="M18" s="70"/>
      <c r="N18" s="70"/>
      <c r="O18" s="70"/>
      <c r="P18" s="70"/>
      <c r="Q18" s="70"/>
      <c r="R18" s="70"/>
      <c r="S18" s="70"/>
      <c r="T18" s="52"/>
      <c r="W18" s="75"/>
      <c r="X18" s="75"/>
    </row>
    <row r="19" spans="1:26" ht="47.1" hidden="1" customHeight="1" x14ac:dyDescent="0.3">
      <c r="A19" s="394" t="s">
        <v>166</v>
      </c>
      <c r="B19" s="394"/>
      <c r="C19" s="394" t="s">
        <v>118</v>
      </c>
      <c r="D19" s="88"/>
      <c r="E19" s="70"/>
      <c r="F19" s="70"/>
      <c r="G19" s="70"/>
      <c r="H19" s="70"/>
      <c r="I19" s="70"/>
      <c r="J19" s="70"/>
      <c r="K19" s="70"/>
      <c r="L19" s="70"/>
      <c r="M19" s="70"/>
      <c r="N19" s="70"/>
      <c r="O19" s="70"/>
      <c r="P19" s="70"/>
      <c r="Q19" s="70"/>
      <c r="R19" s="70"/>
      <c r="S19" s="70"/>
      <c r="T19" s="52"/>
      <c r="W19" s="75"/>
      <c r="X19" s="75"/>
    </row>
    <row r="20" spans="1:26" ht="47.1" customHeight="1" x14ac:dyDescent="0.3">
      <c r="A20" s="394" t="s">
        <v>2008</v>
      </c>
      <c r="B20" s="394"/>
      <c r="C20" s="394" t="s">
        <v>2008</v>
      </c>
      <c r="D20" s="88"/>
      <c r="E20" s="70"/>
      <c r="F20" s="70"/>
      <c r="G20" s="70"/>
      <c r="H20" s="70"/>
      <c r="I20" s="70"/>
      <c r="J20" s="70"/>
      <c r="K20" s="70"/>
      <c r="L20" s="70"/>
      <c r="M20" s="70"/>
      <c r="N20" s="70"/>
      <c r="O20" s="70"/>
      <c r="P20" s="70"/>
      <c r="Q20" s="70"/>
      <c r="R20" s="70"/>
      <c r="S20" s="70"/>
      <c r="T20" s="52"/>
      <c r="W20" s="354"/>
      <c r="X20" s="354"/>
    </row>
    <row r="21" spans="1:26" s="70" customFormat="1" ht="2.85" customHeight="1" thickBot="1" x14ac:dyDescent="0.35">
      <c r="A21" s="89"/>
      <c r="B21" s="90"/>
      <c r="C21" s="90"/>
      <c r="D21" s="91"/>
      <c r="V21" s="69"/>
      <c r="W21" s="69"/>
      <c r="X21" s="69"/>
      <c r="Y21" s="69"/>
      <c r="Z21" s="69"/>
    </row>
    <row r="22" spans="1:26" ht="26.85" customHeight="1" thickBot="1" x14ac:dyDescent="0.35">
      <c r="T22" s="52"/>
      <c r="W22" s="75"/>
      <c r="X22" s="75"/>
    </row>
    <row r="23" spans="1:26" ht="0.75" customHeight="1" x14ac:dyDescent="0.3">
      <c r="A23" s="49"/>
      <c r="B23" s="49"/>
      <c r="C23" s="49"/>
      <c r="D23" s="49"/>
      <c r="E23" s="49"/>
      <c r="F23" s="49"/>
      <c r="G23" s="49"/>
      <c r="H23" s="49"/>
      <c r="I23" s="49"/>
      <c r="J23" s="50"/>
      <c r="K23" s="52"/>
      <c r="L23" s="52"/>
      <c r="M23" s="52"/>
      <c r="N23" s="52"/>
      <c r="O23" s="52"/>
      <c r="P23" s="52"/>
      <c r="Q23" s="52"/>
      <c r="R23" s="52"/>
      <c r="T23" s="52"/>
      <c r="W23" s="75"/>
      <c r="X23" s="75"/>
    </row>
    <row r="24" spans="1:26" ht="60.75" customHeight="1" x14ac:dyDescent="0.3">
      <c r="A24" s="378" t="s">
        <v>268</v>
      </c>
      <c r="B24" s="378"/>
      <c r="C24" s="378"/>
      <c r="D24" s="378"/>
      <c r="E24" s="379" t="s">
        <v>191</v>
      </c>
      <c r="F24" s="393"/>
      <c r="G24" s="393"/>
      <c r="H24" s="393"/>
      <c r="I24" s="382" t="s">
        <v>62</v>
      </c>
      <c r="J24" s="149"/>
      <c r="K24" s="148"/>
      <c r="L24" s="142"/>
      <c r="M24" s="143"/>
      <c r="N24" s="143"/>
      <c r="O24" s="144"/>
      <c r="P24" s="144"/>
      <c r="Q24" s="143"/>
      <c r="R24" s="141"/>
      <c r="S24" s="52"/>
      <c r="T24" s="52"/>
      <c r="W24" s="75"/>
      <c r="X24" s="75"/>
    </row>
    <row r="25" spans="1:26" ht="47.1" hidden="1" customHeight="1" x14ac:dyDescent="0.3">
      <c r="A25" s="394" t="s">
        <v>78</v>
      </c>
      <c r="B25" s="394"/>
      <c r="C25" s="394"/>
      <c r="D25" s="394"/>
      <c r="E25" s="395" t="s">
        <v>161</v>
      </c>
      <c r="F25" s="396"/>
      <c r="G25" s="396"/>
      <c r="H25" s="396"/>
      <c r="I25" s="397" t="s">
        <v>61</v>
      </c>
      <c r="J25" s="151"/>
      <c r="K25" s="150"/>
      <c r="L25" s="145"/>
      <c r="M25" s="145"/>
      <c r="N25" s="145"/>
      <c r="O25" s="146"/>
      <c r="P25" s="146"/>
      <c r="Q25" s="146"/>
      <c r="R25" s="147"/>
      <c r="S25" s="52"/>
      <c r="T25" s="52"/>
      <c r="W25" s="75"/>
      <c r="X25" s="75"/>
    </row>
    <row r="26" spans="1:26" ht="47.1" customHeight="1" x14ac:dyDescent="0.3">
      <c r="A26" s="394"/>
      <c r="B26" s="394"/>
      <c r="C26" s="394"/>
      <c r="D26" s="394"/>
      <c r="E26" s="395" t="s">
        <v>506</v>
      </c>
      <c r="F26" s="396"/>
      <c r="G26" s="396"/>
      <c r="H26" s="396"/>
      <c r="I26" s="397" t="s">
        <v>507</v>
      </c>
      <c r="J26" s="151"/>
      <c r="K26" s="150"/>
      <c r="L26" s="145"/>
      <c r="M26" s="145"/>
      <c r="N26" s="145"/>
      <c r="O26" s="146"/>
      <c r="P26" s="146"/>
      <c r="Q26" s="146"/>
      <c r="R26" s="147"/>
      <c r="S26" s="52"/>
      <c r="T26" s="52"/>
      <c r="W26" s="354"/>
      <c r="X26" s="354"/>
    </row>
    <row r="27" spans="1:26" ht="3" customHeight="1" thickBot="1" x14ac:dyDescent="0.35">
      <c r="A27" s="192"/>
      <c r="B27" s="52"/>
      <c r="C27" s="52"/>
      <c r="D27" s="52"/>
      <c r="E27" s="52"/>
      <c r="F27" s="52"/>
      <c r="G27" s="52"/>
      <c r="H27" s="52"/>
      <c r="I27" s="52"/>
      <c r="J27" s="51"/>
      <c r="K27" s="52"/>
      <c r="L27" s="52"/>
      <c r="M27" s="52"/>
      <c r="N27" s="52"/>
      <c r="O27" s="52"/>
      <c r="P27" s="52"/>
      <c r="Q27" s="52"/>
      <c r="R27" s="52"/>
      <c r="S27" s="52"/>
      <c r="W27" s="75"/>
      <c r="X27" s="75"/>
    </row>
    <row r="28" spans="1:26" ht="3" customHeight="1" x14ac:dyDescent="0.3">
      <c r="A28" s="49"/>
      <c r="B28" s="49"/>
      <c r="C28" s="49"/>
      <c r="D28" s="49"/>
      <c r="E28" s="49"/>
      <c r="F28" s="49"/>
      <c r="G28" s="49"/>
      <c r="H28" s="49"/>
      <c r="I28" s="49"/>
      <c r="J28" s="49"/>
      <c r="K28" s="49"/>
      <c r="L28" s="49"/>
      <c r="M28" s="49"/>
      <c r="N28" s="49"/>
      <c r="O28" s="49"/>
      <c r="P28" s="49"/>
      <c r="Q28" s="49"/>
      <c r="R28" s="110"/>
      <c r="S28" s="50"/>
      <c r="W28" s="75"/>
    </row>
    <row r="29" spans="1:26" ht="66" customHeight="1" x14ac:dyDescent="0.3">
      <c r="A29" s="181" t="s">
        <v>268</v>
      </c>
      <c r="B29" s="182"/>
      <c r="C29" s="182"/>
      <c r="D29" s="182"/>
      <c r="E29" s="152" t="s">
        <v>247</v>
      </c>
      <c r="F29" s="182"/>
      <c r="G29" s="182"/>
      <c r="H29" s="182"/>
      <c r="I29" s="182"/>
      <c r="J29" s="182"/>
      <c r="K29" s="180" t="s">
        <v>248</v>
      </c>
      <c r="L29" s="201" t="s">
        <v>60</v>
      </c>
      <c r="M29" s="202" t="s">
        <v>148</v>
      </c>
      <c r="N29" s="202" t="s">
        <v>246</v>
      </c>
      <c r="O29" s="202" t="s">
        <v>245</v>
      </c>
      <c r="P29" s="201" t="s">
        <v>62</v>
      </c>
      <c r="Q29" s="201" t="s">
        <v>64</v>
      </c>
      <c r="R29" s="52"/>
      <c r="S29" s="51"/>
      <c r="W29" s="75"/>
    </row>
    <row r="30" spans="1:26" ht="47.1" hidden="1" customHeight="1" x14ac:dyDescent="0.3">
      <c r="A30" s="200" t="s">
        <v>78</v>
      </c>
      <c r="B30" s="183"/>
      <c r="C30" s="183"/>
      <c r="D30" s="183"/>
      <c r="E30" s="223" t="str">
        <f>IFERROR(IF(Q30="Funding Request Place Holder","",Q30),"")</f>
        <v>[Account (Name)]</v>
      </c>
      <c r="F30" s="184"/>
      <c r="G30" s="184"/>
      <c r="H30" s="184"/>
      <c r="I30" s="184"/>
      <c r="J30" s="184"/>
      <c r="K30" s="223" t="s">
        <v>244</v>
      </c>
      <c r="L30" s="203" t="b">
        <f>IFERROR(IF(AND($AN$5="Funding Request",OR(E30&lt;&gt;"",K30&lt;&gt;"")),TRUE,FALSE),FALSE)</f>
        <v>0</v>
      </c>
      <c r="M30" s="203" t="str">
        <f>E30&amp;K30</f>
        <v>[Account (Name)][Alternative Account]</v>
      </c>
      <c r="N30" s="204" t="str">
        <f>IFERROR(IF(E30&lt;&gt;"",IF('Reference Records'!$C$157&lt;&gt;"",VLOOKUP(E30,'Account Role'!$B$3:$D$13,3,FALSE),VLOOKUP(E30,'Account Role'!$B$21:$D$25,3,FALSE)),O30),"")</f>
        <v>[Account]</v>
      </c>
      <c r="O30" s="203" t="s">
        <v>107</v>
      </c>
      <c r="P30" s="204" t="s">
        <v>61</v>
      </c>
      <c r="Q30" s="205" t="s">
        <v>161</v>
      </c>
      <c r="R30" s="52"/>
      <c r="S30" s="51"/>
      <c r="W30" s="75"/>
    </row>
    <row r="31" spans="1:26" ht="8.25" hidden="1" customHeight="1" thickBot="1" x14ac:dyDescent="0.35">
      <c r="A31" s="66"/>
      <c r="B31" s="66"/>
      <c r="C31" s="66"/>
      <c r="D31" s="66"/>
      <c r="E31" s="194"/>
      <c r="F31" s="194"/>
      <c r="G31" s="194"/>
      <c r="H31" s="194"/>
      <c r="I31" s="194"/>
      <c r="J31" s="194"/>
      <c r="K31" s="194"/>
      <c r="L31" s="194"/>
      <c r="M31" s="194"/>
      <c r="N31" s="194"/>
      <c r="O31" s="194"/>
      <c r="P31" s="194"/>
      <c r="Q31" s="194"/>
      <c r="R31" s="195"/>
      <c r="S31" s="61"/>
      <c r="T31" s="52"/>
      <c r="W31" s="75"/>
    </row>
    <row r="32" spans="1:26" ht="30" customHeight="1" x14ac:dyDescent="0.3">
      <c r="A32" s="192"/>
      <c r="B32" s="52"/>
      <c r="C32" s="52"/>
      <c r="D32" s="52"/>
      <c r="E32" s="191"/>
      <c r="F32" s="191"/>
      <c r="G32" s="191"/>
      <c r="H32" s="191"/>
      <c r="I32" s="191"/>
      <c r="J32" s="191"/>
      <c r="K32" s="191"/>
      <c r="L32" s="191"/>
      <c r="M32" s="191"/>
      <c r="N32" s="191"/>
      <c r="O32" s="191"/>
      <c r="P32" s="193"/>
      <c r="Q32" s="63"/>
      <c r="R32" s="92"/>
      <c r="S32" s="52"/>
      <c r="W32" s="75"/>
    </row>
    <row r="33" spans="1:50" s="104" customFormat="1" ht="29.25" customHeight="1" x14ac:dyDescent="0.3">
      <c r="A33" s="516"/>
      <c r="B33" s="516"/>
      <c r="C33" s="516"/>
      <c r="D33" s="516"/>
      <c r="E33" s="516"/>
      <c r="F33" s="516"/>
      <c r="G33" s="516"/>
      <c r="H33" s="516"/>
      <c r="I33" s="516"/>
      <c r="J33" s="516"/>
      <c r="K33" s="516"/>
      <c r="L33" s="516"/>
      <c r="M33" s="95"/>
      <c r="N33" s="95"/>
      <c r="O33" s="95"/>
      <c r="P33" s="95"/>
      <c r="Q33" s="95"/>
      <c r="R33" s="95"/>
      <c r="W33" s="189"/>
      <c r="AO33" s="190"/>
      <c r="AP33" s="190"/>
      <c r="AQ33" s="190"/>
      <c r="AR33" s="190"/>
      <c r="AS33" s="190"/>
      <c r="AT33" s="190"/>
      <c r="AU33" s="190"/>
      <c r="AV33" s="190"/>
      <c r="AW33" s="190"/>
      <c r="AX33" s="190"/>
    </row>
    <row r="34" spans="1:50" ht="30.75" customHeight="1" thickBot="1" x14ac:dyDescent="0.35">
      <c r="R34" s="92"/>
      <c r="S34" s="52"/>
      <c r="T34" s="52"/>
      <c r="W34" s="75"/>
    </row>
    <row r="35" spans="1:50" ht="29.25" customHeight="1" thickBot="1" x14ac:dyDescent="0.35">
      <c r="A35" s="512" t="s">
        <v>284</v>
      </c>
      <c r="B35" s="513"/>
      <c r="C35" s="513"/>
      <c r="D35" s="513"/>
      <c r="E35" s="513"/>
      <c r="F35" s="513"/>
      <c r="G35" s="513"/>
      <c r="H35" s="513"/>
      <c r="I35" s="513"/>
      <c r="J35" s="513"/>
      <c r="K35" s="513"/>
      <c r="L35" s="513"/>
      <c r="M35" s="513"/>
      <c r="N35" s="513"/>
      <c r="O35" s="513"/>
      <c r="P35" s="513"/>
      <c r="Q35" s="513"/>
      <c r="R35" s="513"/>
      <c r="S35" s="513"/>
      <c r="T35" s="513"/>
      <c r="U35" s="49"/>
      <c r="V35" s="196"/>
      <c r="W35" s="75"/>
    </row>
    <row r="36" spans="1:50" ht="32.1" customHeight="1" x14ac:dyDescent="0.3">
      <c r="A36" s="158" t="s">
        <v>300</v>
      </c>
      <c r="B36" s="188">
        <v>0</v>
      </c>
      <c r="C36" s="158"/>
      <c r="D36" s="158"/>
      <c r="E36" s="158" t="s">
        <v>301</v>
      </c>
      <c r="F36" s="158"/>
      <c r="G36" s="158"/>
      <c r="H36" s="158"/>
      <c r="I36" s="158"/>
      <c r="J36" s="158"/>
      <c r="K36" s="158" t="s">
        <v>192</v>
      </c>
      <c r="L36" s="472" t="s">
        <v>304</v>
      </c>
      <c r="M36" s="472" t="s">
        <v>310</v>
      </c>
      <c r="N36" s="472" t="s">
        <v>60</v>
      </c>
      <c r="O36" s="472" t="s">
        <v>278</v>
      </c>
      <c r="P36" s="472" t="s">
        <v>0</v>
      </c>
      <c r="Q36" s="472" t="s">
        <v>279</v>
      </c>
      <c r="R36" s="472"/>
      <c r="S36" s="473"/>
      <c r="T36" s="158" t="s">
        <v>193</v>
      </c>
      <c r="U36" s="438" t="s">
        <v>62</v>
      </c>
      <c r="V36" s="197"/>
      <c r="W36" s="75"/>
    </row>
    <row r="37" spans="1:50" ht="47.1" hidden="1" customHeight="1" x14ac:dyDescent="0.3">
      <c r="A37" s="474" t="str">
        <f ca="1">IF(P37="",IF(B37=2,$E$7,IF(B37=1,"",E36+1)),IF(P37&lt;TODAY(),O37,IF(B37=2,$E$7,IF(B37=1,"",E36+1))))</f>
        <v/>
      </c>
      <c r="B37" s="475">
        <f>B36+1</f>
        <v>1</v>
      </c>
      <c r="C37" s="473"/>
      <c r="D37" s="473"/>
      <c r="E37" s="476" t="str">
        <f ca="1">IF(P37="",IFERROR(EOMONTH($A37,$E$9-1),""),IF(P37&lt;TODAY(),P37,IFERROR(EOMONTH($A37,$E$9-1),"")))</f>
        <v/>
      </c>
      <c r="F37" s="476"/>
      <c r="G37" s="476"/>
      <c r="H37" s="476"/>
      <c r="I37" s="476"/>
      <c r="J37" s="476"/>
      <c r="K37" s="477" t="str">
        <f>IF($AN$5="Grant Revision",IF(M37=TRUE,"Yes","No"),"")</f>
        <v/>
      </c>
      <c r="L37" s="438" t="b">
        <f>IF(K37="Yes",TRUE,FALSE)</f>
        <v>0</v>
      </c>
      <c r="M37" s="438" t="s">
        <v>311</v>
      </c>
      <c r="N37" s="438" t="b">
        <f ca="1">IFERROR(IF(E37&lt;=$E$8,TRUE,FALSE),"")</f>
        <v>0</v>
      </c>
      <c r="O37" s="478" t="s">
        <v>277</v>
      </c>
      <c r="P37" s="478" t="s">
        <v>47</v>
      </c>
      <c r="Q37" s="479" t="s">
        <v>61</v>
      </c>
      <c r="R37" s="472"/>
      <c r="S37" s="438"/>
      <c r="T37" s="474" t="str">
        <f>TEXT(IF(K37="","",IF(K37="No",E37+45,IF(K37="Yes",E37+60,""))),"dd-mmm-yy")</f>
        <v/>
      </c>
      <c r="U37" s="438" t="s">
        <v>61</v>
      </c>
      <c r="V37" s="197"/>
      <c r="W37" s="75"/>
    </row>
    <row r="38" spans="1:50" ht="47.1" customHeight="1" x14ac:dyDescent="0.3">
      <c r="A38" s="474">
        <f t="shared" ref="A38:A43" ca="1" si="0">IF(P38="",IF(B38=2,$E$7,IF(B38=1,"",E37+1)),IF(P38&lt;TODAY(),O38,IF(B38=2,$E$7,IF(B38=1,"",E37+1))))</f>
        <v>43101</v>
      </c>
      <c r="B38" s="475">
        <f t="shared" ref="B38:B43" si="1">B37+1</f>
        <v>2</v>
      </c>
      <c r="C38" s="473"/>
      <c r="D38" s="473"/>
      <c r="E38" s="476">
        <f t="shared" ref="E38:E43" ca="1" si="2">IF(P38="",IFERROR(EOMONTH($A38,$E$9-1),""),IF(P38&lt;TODAY(),P38,IFERROR(EOMONTH($A38,$E$9-1),"")))</f>
        <v>43281</v>
      </c>
      <c r="F38" s="476"/>
      <c r="G38" s="476"/>
      <c r="H38" s="476"/>
      <c r="I38" s="476"/>
      <c r="J38" s="476"/>
      <c r="K38" s="477" t="s">
        <v>3329</v>
      </c>
      <c r="L38" s="438" t="b">
        <f t="shared" ref="L38:L43" si="3">IF(K38="Yes",TRUE,FALSE)</f>
        <v>0</v>
      </c>
      <c r="M38" s="438" t="b">
        <v>0</v>
      </c>
      <c r="N38" s="438" t="b">
        <f t="shared" ref="N38:N43" ca="1" si="4">IFERROR(IF(E38&lt;=$E$8,TRUE,FALSE),"")</f>
        <v>1</v>
      </c>
      <c r="O38" s="478"/>
      <c r="P38" s="478"/>
      <c r="Q38" s="479" t="s">
        <v>373</v>
      </c>
      <c r="R38" s="472"/>
      <c r="S38" s="438"/>
      <c r="T38" s="474" t="str">
        <f t="shared" ref="T38:T43" ca="1" si="5">TEXT(IF(K38="","",IF(K38="No",E38+45,IF(K38="Yes",E38+60,""))),"dd-mmm-yy")</f>
        <v>14-Aug-18</v>
      </c>
      <c r="U38" s="438" t="s">
        <v>410</v>
      </c>
      <c r="V38" s="197"/>
      <c r="W38" s="354"/>
    </row>
    <row r="39" spans="1:50" ht="47.1" customHeight="1" x14ac:dyDescent="0.3">
      <c r="A39" s="474">
        <f t="shared" ca="1" si="0"/>
        <v>43282</v>
      </c>
      <c r="B39" s="475">
        <f t="shared" si="1"/>
        <v>3</v>
      </c>
      <c r="C39" s="473"/>
      <c r="D39" s="473"/>
      <c r="E39" s="476">
        <f t="shared" ca="1" si="2"/>
        <v>43465</v>
      </c>
      <c r="F39" s="476"/>
      <c r="G39" s="476"/>
      <c r="H39" s="476"/>
      <c r="I39" s="476"/>
      <c r="J39" s="476"/>
      <c r="K39" s="477" t="s">
        <v>3328</v>
      </c>
      <c r="L39" s="438" t="b">
        <f t="shared" si="3"/>
        <v>1</v>
      </c>
      <c r="M39" s="438" t="b">
        <v>0</v>
      </c>
      <c r="N39" s="438" t="b">
        <f t="shared" ca="1" si="4"/>
        <v>1</v>
      </c>
      <c r="O39" s="478"/>
      <c r="P39" s="478"/>
      <c r="Q39" s="479" t="s">
        <v>373</v>
      </c>
      <c r="R39" s="472"/>
      <c r="S39" s="438"/>
      <c r="T39" s="474" t="str">
        <f t="shared" ca="1" si="5"/>
        <v>01-Mar-19</v>
      </c>
      <c r="U39" s="438" t="s">
        <v>412</v>
      </c>
      <c r="V39" s="197"/>
      <c r="W39" s="354"/>
    </row>
    <row r="40" spans="1:50" ht="47.1" customHeight="1" x14ac:dyDescent="0.3">
      <c r="A40" s="474">
        <f t="shared" ca="1" si="0"/>
        <v>43466</v>
      </c>
      <c r="B40" s="475">
        <f t="shared" si="1"/>
        <v>4</v>
      </c>
      <c r="C40" s="473"/>
      <c r="D40" s="473"/>
      <c r="E40" s="476">
        <f t="shared" ca="1" si="2"/>
        <v>43646</v>
      </c>
      <c r="F40" s="476"/>
      <c r="G40" s="476"/>
      <c r="H40" s="476"/>
      <c r="I40" s="476"/>
      <c r="J40" s="476"/>
      <c r="K40" s="477" t="s">
        <v>3329</v>
      </c>
      <c r="L40" s="438" t="b">
        <f t="shared" si="3"/>
        <v>0</v>
      </c>
      <c r="M40" s="438" t="b">
        <v>0</v>
      </c>
      <c r="N40" s="438" t="b">
        <f t="shared" ca="1" si="4"/>
        <v>1</v>
      </c>
      <c r="O40" s="478"/>
      <c r="P40" s="478"/>
      <c r="Q40" s="479" t="s">
        <v>373</v>
      </c>
      <c r="R40" s="472"/>
      <c r="S40" s="438"/>
      <c r="T40" s="474" t="str">
        <f t="shared" ca="1" si="5"/>
        <v>14-Aug-19</v>
      </c>
      <c r="U40" s="438" t="s">
        <v>414</v>
      </c>
      <c r="V40" s="197"/>
      <c r="W40" s="354"/>
    </row>
    <row r="41" spans="1:50" ht="47.1" customHeight="1" x14ac:dyDescent="0.3">
      <c r="A41" s="474">
        <f t="shared" ca="1" si="0"/>
        <v>43647</v>
      </c>
      <c r="B41" s="475">
        <f t="shared" si="1"/>
        <v>5</v>
      </c>
      <c r="C41" s="473"/>
      <c r="D41" s="473"/>
      <c r="E41" s="476">
        <f t="shared" ca="1" si="2"/>
        <v>43830</v>
      </c>
      <c r="F41" s="476"/>
      <c r="G41" s="476"/>
      <c r="H41" s="476"/>
      <c r="I41" s="476"/>
      <c r="J41" s="476"/>
      <c r="K41" s="477" t="s">
        <v>3328</v>
      </c>
      <c r="L41" s="438" t="b">
        <f t="shared" si="3"/>
        <v>1</v>
      </c>
      <c r="M41" s="438" t="b">
        <v>0</v>
      </c>
      <c r="N41" s="438" t="b">
        <f t="shared" ca="1" si="4"/>
        <v>1</v>
      </c>
      <c r="O41" s="478"/>
      <c r="P41" s="478"/>
      <c r="Q41" s="479" t="s">
        <v>373</v>
      </c>
      <c r="R41" s="472"/>
      <c r="S41" s="438"/>
      <c r="T41" s="474" t="str">
        <f t="shared" ca="1" si="5"/>
        <v>29-Feb-20</v>
      </c>
      <c r="U41" s="438" t="s">
        <v>416</v>
      </c>
      <c r="V41" s="197"/>
      <c r="W41" s="354"/>
    </row>
    <row r="42" spans="1:50" ht="47.1" customHeight="1" x14ac:dyDescent="0.3">
      <c r="A42" s="474">
        <f t="shared" ca="1" si="0"/>
        <v>43831</v>
      </c>
      <c r="B42" s="475">
        <f t="shared" si="1"/>
        <v>6</v>
      </c>
      <c r="C42" s="473"/>
      <c r="D42" s="473"/>
      <c r="E42" s="476">
        <f t="shared" ca="1" si="2"/>
        <v>44012</v>
      </c>
      <c r="F42" s="476"/>
      <c r="G42" s="476"/>
      <c r="H42" s="476"/>
      <c r="I42" s="476"/>
      <c r="J42" s="476"/>
      <c r="K42" s="477" t="s">
        <v>3329</v>
      </c>
      <c r="L42" s="438" t="b">
        <f t="shared" si="3"/>
        <v>0</v>
      </c>
      <c r="M42" s="438" t="b">
        <v>0</v>
      </c>
      <c r="N42" s="438" t="b">
        <f t="shared" ca="1" si="4"/>
        <v>1</v>
      </c>
      <c r="O42" s="478"/>
      <c r="P42" s="478"/>
      <c r="Q42" s="479" t="s">
        <v>373</v>
      </c>
      <c r="R42" s="472"/>
      <c r="S42" s="438"/>
      <c r="T42" s="474" t="str">
        <f t="shared" ca="1" si="5"/>
        <v>14-Aug-20</v>
      </c>
      <c r="U42" s="438" t="s">
        <v>418</v>
      </c>
      <c r="V42" s="197"/>
      <c r="W42" s="354"/>
    </row>
    <row r="43" spans="1:50" ht="47.1" customHeight="1" x14ac:dyDescent="0.3">
      <c r="A43" s="474">
        <f t="shared" ca="1" si="0"/>
        <v>44013</v>
      </c>
      <c r="B43" s="475">
        <f t="shared" si="1"/>
        <v>7</v>
      </c>
      <c r="C43" s="473"/>
      <c r="D43" s="473"/>
      <c r="E43" s="476">
        <f t="shared" ca="1" si="2"/>
        <v>44196</v>
      </c>
      <c r="F43" s="476"/>
      <c r="G43" s="476"/>
      <c r="H43" s="476"/>
      <c r="I43" s="476"/>
      <c r="J43" s="476"/>
      <c r="K43" s="477" t="s">
        <v>3329</v>
      </c>
      <c r="L43" s="438" t="b">
        <f t="shared" si="3"/>
        <v>0</v>
      </c>
      <c r="M43" s="438" t="b">
        <v>0</v>
      </c>
      <c r="N43" s="438" t="b">
        <f t="shared" ca="1" si="4"/>
        <v>1</v>
      </c>
      <c r="O43" s="478"/>
      <c r="P43" s="478"/>
      <c r="Q43" s="479" t="s">
        <v>373</v>
      </c>
      <c r="R43" s="472"/>
      <c r="S43" s="438"/>
      <c r="T43" s="474" t="str">
        <f t="shared" ca="1" si="5"/>
        <v>14-Feb-21</v>
      </c>
      <c r="U43" s="438" t="s">
        <v>420</v>
      </c>
      <c r="V43" s="197"/>
      <c r="W43" s="354"/>
    </row>
    <row r="44" spans="1:50" ht="2.1" customHeight="1" thickBot="1" x14ac:dyDescent="0.35">
      <c r="A44" s="65"/>
      <c r="B44" s="66"/>
      <c r="C44" s="66"/>
      <c r="D44" s="66"/>
      <c r="E44" s="66"/>
      <c r="F44" s="66"/>
      <c r="G44" s="66"/>
      <c r="H44" s="66"/>
      <c r="I44" s="66"/>
      <c r="J44" s="66"/>
      <c r="K44" s="66"/>
      <c r="L44" s="66"/>
      <c r="M44" s="66"/>
      <c r="N44" s="66"/>
      <c r="O44" s="66"/>
      <c r="P44" s="66"/>
      <c r="Q44" s="66"/>
      <c r="R44" s="66"/>
      <c r="S44" s="66"/>
      <c r="T44" s="66"/>
      <c r="U44" s="66"/>
      <c r="V44" s="198"/>
      <c r="W44" s="75"/>
    </row>
    <row r="45" spans="1:50" ht="30" customHeight="1" x14ac:dyDescent="0.3">
      <c r="T45" s="52"/>
      <c r="W45" s="75"/>
    </row>
    <row r="46" spans="1:50" ht="30" customHeight="1" x14ac:dyDescent="0.3">
      <c r="L46" s="213"/>
      <c r="T46" s="52"/>
      <c r="W46" s="75"/>
    </row>
    <row r="47" spans="1:50" ht="25.5" customHeight="1" thickBot="1" x14ac:dyDescent="0.35">
      <c r="A47" s="94"/>
      <c r="B47" s="79"/>
      <c r="C47" s="79"/>
      <c r="D47" s="79"/>
      <c r="E47" s="79"/>
      <c r="F47" s="79"/>
      <c r="G47" s="79"/>
      <c r="H47" s="79"/>
      <c r="I47" s="79"/>
      <c r="J47" s="79"/>
      <c r="K47" s="79"/>
      <c r="L47" s="80"/>
      <c r="M47" s="80"/>
      <c r="N47" s="80"/>
      <c r="O47" s="80"/>
      <c r="P47" s="80"/>
      <c r="Q47" s="80"/>
      <c r="R47" s="80"/>
      <c r="S47" s="80"/>
      <c r="T47" s="46"/>
      <c r="U47" s="46"/>
      <c r="V47" s="74"/>
      <c r="W47" s="75"/>
    </row>
    <row r="48" spans="1:50" ht="25.5" customHeight="1" thickBot="1" x14ac:dyDescent="0.35">
      <c r="A48" s="512" t="s">
        <v>13</v>
      </c>
      <c r="B48" s="513"/>
      <c r="C48" s="513"/>
      <c r="D48" s="513"/>
      <c r="E48" s="513"/>
      <c r="F48" s="129"/>
      <c r="G48" s="129"/>
      <c r="H48" s="129"/>
      <c r="I48" s="129"/>
      <c r="J48" s="130"/>
      <c r="K48" s="153"/>
      <c r="L48" s="92"/>
      <c r="M48" s="92"/>
      <c r="N48" s="92"/>
      <c r="O48" s="92"/>
      <c r="P48" s="92"/>
      <c r="Q48" s="92"/>
      <c r="R48" s="92"/>
      <c r="S48" s="92"/>
      <c r="T48" s="92"/>
      <c r="U48" s="92"/>
      <c r="V48" s="95"/>
      <c r="W48" s="75"/>
    </row>
    <row r="49" spans="1:25" ht="32.25" customHeight="1" x14ac:dyDescent="0.3">
      <c r="A49" s="398" t="s">
        <v>12</v>
      </c>
      <c r="B49" s="398"/>
      <c r="C49" s="398"/>
      <c r="D49" s="398"/>
      <c r="E49" s="399" t="s">
        <v>194</v>
      </c>
      <c r="F49" s="400" t="s">
        <v>279</v>
      </c>
      <c r="G49" s="400" t="s">
        <v>60</v>
      </c>
      <c r="H49" s="400" t="s">
        <v>62</v>
      </c>
      <c r="I49" s="155"/>
      <c r="J49" s="96"/>
      <c r="K49" s="155"/>
      <c r="L49" s="93"/>
      <c r="M49" s="93"/>
      <c r="N49" s="93"/>
      <c r="O49" s="93"/>
      <c r="P49" s="93"/>
      <c r="Q49" s="93"/>
      <c r="R49" s="93"/>
      <c r="S49" s="93"/>
      <c r="T49" s="93"/>
      <c r="U49" s="93"/>
      <c r="V49" s="97"/>
      <c r="W49" s="75"/>
      <c r="Y49" s="511"/>
    </row>
    <row r="50" spans="1:25" ht="47.1" hidden="1" customHeight="1" x14ac:dyDescent="0.3">
      <c r="A50" s="394" t="s">
        <v>79</v>
      </c>
      <c r="B50" s="394"/>
      <c r="C50" s="394"/>
      <c r="D50" s="394"/>
      <c r="E50" s="401" t="s">
        <v>68</v>
      </c>
      <c r="F50" s="402" t="s">
        <v>61</v>
      </c>
      <c r="G50" s="402" t="b">
        <f>IFERROR(IF(E50&lt;&gt;"",TRUE,FALSE),FALSE)</f>
        <v>1</v>
      </c>
      <c r="H50" s="402" t="s">
        <v>61</v>
      </c>
      <c r="I50" s="156"/>
      <c r="J50" s="157"/>
      <c r="K50" s="156"/>
      <c r="L50" s="92"/>
      <c r="M50" s="92"/>
      <c r="N50" s="92"/>
      <c r="O50" s="92"/>
      <c r="P50" s="92"/>
      <c r="Q50" s="92"/>
      <c r="R50" s="92"/>
      <c r="S50" s="92"/>
      <c r="T50" s="92"/>
      <c r="U50" s="92"/>
      <c r="V50" s="95"/>
      <c r="Y50" s="511"/>
    </row>
    <row r="51" spans="1:25" ht="47.1" customHeight="1" x14ac:dyDescent="0.3">
      <c r="A51" s="394">
        <v>1</v>
      </c>
      <c r="B51" s="394"/>
      <c r="C51" s="394"/>
      <c r="D51" s="394"/>
      <c r="E51" s="401" t="s">
        <v>508</v>
      </c>
      <c r="F51" s="402" t="s">
        <v>373</v>
      </c>
      <c r="G51" s="402" t="b">
        <f t="shared" ref="G51:G62" si="6">IFERROR(IF(E51&lt;&gt;"",TRUE,FALSE),FALSE)</f>
        <v>1</v>
      </c>
      <c r="H51" s="402" t="s">
        <v>509</v>
      </c>
      <c r="I51" s="156"/>
      <c r="J51" s="157"/>
      <c r="K51" s="156"/>
      <c r="L51" s="92"/>
      <c r="M51" s="92"/>
      <c r="N51" s="92"/>
      <c r="O51" s="92"/>
      <c r="P51" s="92"/>
      <c r="Q51" s="92"/>
      <c r="R51" s="92"/>
      <c r="S51" s="92"/>
      <c r="T51" s="92"/>
      <c r="U51" s="92"/>
      <c r="V51" s="95"/>
      <c r="Y51" s="353"/>
    </row>
    <row r="52" spans="1:25" ht="47.1" customHeight="1" x14ac:dyDescent="0.3">
      <c r="A52" s="394">
        <v>2</v>
      </c>
      <c r="B52" s="394"/>
      <c r="C52" s="394"/>
      <c r="D52" s="394"/>
      <c r="E52" s="401"/>
      <c r="F52" s="402" t="s">
        <v>373</v>
      </c>
      <c r="G52" s="402" t="b">
        <f t="shared" si="6"/>
        <v>0</v>
      </c>
      <c r="H52" s="402" t="s">
        <v>510</v>
      </c>
      <c r="I52" s="156"/>
      <c r="J52" s="157"/>
      <c r="K52" s="156"/>
      <c r="L52" s="92"/>
      <c r="M52" s="92"/>
      <c r="N52" s="92"/>
      <c r="O52" s="92"/>
      <c r="P52" s="92"/>
      <c r="Q52" s="92"/>
      <c r="R52" s="92"/>
      <c r="S52" s="92"/>
      <c r="T52" s="92"/>
      <c r="U52" s="92"/>
      <c r="V52" s="95"/>
      <c r="Y52" s="353"/>
    </row>
    <row r="53" spans="1:25" ht="47.1" customHeight="1" x14ac:dyDescent="0.3">
      <c r="A53" s="394">
        <v>3</v>
      </c>
      <c r="B53" s="394"/>
      <c r="C53" s="394"/>
      <c r="D53" s="394"/>
      <c r="E53" s="401"/>
      <c r="F53" s="402" t="s">
        <v>373</v>
      </c>
      <c r="G53" s="402" t="b">
        <f t="shared" si="6"/>
        <v>0</v>
      </c>
      <c r="H53" s="402" t="s">
        <v>511</v>
      </c>
      <c r="I53" s="156"/>
      <c r="J53" s="157"/>
      <c r="K53" s="156"/>
      <c r="L53" s="92"/>
      <c r="M53" s="92"/>
      <c r="N53" s="92"/>
      <c r="O53" s="92"/>
      <c r="P53" s="92"/>
      <c r="Q53" s="92"/>
      <c r="R53" s="92"/>
      <c r="S53" s="92"/>
      <c r="T53" s="92"/>
      <c r="U53" s="92"/>
      <c r="V53" s="95"/>
      <c r="Y53" s="353"/>
    </row>
    <row r="54" spans="1:25" ht="47.1" customHeight="1" x14ac:dyDescent="0.3">
      <c r="A54" s="394">
        <v>4</v>
      </c>
      <c r="B54" s="394"/>
      <c r="C54" s="394"/>
      <c r="D54" s="394"/>
      <c r="E54" s="401"/>
      <c r="F54" s="402" t="s">
        <v>373</v>
      </c>
      <c r="G54" s="402" t="b">
        <f t="shared" si="6"/>
        <v>0</v>
      </c>
      <c r="H54" s="402" t="s">
        <v>512</v>
      </c>
      <c r="I54" s="156"/>
      <c r="J54" s="157"/>
      <c r="K54" s="156"/>
      <c r="L54" s="92"/>
      <c r="M54" s="92"/>
      <c r="N54" s="92"/>
      <c r="O54" s="92"/>
      <c r="P54" s="92"/>
      <c r="Q54" s="92"/>
      <c r="R54" s="92"/>
      <c r="S54" s="92"/>
      <c r="T54" s="92"/>
      <c r="U54" s="92"/>
      <c r="V54" s="95"/>
      <c r="Y54" s="353"/>
    </row>
    <row r="55" spans="1:25" ht="47.1" customHeight="1" x14ac:dyDescent="0.3">
      <c r="A55" s="394">
        <v>5</v>
      </c>
      <c r="B55" s="394"/>
      <c r="C55" s="394"/>
      <c r="D55" s="394"/>
      <c r="E55" s="401"/>
      <c r="F55" s="402" t="s">
        <v>373</v>
      </c>
      <c r="G55" s="402" t="b">
        <f t="shared" si="6"/>
        <v>0</v>
      </c>
      <c r="H55" s="402" t="s">
        <v>513</v>
      </c>
      <c r="I55" s="156"/>
      <c r="J55" s="157"/>
      <c r="K55" s="156"/>
      <c r="L55" s="92"/>
      <c r="M55" s="92"/>
      <c r="N55" s="92"/>
      <c r="O55" s="92"/>
      <c r="P55" s="92"/>
      <c r="Q55" s="92"/>
      <c r="R55" s="92"/>
      <c r="S55" s="92"/>
      <c r="T55" s="92"/>
      <c r="U55" s="92"/>
      <c r="V55" s="95"/>
      <c r="Y55" s="353"/>
    </row>
    <row r="56" spans="1:25" ht="47.1" customHeight="1" x14ac:dyDescent="0.3">
      <c r="A56" s="394">
        <v>6</v>
      </c>
      <c r="B56" s="394"/>
      <c r="C56" s="394"/>
      <c r="D56" s="394"/>
      <c r="E56" s="401"/>
      <c r="F56" s="402" t="s">
        <v>373</v>
      </c>
      <c r="G56" s="402" t="b">
        <f t="shared" si="6"/>
        <v>0</v>
      </c>
      <c r="H56" s="402" t="s">
        <v>514</v>
      </c>
      <c r="I56" s="156"/>
      <c r="J56" s="157"/>
      <c r="K56" s="156"/>
      <c r="L56" s="92"/>
      <c r="M56" s="92"/>
      <c r="N56" s="92"/>
      <c r="O56" s="92"/>
      <c r="P56" s="92"/>
      <c r="Q56" s="92"/>
      <c r="R56" s="92"/>
      <c r="S56" s="92"/>
      <c r="T56" s="92"/>
      <c r="U56" s="92"/>
      <c r="V56" s="95"/>
      <c r="Y56" s="353"/>
    </row>
    <row r="57" spans="1:25" ht="47.1" customHeight="1" x14ac:dyDescent="0.3">
      <c r="A57" s="394">
        <v>7</v>
      </c>
      <c r="B57" s="394"/>
      <c r="C57" s="394"/>
      <c r="D57" s="394"/>
      <c r="E57" s="401"/>
      <c r="F57" s="402" t="s">
        <v>373</v>
      </c>
      <c r="G57" s="402" t="b">
        <f t="shared" si="6"/>
        <v>0</v>
      </c>
      <c r="H57" s="402" t="s">
        <v>515</v>
      </c>
      <c r="I57" s="156"/>
      <c r="J57" s="157"/>
      <c r="K57" s="156"/>
      <c r="L57" s="92"/>
      <c r="M57" s="92"/>
      <c r="N57" s="92"/>
      <c r="O57" s="92"/>
      <c r="P57" s="92"/>
      <c r="Q57" s="92"/>
      <c r="R57" s="92"/>
      <c r="S57" s="92"/>
      <c r="T57" s="92"/>
      <c r="U57" s="92"/>
      <c r="V57" s="95"/>
      <c r="Y57" s="353"/>
    </row>
    <row r="58" spans="1:25" ht="47.1" customHeight="1" x14ac:dyDescent="0.3">
      <c r="A58" s="394">
        <v>8</v>
      </c>
      <c r="B58" s="394"/>
      <c r="C58" s="394"/>
      <c r="D58" s="394"/>
      <c r="E58" s="401"/>
      <c r="F58" s="402" t="s">
        <v>373</v>
      </c>
      <c r="G58" s="402" t="b">
        <f t="shared" si="6"/>
        <v>0</v>
      </c>
      <c r="H58" s="402" t="s">
        <v>516</v>
      </c>
      <c r="I58" s="156"/>
      <c r="J58" s="157"/>
      <c r="K58" s="156"/>
      <c r="L58" s="92"/>
      <c r="M58" s="92"/>
      <c r="N58" s="92"/>
      <c r="O58" s="92"/>
      <c r="P58" s="92"/>
      <c r="Q58" s="92"/>
      <c r="R58" s="92"/>
      <c r="S58" s="92"/>
      <c r="T58" s="92"/>
      <c r="U58" s="92"/>
      <c r="V58" s="95"/>
      <c r="Y58" s="353"/>
    </row>
    <row r="59" spans="1:25" ht="47.1" customHeight="1" x14ac:dyDescent="0.3">
      <c r="A59" s="394">
        <v>9</v>
      </c>
      <c r="B59" s="394"/>
      <c r="C59" s="394"/>
      <c r="D59" s="394"/>
      <c r="E59" s="401"/>
      <c r="F59" s="402" t="s">
        <v>373</v>
      </c>
      <c r="G59" s="402" t="b">
        <f t="shared" si="6"/>
        <v>0</v>
      </c>
      <c r="H59" s="402" t="s">
        <v>517</v>
      </c>
      <c r="I59" s="156"/>
      <c r="J59" s="157"/>
      <c r="K59" s="156"/>
      <c r="L59" s="92"/>
      <c r="M59" s="92"/>
      <c r="N59" s="92"/>
      <c r="O59" s="92"/>
      <c r="P59" s="92"/>
      <c r="Q59" s="92"/>
      <c r="R59" s="92"/>
      <c r="S59" s="92"/>
      <c r="T59" s="92"/>
      <c r="U59" s="92"/>
      <c r="V59" s="95"/>
      <c r="Y59" s="353"/>
    </row>
    <row r="60" spans="1:25" ht="47.1" customHeight="1" x14ac:dyDescent="0.3">
      <c r="A60" s="394">
        <v>10</v>
      </c>
      <c r="B60" s="394"/>
      <c r="C60" s="394"/>
      <c r="D60" s="394"/>
      <c r="E60" s="401"/>
      <c r="F60" s="402" t="s">
        <v>373</v>
      </c>
      <c r="G60" s="402" t="b">
        <f t="shared" si="6"/>
        <v>0</v>
      </c>
      <c r="H60" s="402" t="s">
        <v>518</v>
      </c>
      <c r="I60" s="156"/>
      <c r="J60" s="157"/>
      <c r="K60" s="156"/>
      <c r="L60" s="92"/>
      <c r="M60" s="92"/>
      <c r="N60" s="92"/>
      <c r="O60" s="92"/>
      <c r="P60" s="92"/>
      <c r="Q60" s="92"/>
      <c r="R60" s="92"/>
      <c r="S60" s="92"/>
      <c r="T60" s="92"/>
      <c r="U60" s="92"/>
      <c r="V60" s="95"/>
      <c r="Y60" s="353"/>
    </row>
    <row r="61" spans="1:25" ht="47.1" customHeight="1" x14ac:dyDescent="0.3">
      <c r="A61" s="394">
        <v>11</v>
      </c>
      <c r="B61" s="394"/>
      <c r="C61" s="394"/>
      <c r="D61" s="394"/>
      <c r="E61" s="401"/>
      <c r="F61" s="402" t="s">
        <v>373</v>
      </c>
      <c r="G61" s="402" t="b">
        <f t="shared" si="6"/>
        <v>0</v>
      </c>
      <c r="H61" s="402" t="s">
        <v>519</v>
      </c>
      <c r="I61" s="156"/>
      <c r="J61" s="157"/>
      <c r="K61" s="156"/>
      <c r="L61" s="92"/>
      <c r="M61" s="92"/>
      <c r="N61" s="92"/>
      <c r="O61" s="92"/>
      <c r="P61" s="92"/>
      <c r="Q61" s="92"/>
      <c r="R61" s="92"/>
      <c r="S61" s="92"/>
      <c r="T61" s="92"/>
      <c r="U61" s="92"/>
      <c r="V61" s="95"/>
      <c r="Y61" s="353"/>
    </row>
    <row r="62" spans="1:25" ht="47.1" customHeight="1" x14ac:dyDescent="0.3">
      <c r="A62" s="394">
        <v>12</v>
      </c>
      <c r="B62" s="394"/>
      <c r="C62" s="394"/>
      <c r="D62" s="394"/>
      <c r="E62" s="401"/>
      <c r="F62" s="402" t="s">
        <v>373</v>
      </c>
      <c r="G62" s="402" t="b">
        <f t="shared" si="6"/>
        <v>0</v>
      </c>
      <c r="H62" s="402" t="s">
        <v>520</v>
      </c>
      <c r="I62" s="156"/>
      <c r="J62" s="157"/>
      <c r="K62" s="156"/>
      <c r="L62" s="92"/>
      <c r="M62" s="92"/>
      <c r="N62" s="92"/>
      <c r="O62" s="92"/>
      <c r="P62" s="92"/>
      <c r="Q62" s="92"/>
      <c r="R62" s="92"/>
      <c r="S62" s="92"/>
      <c r="T62" s="92"/>
      <c r="U62" s="92"/>
      <c r="V62" s="95"/>
      <c r="Y62" s="353"/>
    </row>
    <row r="63" spans="1:25" ht="2.85" customHeight="1" thickBot="1" x14ac:dyDescent="0.35">
      <c r="A63" s="98"/>
      <c r="B63" s="99"/>
      <c r="C63" s="99"/>
      <c r="D63" s="99"/>
      <c r="E63" s="99"/>
      <c r="F63" s="99"/>
      <c r="G63" s="99"/>
      <c r="H63" s="99"/>
      <c r="I63" s="99"/>
      <c r="J63" s="100"/>
      <c r="K63" s="102"/>
      <c r="L63" s="92"/>
      <c r="M63" s="92"/>
      <c r="N63" s="92"/>
      <c r="O63" s="92"/>
      <c r="P63" s="92"/>
      <c r="Q63" s="92"/>
      <c r="R63" s="92"/>
      <c r="S63" s="92"/>
      <c r="T63" s="92"/>
      <c r="U63" s="92"/>
      <c r="V63" s="95"/>
      <c r="Y63" s="101"/>
    </row>
    <row r="64" spans="1:25" ht="29.25" customHeight="1" x14ac:dyDescent="0.3">
      <c r="A64" s="102"/>
      <c r="B64" s="102"/>
      <c r="C64" s="102"/>
      <c r="D64" s="102"/>
      <c r="E64" s="102"/>
      <c r="F64" s="102"/>
      <c r="G64" s="102"/>
      <c r="H64" s="102"/>
      <c r="I64" s="102"/>
      <c r="J64" s="102"/>
      <c r="K64" s="102"/>
      <c r="L64" s="92"/>
      <c r="M64" s="92"/>
      <c r="N64" s="92"/>
      <c r="O64" s="92"/>
      <c r="P64" s="92"/>
      <c r="Q64" s="92"/>
      <c r="R64" s="92"/>
      <c r="S64" s="92"/>
      <c r="T64" s="92"/>
      <c r="U64" s="92"/>
      <c r="V64" s="95"/>
      <c r="Y64" s="101"/>
    </row>
    <row r="65" spans="1:50" s="48" customFormat="1" ht="30.75" customHeight="1" thickBot="1" x14ac:dyDescent="0.35">
      <c r="A65" s="103"/>
      <c r="B65" s="103"/>
      <c r="C65" s="103"/>
      <c r="D65" s="103"/>
      <c r="E65" s="103"/>
      <c r="F65" s="103"/>
      <c r="G65" s="103"/>
      <c r="H65" s="103"/>
      <c r="I65" s="103"/>
      <c r="J65" s="103"/>
      <c r="K65" s="103"/>
      <c r="L65" s="103"/>
      <c r="M65" s="103"/>
      <c r="N65" s="103"/>
      <c r="O65" s="103"/>
      <c r="P65" s="103"/>
      <c r="Q65" s="103"/>
      <c r="R65" s="103"/>
      <c r="S65" s="103"/>
      <c r="T65" s="103"/>
      <c r="U65" s="103"/>
      <c r="V65" s="68"/>
      <c r="W65" s="68"/>
      <c r="X65" s="68"/>
      <c r="Y65" s="68"/>
      <c r="Z65" s="68"/>
      <c r="AO65" s="3"/>
      <c r="AP65" s="3"/>
      <c r="AQ65" s="3"/>
      <c r="AR65" s="3"/>
      <c r="AS65" s="3"/>
      <c r="AT65" s="3"/>
      <c r="AU65" s="3"/>
      <c r="AV65" s="3"/>
      <c r="AW65" s="3"/>
      <c r="AX65" s="3"/>
    </row>
    <row r="66" spans="1:50" ht="30.75" customHeight="1" thickBot="1" x14ac:dyDescent="0.35">
      <c r="A66" s="503" t="s">
        <v>5</v>
      </c>
      <c r="B66" s="513"/>
      <c r="C66" s="513"/>
      <c r="D66" s="513"/>
      <c r="E66" s="506"/>
      <c r="F66" s="129"/>
      <c r="G66" s="129"/>
      <c r="H66" s="129"/>
      <c r="I66" s="129"/>
      <c r="J66" s="130"/>
      <c r="K66" s="153"/>
      <c r="L66" s="92"/>
      <c r="M66" s="92"/>
      <c r="N66" s="92"/>
      <c r="O66" s="92"/>
      <c r="P66" s="92"/>
      <c r="Q66" s="92"/>
      <c r="R66" s="92"/>
      <c r="S66" s="92"/>
      <c r="T66" s="92"/>
      <c r="U66" s="92"/>
      <c r="V66" s="95"/>
      <c r="W66" s="75"/>
    </row>
    <row r="67" spans="1:50" ht="30.75" customHeight="1" x14ac:dyDescent="0.3">
      <c r="A67" s="398" t="s">
        <v>14</v>
      </c>
      <c r="B67" s="398"/>
      <c r="C67" s="398"/>
      <c r="D67" s="398"/>
      <c r="E67" s="399" t="s">
        <v>158</v>
      </c>
      <c r="F67" s="400" t="s">
        <v>279</v>
      </c>
      <c r="G67" s="400" t="s">
        <v>60</v>
      </c>
      <c r="H67" s="400" t="s">
        <v>62</v>
      </c>
      <c r="I67" s="155"/>
      <c r="J67" s="96"/>
      <c r="K67" s="155"/>
      <c r="L67" s="93"/>
      <c r="M67" s="93"/>
      <c r="N67" s="93"/>
      <c r="O67" s="93"/>
      <c r="P67" s="93"/>
      <c r="Q67" s="93"/>
      <c r="R67" s="93"/>
      <c r="S67" s="93"/>
      <c r="T67" s="93"/>
      <c r="U67" s="93"/>
      <c r="V67" s="97"/>
      <c r="W67" s="75"/>
      <c r="Y67" s="511"/>
    </row>
    <row r="68" spans="1:50" ht="47.1" hidden="1" customHeight="1" x14ac:dyDescent="0.3">
      <c r="A68" s="394" t="s">
        <v>80</v>
      </c>
      <c r="B68" s="394"/>
      <c r="C68" s="394"/>
      <c r="D68" s="394"/>
      <c r="E68" s="401" t="s">
        <v>69</v>
      </c>
      <c r="F68" s="402" t="s">
        <v>61</v>
      </c>
      <c r="G68" s="402" t="b">
        <f>IFERROR(IF(E68&lt;&gt;"",TRUE,FALSE),FALSE)</f>
        <v>1</v>
      </c>
      <c r="H68" s="402" t="s">
        <v>61</v>
      </c>
      <c r="I68" s="156"/>
      <c r="J68" s="157"/>
      <c r="K68" s="156"/>
      <c r="L68" s="47"/>
      <c r="M68" s="47"/>
      <c r="N68" s="47"/>
      <c r="O68" s="47"/>
      <c r="P68" s="47"/>
      <c r="Q68" s="47"/>
      <c r="R68" s="47"/>
      <c r="S68" s="47"/>
      <c r="T68" s="47"/>
      <c r="U68" s="47"/>
      <c r="V68" s="104"/>
      <c r="Y68" s="511"/>
    </row>
    <row r="69" spans="1:50" ht="47.1" customHeight="1" x14ac:dyDescent="0.3">
      <c r="A69" s="394">
        <v>1</v>
      </c>
      <c r="B69" s="394"/>
      <c r="C69" s="394"/>
      <c r="D69" s="394"/>
      <c r="E69" s="401" t="s">
        <v>521</v>
      </c>
      <c r="F69" s="402" t="s">
        <v>373</v>
      </c>
      <c r="G69" s="402" t="b">
        <f t="shared" ref="G69:G80" si="7">IFERROR(IF(E69&lt;&gt;"",TRUE,FALSE),FALSE)</f>
        <v>1</v>
      </c>
      <c r="H69" s="402" t="s">
        <v>522</v>
      </c>
      <c r="I69" s="156"/>
      <c r="J69" s="157"/>
      <c r="K69" s="156"/>
      <c r="L69" s="47"/>
      <c r="M69" s="47"/>
      <c r="N69" s="47"/>
      <c r="O69" s="47"/>
      <c r="P69" s="47"/>
      <c r="Q69" s="47"/>
      <c r="R69" s="47"/>
      <c r="S69" s="47"/>
      <c r="T69" s="47"/>
      <c r="U69" s="47"/>
      <c r="V69" s="104"/>
      <c r="Y69" s="511"/>
    </row>
    <row r="70" spans="1:50" ht="47.1" customHeight="1" x14ac:dyDescent="0.3">
      <c r="A70" s="394">
        <v>2</v>
      </c>
      <c r="B70" s="394"/>
      <c r="C70" s="394"/>
      <c r="D70" s="394"/>
      <c r="E70" s="401" t="s">
        <v>523</v>
      </c>
      <c r="F70" s="402" t="s">
        <v>373</v>
      </c>
      <c r="G70" s="402" t="b">
        <f t="shared" si="7"/>
        <v>1</v>
      </c>
      <c r="H70" s="402" t="s">
        <v>524</v>
      </c>
      <c r="I70" s="156"/>
      <c r="J70" s="157"/>
      <c r="K70" s="156"/>
      <c r="L70" s="47"/>
      <c r="M70" s="47"/>
      <c r="N70" s="47"/>
      <c r="O70" s="47"/>
      <c r="P70" s="47"/>
      <c r="Q70" s="47"/>
      <c r="R70" s="47"/>
      <c r="S70" s="47"/>
      <c r="T70" s="47"/>
      <c r="U70" s="47"/>
      <c r="V70" s="104"/>
      <c r="Y70" s="511"/>
    </row>
    <row r="71" spans="1:50" ht="47.1" customHeight="1" x14ac:dyDescent="0.3">
      <c r="A71" s="394">
        <v>3</v>
      </c>
      <c r="B71" s="394"/>
      <c r="C71" s="394"/>
      <c r="D71" s="394"/>
      <c r="E71" s="401" t="s">
        <v>525</v>
      </c>
      <c r="F71" s="402" t="s">
        <v>373</v>
      </c>
      <c r="G71" s="402" t="b">
        <f t="shared" si="7"/>
        <v>1</v>
      </c>
      <c r="H71" s="402" t="s">
        <v>526</v>
      </c>
      <c r="I71" s="156"/>
      <c r="J71" s="157"/>
      <c r="K71" s="156"/>
      <c r="L71" s="47"/>
      <c r="M71" s="47"/>
      <c r="N71" s="47"/>
      <c r="O71" s="47"/>
      <c r="P71" s="47"/>
      <c r="Q71" s="47"/>
      <c r="R71" s="47"/>
      <c r="S71" s="47"/>
      <c r="T71" s="47"/>
      <c r="U71" s="47"/>
      <c r="V71" s="104"/>
      <c r="Y71" s="511"/>
    </row>
    <row r="72" spans="1:50" ht="47.1" customHeight="1" x14ac:dyDescent="0.3">
      <c r="A72" s="394">
        <v>4</v>
      </c>
      <c r="B72" s="394"/>
      <c r="C72" s="394"/>
      <c r="D72" s="394"/>
      <c r="E72" s="401" t="s">
        <v>527</v>
      </c>
      <c r="F72" s="402" t="s">
        <v>373</v>
      </c>
      <c r="G72" s="402" t="b">
        <f t="shared" si="7"/>
        <v>1</v>
      </c>
      <c r="H72" s="402" t="s">
        <v>528</v>
      </c>
      <c r="I72" s="156"/>
      <c r="J72" s="157"/>
      <c r="K72" s="156"/>
      <c r="L72" s="47"/>
      <c r="M72" s="47"/>
      <c r="N72" s="47"/>
      <c r="O72" s="47"/>
      <c r="P72" s="47"/>
      <c r="Q72" s="47"/>
      <c r="R72" s="47"/>
      <c r="S72" s="47"/>
      <c r="T72" s="47"/>
      <c r="U72" s="47"/>
      <c r="V72" s="104"/>
      <c r="Y72" s="511"/>
    </row>
    <row r="73" spans="1:50" ht="47.1" customHeight="1" x14ac:dyDescent="0.3">
      <c r="A73" s="394">
        <v>5</v>
      </c>
      <c r="B73" s="394"/>
      <c r="C73" s="394"/>
      <c r="D73" s="394"/>
      <c r="E73" s="401" t="s">
        <v>529</v>
      </c>
      <c r="F73" s="402" t="s">
        <v>373</v>
      </c>
      <c r="G73" s="402" t="b">
        <f t="shared" si="7"/>
        <v>1</v>
      </c>
      <c r="H73" s="402" t="s">
        <v>530</v>
      </c>
      <c r="I73" s="156"/>
      <c r="J73" s="157"/>
      <c r="K73" s="156"/>
      <c r="L73" s="47"/>
      <c r="M73" s="47"/>
      <c r="N73" s="47"/>
      <c r="O73" s="47"/>
      <c r="P73" s="47"/>
      <c r="Q73" s="47"/>
      <c r="R73" s="47"/>
      <c r="S73" s="47"/>
      <c r="T73" s="47"/>
      <c r="U73" s="47"/>
      <c r="V73" s="104"/>
      <c r="Y73" s="511"/>
    </row>
    <row r="74" spans="1:50" ht="47.1" customHeight="1" x14ac:dyDescent="0.3">
      <c r="A74" s="394">
        <v>6</v>
      </c>
      <c r="B74" s="394"/>
      <c r="C74" s="394"/>
      <c r="D74" s="394"/>
      <c r="E74" s="401"/>
      <c r="F74" s="402" t="s">
        <v>373</v>
      </c>
      <c r="G74" s="402" t="b">
        <f t="shared" si="7"/>
        <v>0</v>
      </c>
      <c r="H74" s="402" t="s">
        <v>531</v>
      </c>
      <c r="I74" s="156"/>
      <c r="J74" s="157"/>
      <c r="K74" s="156"/>
      <c r="L74" s="47"/>
      <c r="M74" s="47"/>
      <c r="N74" s="47"/>
      <c r="O74" s="47"/>
      <c r="P74" s="47"/>
      <c r="Q74" s="47"/>
      <c r="R74" s="47"/>
      <c r="S74" s="47"/>
      <c r="T74" s="47"/>
      <c r="U74" s="47"/>
      <c r="V74" s="104"/>
      <c r="Y74" s="511"/>
    </row>
    <row r="75" spans="1:50" ht="47.1" customHeight="1" x14ac:dyDescent="0.3">
      <c r="A75" s="394">
        <v>7</v>
      </c>
      <c r="B75" s="394"/>
      <c r="C75" s="394"/>
      <c r="D75" s="394"/>
      <c r="E75" s="401"/>
      <c r="F75" s="402" t="s">
        <v>373</v>
      </c>
      <c r="G75" s="402" t="b">
        <f t="shared" si="7"/>
        <v>0</v>
      </c>
      <c r="H75" s="402" t="s">
        <v>532</v>
      </c>
      <c r="I75" s="156"/>
      <c r="J75" s="157"/>
      <c r="K75" s="156"/>
      <c r="L75" s="47"/>
      <c r="M75" s="47"/>
      <c r="N75" s="47"/>
      <c r="O75" s="47"/>
      <c r="P75" s="47"/>
      <c r="Q75" s="47"/>
      <c r="R75" s="47"/>
      <c r="S75" s="47"/>
      <c r="T75" s="47"/>
      <c r="U75" s="47"/>
      <c r="V75" s="104"/>
      <c r="Y75" s="511"/>
    </row>
    <row r="76" spans="1:50" ht="47.1" customHeight="1" x14ac:dyDescent="0.3">
      <c r="A76" s="394">
        <v>8</v>
      </c>
      <c r="B76" s="394"/>
      <c r="C76" s="394"/>
      <c r="D76" s="394"/>
      <c r="E76" s="401"/>
      <c r="F76" s="402" t="s">
        <v>373</v>
      </c>
      <c r="G76" s="402" t="b">
        <f t="shared" si="7"/>
        <v>0</v>
      </c>
      <c r="H76" s="402" t="s">
        <v>533</v>
      </c>
      <c r="I76" s="156"/>
      <c r="J76" s="157"/>
      <c r="K76" s="156"/>
      <c r="L76" s="47"/>
      <c r="M76" s="47"/>
      <c r="N76" s="47"/>
      <c r="O76" s="47"/>
      <c r="P76" s="47"/>
      <c r="Q76" s="47"/>
      <c r="R76" s="47"/>
      <c r="S76" s="47"/>
      <c r="T76" s="47"/>
      <c r="U76" s="47"/>
      <c r="V76" s="104"/>
      <c r="Y76" s="511"/>
    </row>
    <row r="77" spans="1:50" ht="47.1" customHeight="1" x14ac:dyDescent="0.3">
      <c r="A77" s="394">
        <v>9</v>
      </c>
      <c r="B77" s="394"/>
      <c r="C77" s="394"/>
      <c r="D77" s="394"/>
      <c r="E77" s="401"/>
      <c r="F77" s="402" t="s">
        <v>373</v>
      </c>
      <c r="G77" s="402" t="b">
        <f t="shared" si="7"/>
        <v>0</v>
      </c>
      <c r="H77" s="402" t="s">
        <v>534</v>
      </c>
      <c r="I77" s="156"/>
      <c r="J77" s="157"/>
      <c r="K77" s="156"/>
      <c r="L77" s="47"/>
      <c r="M77" s="47"/>
      <c r="N77" s="47"/>
      <c r="O77" s="47"/>
      <c r="P77" s="47"/>
      <c r="Q77" s="47"/>
      <c r="R77" s="47"/>
      <c r="S77" s="47"/>
      <c r="T77" s="47"/>
      <c r="U77" s="47"/>
      <c r="V77" s="104"/>
      <c r="Y77" s="511"/>
    </row>
    <row r="78" spans="1:50" ht="47.1" customHeight="1" x14ac:dyDescent="0.3">
      <c r="A78" s="394">
        <v>10</v>
      </c>
      <c r="B78" s="394"/>
      <c r="C78" s="394"/>
      <c r="D78" s="394"/>
      <c r="E78" s="401"/>
      <c r="F78" s="402" t="s">
        <v>373</v>
      </c>
      <c r="G78" s="402" t="b">
        <f t="shared" si="7"/>
        <v>0</v>
      </c>
      <c r="H78" s="402" t="s">
        <v>535</v>
      </c>
      <c r="I78" s="156"/>
      <c r="J78" s="157"/>
      <c r="K78" s="156"/>
      <c r="L78" s="47"/>
      <c r="M78" s="47"/>
      <c r="N78" s="47"/>
      <c r="O78" s="47"/>
      <c r="P78" s="47"/>
      <c r="Q78" s="47"/>
      <c r="R78" s="47"/>
      <c r="S78" s="47"/>
      <c r="T78" s="47"/>
      <c r="U78" s="47"/>
      <c r="V78" s="104"/>
      <c r="Y78" s="511"/>
    </row>
    <row r="79" spans="1:50" ht="47.1" customHeight="1" x14ac:dyDescent="0.3">
      <c r="A79" s="394">
        <v>11</v>
      </c>
      <c r="B79" s="394"/>
      <c r="C79" s="394"/>
      <c r="D79" s="394"/>
      <c r="E79" s="401"/>
      <c r="F79" s="402" t="s">
        <v>373</v>
      </c>
      <c r="G79" s="402" t="b">
        <f t="shared" si="7"/>
        <v>0</v>
      </c>
      <c r="H79" s="402" t="s">
        <v>536</v>
      </c>
      <c r="I79" s="156"/>
      <c r="J79" s="157"/>
      <c r="K79" s="156"/>
      <c r="L79" s="47"/>
      <c r="M79" s="47"/>
      <c r="N79" s="47"/>
      <c r="O79" s="47"/>
      <c r="P79" s="47"/>
      <c r="Q79" s="47"/>
      <c r="R79" s="47"/>
      <c r="S79" s="47"/>
      <c r="T79" s="47"/>
      <c r="U79" s="47"/>
      <c r="V79" s="104"/>
      <c r="Y79" s="511"/>
    </row>
    <row r="80" spans="1:50" ht="47.1" customHeight="1" x14ac:dyDescent="0.3">
      <c r="A80" s="394">
        <v>12</v>
      </c>
      <c r="B80" s="394"/>
      <c r="C80" s="394"/>
      <c r="D80" s="394"/>
      <c r="E80" s="401"/>
      <c r="F80" s="402" t="s">
        <v>373</v>
      </c>
      <c r="G80" s="402" t="b">
        <f t="shared" si="7"/>
        <v>0</v>
      </c>
      <c r="H80" s="402" t="s">
        <v>537</v>
      </c>
      <c r="I80" s="156"/>
      <c r="J80" s="157"/>
      <c r="K80" s="156"/>
      <c r="L80" s="47"/>
      <c r="M80" s="47"/>
      <c r="N80" s="47"/>
      <c r="O80" s="47"/>
      <c r="P80" s="47"/>
      <c r="Q80" s="47"/>
      <c r="R80" s="47"/>
      <c r="S80" s="47"/>
      <c r="T80" s="47"/>
      <c r="U80" s="47"/>
      <c r="V80" s="104"/>
      <c r="Y80" s="511"/>
    </row>
    <row r="81" spans="1:45" ht="2.85" customHeight="1" thickBot="1" x14ac:dyDescent="0.35">
      <c r="A81" s="65"/>
      <c r="B81" s="66"/>
      <c r="C81" s="66"/>
      <c r="D81" s="66"/>
      <c r="E81" s="66"/>
      <c r="F81" s="66"/>
      <c r="G81" s="66"/>
      <c r="H81" s="66"/>
      <c r="I81" s="66"/>
      <c r="J81" s="61"/>
      <c r="K81" s="52"/>
      <c r="L81" s="47"/>
      <c r="M81" s="47"/>
      <c r="N81" s="47"/>
      <c r="O81" s="47"/>
      <c r="P81" s="47"/>
      <c r="Q81" s="47"/>
      <c r="R81" s="47"/>
      <c r="S81" s="47"/>
      <c r="T81" s="47"/>
      <c r="U81" s="47"/>
      <c r="V81" s="104"/>
      <c r="Y81" s="511"/>
    </row>
    <row r="82" spans="1:45" ht="35.25" customHeight="1" x14ac:dyDescent="0.3">
      <c r="L82" s="47"/>
      <c r="M82" s="47"/>
      <c r="N82" s="47"/>
      <c r="O82" s="47"/>
      <c r="P82" s="47"/>
      <c r="Q82" s="47"/>
      <c r="R82" s="47"/>
      <c r="S82" s="47"/>
      <c r="T82" s="47"/>
      <c r="U82" s="47"/>
      <c r="V82" s="104"/>
      <c r="Y82" s="511"/>
    </row>
    <row r="83" spans="1:45" ht="35.25" customHeight="1" x14ac:dyDescent="0.3">
      <c r="L83" s="47"/>
      <c r="M83" s="47"/>
      <c r="N83" s="47"/>
      <c r="O83" s="47"/>
      <c r="P83" s="47"/>
      <c r="Q83" s="47"/>
      <c r="R83" s="47"/>
      <c r="S83" s="47"/>
      <c r="T83" s="47"/>
      <c r="U83" s="47"/>
      <c r="V83" s="104"/>
    </row>
    <row r="84" spans="1:45" ht="35.25" customHeight="1" x14ac:dyDescent="0.3">
      <c r="L84" s="47"/>
      <c r="M84" s="47"/>
      <c r="N84" s="47"/>
      <c r="O84" s="47"/>
      <c r="P84" s="47"/>
      <c r="Q84" s="47"/>
      <c r="R84" s="47"/>
      <c r="S84" s="47"/>
      <c r="T84" s="47"/>
      <c r="U84" s="47"/>
      <c r="V84" s="104"/>
    </row>
    <row r="85" spans="1:45" ht="35.25" customHeight="1" x14ac:dyDescent="0.3">
      <c r="L85" s="47"/>
      <c r="M85" s="47"/>
      <c r="N85" s="47"/>
      <c r="O85" s="47"/>
      <c r="P85" s="47"/>
      <c r="Q85" s="47"/>
      <c r="R85" s="47"/>
      <c r="S85" s="47"/>
      <c r="T85" s="47"/>
      <c r="U85" s="47"/>
      <c r="V85" s="104"/>
    </row>
    <row r="86" spans="1:45" ht="35.25" customHeight="1" x14ac:dyDescent="0.3">
      <c r="L86" s="47"/>
      <c r="M86" s="47"/>
      <c r="N86" s="47"/>
      <c r="O86" s="47"/>
      <c r="P86" s="47"/>
      <c r="Q86" s="47"/>
      <c r="R86" s="47"/>
      <c r="S86" s="47"/>
      <c r="T86" s="47"/>
      <c r="U86" s="47"/>
      <c r="V86" s="104"/>
    </row>
    <row r="87" spans="1:45" ht="17.25" customHeight="1" x14ac:dyDescent="0.3">
      <c r="L87" s="47"/>
      <c r="M87" s="47"/>
      <c r="N87" s="47"/>
      <c r="O87" s="47"/>
      <c r="P87" s="47"/>
      <c r="Q87" s="47"/>
      <c r="R87" s="47"/>
      <c r="S87" s="47"/>
      <c r="T87" s="47"/>
      <c r="U87" s="47"/>
      <c r="V87" s="104"/>
    </row>
    <row r="88" spans="1:45" ht="21.75" customHeight="1" x14ac:dyDescent="0.3">
      <c r="L88" s="47"/>
      <c r="M88" s="47"/>
      <c r="N88" s="47"/>
      <c r="O88" s="47"/>
      <c r="P88" s="47"/>
      <c r="Q88" s="47"/>
      <c r="R88" s="47"/>
      <c r="S88" s="47"/>
      <c r="T88" s="47"/>
      <c r="U88" s="47"/>
      <c r="V88" s="104"/>
    </row>
    <row r="89" spans="1:45" ht="29.25" customHeight="1" thickBot="1" x14ac:dyDescent="0.35">
      <c r="L89" s="47"/>
      <c r="M89" s="47"/>
      <c r="N89" s="47"/>
      <c r="O89" s="47"/>
      <c r="P89" s="47"/>
      <c r="Q89" s="47"/>
      <c r="R89" s="47"/>
      <c r="S89" s="47"/>
      <c r="T89" s="47"/>
      <c r="U89" s="47"/>
      <c r="V89" s="104"/>
    </row>
    <row r="90" spans="1:45" ht="29.25" customHeight="1" thickBot="1" x14ac:dyDescent="0.35">
      <c r="A90" s="503" t="s">
        <v>16</v>
      </c>
      <c r="B90" s="513"/>
      <c r="C90" s="513"/>
      <c r="D90" s="513"/>
      <c r="E90" s="506"/>
      <c r="F90" s="221"/>
      <c r="G90" s="221"/>
      <c r="H90" s="221"/>
      <c r="I90" s="221"/>
      <c r="J90" s="222"/>
      <c r="K90" s="153"/>
      <c r="L90" s="92"/>
      <c r="M90" s="92"/>
      <c r="N90" s="92"/>
      <c r="O90" s="92"/>
      <c r="P90" s="92"/>
      <c r="Q90" s="92"/>
      <c r="R90" s="92"/>
      <c r="S90" s="92"/>
      <c r="T90" s="92"/>
      <c r="U90" s="92"/>
      <c r="V90" s="95"/>
    </row>
    <row r="91" spans="1:45" ht="26.25" customHeight="1" x14ac:dyDescent="0.3">
      <c r="A91" s="398" t="s">
        <v>17</v>
      </c>
      <c r="B91" s="398"/>
      <c r="C91" s="398"/>
      <c r="D91" s="398"/>
      <c r="E91" s="398" t="s">
        <v>76</v>
      </c>
      <c r="F91" s="403" t="s">
        <v>196</v>
      </c>
      <c r="G91" s="403" t="s">
        <v>60</v>
      </c>
      <c r="H91" s="403" t="s">
        <v>62</v>
      </c>
      <c r="I91" s="382" t="s">
        <v>104</v>
      </c>
      <c r="J91" s="382" t="s">
        <v>279</v>
      </c>
      <c r="K91" s="153"/>
      <c r="L91" s="93"/>
      <c r="M91" s="93"/>
      <c r="N91" s="93"/>
      <c r="O91" s="93"/>
      <c r="P91" s="93"/>
      <c r="Q91" s="93"/>
      <c r="R91" s="93"/>
      <c r="S91" s="93"/>
      <c r="T91" s="93"/>
      <c r="U91" s="93"/>
      <c r="V91" s="97"/>
    </row>
    <row r="92" spans="1:45" ht="47.1" hidden="1" customHeight="1" x14ac:dyDescent="0.3">
      <c r="A92" s="394" t="s">
        <v>81</v>
      </c>
      <c r="B92" s="394"/>
      <c r="C92" s="394"/>
      <c r="D92" s="394"/>
      <c r="E92" s="404" t="str">
        <f>IFERROR(IF(F92="[Module Reference (Name)]","--Select--",VLOOKUP(F92,'Reference records(soft deleted)'!$B$46:$D$62,3,FALSE)),"")</f>
        <v>--Select--</v>
      </c>
      <c r="F92" s="405" t="s">
        <v>195</v>
      </c>
      <c r="G92" s="405" t="b">
        <f>IFERROR(IF(E92&lt;&gt;"",TRUE,FALSE),FALSE)</f>
        <v>1</v>
      </c>
      <c r="H92" s="406" t="s">
        <v>61</v>
      </c>
      <c r="I92" s="484" t="str">
        <f>IFERROR(VLOOKUP(E92,'Reference Records'!$C$71:$H$83,6,FALSE),"")</f>
        <v>Record ID2</v>
      </c>
      <c r="J92" s="405" t="s">
        <v>61</v>
      </c>
      <c r="K92" s="154"/>
      <c r="L92" s="47"/>
      <c r="M92" s="47"/>
      <c r="N92" s="47"/>
      <c r="O92" s="47"/>
      <c r="P92" s="47"/>
      <c r="Q92" s="47"/>
      <c r="R92" s="47"/>
      <c r="S92" s="47"/>
      <c r="T92" s="47"/>
      <c r="U92" s="47"/>
      <c r="V92" s="104"/>
      <c r="Y92" s="101"/>
      <c r="AS92" s="6"/>
    </row>
    <row r="93" spans="1:45" ht="47.1" customHeight="1" x14ac:dyDescent="0.3">
      <c r="A93" s="394">
        <v>1</v>
      </c>
      <c r="B93" s="394"/>
      <c r="C93" s="394"/>
      <c r="D93" s="394"/>
      <c r="E93" s="404" t="str">
        <f>IFERROR(IF(F93="[Module Reference (Name)]","--Select--",VLOOKUP(F93,'Reference records(soft deleted)'!$B$46:$D$62,3,FALSE)),"")</f>
        <v>Vector control</v>
      </c>
      <c r="F93" s="405" t="s">
        <v>538</v>
      </c>
      <c r="G93" s="405" t="b">
        <f t="shared" ref="G93:G107" si="8">IFERROR(IF(E93&lt;&gt;"",TRUE,FALSE),FALSE)</f>
        <v>1</v>
      </c>
      <c r="H93" s="406" t="s">
        <v>539</v>
      </c>
      <c r="I93" s="484" t="str">
        <f>IFERROR(VLOOKUP(E93,'Reference Records'!$C$71:$H$83,6,FALSE),"")</f>
        <v>a1O36000001EGFLEA4</v>
      </c>
      <c r="J93" s="405" t="s">
        <v>373</v>
      </c>
      <c r="K93" s="154"/>
      <c r="L93" s="47"/>
      <c r="M93" s="47"/>
      <c r="N93" s="47"/>
      <c r="O93" s="47"/>
      <c r="P93" s="47"/>
      <c r="Q93" s="47"/>
      <c r="R93" s="47"/>
      <c r="S93" s="47"/>
      <c r="T93" s="47"/>
      <c r="U93" s="47"/>
      <c r="V93" s="104"/>
      <c r="Y93" s="353"/>
      <c r="AS93" s="6"/>
    </row>
    <row r="94" spans="1:45" ht="47.1" customHeight="1" x14ac:dyDescent="0.3">
      <c r="A94" s="394">
        <v>2</v>
      </c>
      <c r="B94" s="394"/>
      <c r="C94" s="394"/>
      <c r="D94" s="394"/>
      <c r="E94" s="404" t="str">
        <f>IFERROR(IF(F94="[Module Reference (Name)]","--Select--",VLOOKUP(F94,'Reference records(soft deleted)'!$B$46:$D$62,3,FALSE)),"")</f>
        <v>Case management</v>
      </c>
      <c r="F94" s="405" t="s">
        <v>541</v>
      </c>
      <c r="G94" s="405" t="b">
        <f t="shared" si="8"/>
        <v>1</v>
      </c>
      <c r="H94" s="406" t="s">
        <v>542</v>
      </c>
      <c r="I94" s="484" t="str">
        <f>IFERROR(VLOOKUP(E94,'Reference Records'!$C$71:$H$83,6,FALSE),"")</f>
        <v>a1O36000001EGFMEA4</v>
      </c>
      <c r="J94" s="405" t="s">
        <v>373</v>
      </c>
      <c r="K94" s="154"/>
      <c r="L94" s="47"/>
      <c r="M94" s="47"/>
      <c r="N94" s="47"/>
      <c r="O94" s="47"/>
      <c r="P94" s="47"/>
      <c r="Q94" s="47"/>
      <c r="R94" s="47"/>
      <c r="S94" s="47"/>
      <c r="T94" s="47"/>
      <c r="U94" s="47"/>
      <c r="V94" s="104"/>
      <c r="Y94" s="353"/>
      <c r="AS94" s="6"/>
    </row>
    <row r="95" spans="1:45" ht="47.1" customHeight="1" x14ac:dyDescent="0.3">
      <c r="A95" s="394">
        <v>3</v>
      </c>
      <c r="B95" s="394"/>
      <c r="C95" s="394"/>
      <c r="D95" s="394"/>
      <c r="E95" s="404" t="str">
        <f>IFERROR(IF(F95="[Module Reference (Name)]","--Select--",VLOOKUP(F95,'Reference records(soft deleted)'!$B$46:$D$62,3,FALSE)),"")</f>
        <v>Specific prevention interventions (SPI)</v>
      </c>
      <c r="F95" s="405" t="s">
        <v>544</v>
      </c>
      <c r="G95" s="405" t="b">
        <f t="shared" si="8"/>
        <v>1</v>
      </c>
      <c r="H95" s="406" t="s">
        <v>545</v>
      </c>
      <c r="I95" s="484" t="str">
        <f>IFERROR(VLOOKUP(E95,'Reference Records'!$C$71:$H$83,6,FALSE),"")</f>
        <v>a1O36000001EGFNEA4</v>
      </c>
      <c r="J95" s="405" t="s">
        <v>373</v>
      </c>
      <c r="K95" s="154"/>
      <c r="L95" s="47"/>
      <c r="M95" s="47"/>
      <c r="N95" s="47"/>
      <c r="O95" s="47"/>
      <c r="P95" s="47"/>
      <c r="Q95" s="47"/>
      <c r="R95" s="47"/>
      <c r="S95" s="47"/>
      <c r="T95" s="47"/>
      <c r="U95" s="47"/>
      <c r="V95" s="104"/>
      <c r="Y95" s="353"/>
      <c r="AS95" s="6"/>
    </row>
    <row r="96" spans="1:45" ht="47.1" customHeight="1" x14ac:dyDescent="0.3">
      <c r="A96" s="394">
        <v>4</v>
      </c>
      <c r="B96" s="394"/>
      <c r="C96" s="394"/>
      <c r="D96" s="394"/>
      <c r="E96" s="404" t="str">
        <f>IFERROR(IF(F96="[Module Reference (Name)]","--Select--",VLOOKUP(F96,'Reference records(soft deleted)'!$B$46:$D$62,3,FALSE)),"")</f>
        <v>RSSH: Financial management systems</v>
      </c>
      <c r="F96" s="405" t="s">
        <v>547</v>
      </c>
      <c r="G96" s="405" t="b">
        <f t="shared" si="8"/>
        <v>1</v>
      </c>
      <c r="H96" s="406" t="s">
        <v>548</v>
      </c>
      <c r="I96" s="484" t="str">
        <f>IFERROR(VLOOKUP(E96,'Reference Records'!$C$71:$H$83,6,FALSE),"")</f>
        <v>a1O36000001EGFTEA4</v>
      </c>
      <c r="J96" s="405" t="s">
        <v>373</v>
      </c>
      <c r="K96" s="154"/>
      <c r="L96" s="47"/>
      <c r="M96" s="47"/>
      <c r="N96" s="47"/>
      <c r="O96" s="47"/>
      <c r="P96" s="47"/>
      <c r="Q96" s="47"/>
      <c r="R96" s="47"/>
      <c r="S96" s="47"/>
      <c r="T96" s="47"/>
      <c r="U96" s="47"/>
      <c r="V96" s="104"/>
      <c r="Y96" s="353"/>
      <c r="AS96" s="6"/>
    </row>
    <row r="97" spans="1:45" ht="47.1" customHeight="1" x14ac:dyDescent="0.3">
      <c r="A97" s="394">
        <v>5</v>
      </c>
      <c r="B97" s="394"/>
      <c r="C97" s="394"/>
      <c r="D97" s="394"/>
      <c r="E97" s="404" t="str">
        <f>IFERROR(IF(F97="[Module Reference (Name)]","--Select--",VLOOKUP(F97,'Reference records(soft deleted)'!$B$46:$D$62,3,FALSE)),"")</f>
        <v>RSSH: Community responses and systems</v>
      </c>
      <c r="F97" s="405" t="s">
        <v>550</v>
      </c>
      <c r="G97" s="405" t="b">
        <f t="shared" si="8"/>
        <v>1</v>
      </c>
      <c r="H97" s="406" t="s">
        <v>551</v>
      </c>
      <c r="I97" s="484" t="str">
        <f>IFERROR(VLOOKUP(E97,'Reference Records'!$C$71:$H$83,6,FALSE),"")</f>
        <v>a1O36000001EGFVEA4</v>
      </c>
      <c r="J97" s="405" t="s">
        <v>373</v>
      </c>
      <c r="K97" s="154"/>
      <c r="L97" s="47"/>
      <c r="M97" s="47"/>
      <c r="N97" s="47"/>
      <c r="O97" s="47"/>
      <c r="P97" s="47"/>
      <c r="Q97" s="47"/>
      <c r="R97" s="47"/>
      <c r="S97" s="47"/>
      <c r="T97" s="47"/>
      <c r="U97" s="47"/>
      <c r="V97" s="104"/>
      <c r="Y97" s="353"/>
      <c r="AS97" s="6"/>
    </row>
    <row r="98" spans="1:45" ht="47.1" customHeight="1" x14ac:dyDescent="0.3">
      <c r="A98" s="394">
        <v>6</v>
      </c>
      <c r="B98" s="394"/>
      <c r="C98" s="394"/>
      <c r="D98" s="394"/>
      <c r="E98" s="404" t="str">
        <f>IFERROR(IF(F98="[Module Reference (Name)]","--Select--",VLOOKUP(F98,'Reference records(soft deleted)'!$B$46:$D$62,3,FALSE)),"")</f>
        <v>RSSH: Procurement and supply chain management systems</v>
      </c>
      <c r="F98" s="405" t="s">
        <v>553</v>
      </c>
      <c r="G98" s="405" t="b">
        <f t="shared" si="8"/>
        <v>1</v>
      </c>
      <c r="H98" s="406" t="s">
        <v>554</v>
      </c>
      <c r="I98" s="484" t="str">
        <f>IFERROR(VLOOKUP(E98,'Reference Records'!$C$71:$H$83,6,FALSE),"")</f>
        <v>a1O36000001EGFQEA4</v>
      </c>
      <c r="J98" s="405" t="s">
        <v>373</v>
      </c>
      <c r="K98" s="154"/>
      <c r="L98" s="47"/>
      <c r="M98" s="47"/>
      <c r="N98" s="47"/>
      <c r="O98" s="47"/>
      <c r="P98" s="47"/>
      <c r="Q98" s="47"/>
      <c r="R98" s="47"/>
      <c r="S98" s="47"/>
      <c r="T98" s="47"/>
      <c r="U98" s="47"/>
      <c r="V98" s="104"/>
      <c r="Y98" s="353"/>
      <c r="AS98" s="6"/>
    </row>
    <row r="99" spans="1:45" ht="47.1" customHeight="1" x14ac:dyDescent="0.3">
      <c r="A99" s="394">
        <v>7</v>
      </c>
      <c r="B99" s="394"/>
      <c r="C99" s="394"/>
      <c r="D99" s="394"/>
      <c r="E99" s="404" t="str">
        <f>IFERROR(IF(F99="[Module Reference (Name)]","--Select--",VLOOKUP(F99,'Reference records(soft deleted)'!$B$46:$D$62,3,FALSE)),"")</f>
        <v>RSSH: Health management information systems and M&amp;E</v>
      </c>
      <c r="F99" s="405" t="s">
        <v>556</v>
      </c>
      <c r="G99" s="405" t="b">
        <f t="shared" si="8"/>
        <v>1</v>
      </c>
      <c r="H99" s="406" t="s">
        <v>557</v>
      </c>
      <c r="I99" s="484" t="str">
        <f>IFERROR(VLOOKUP(E99,'Reference Records'!$C$71:$H$83,6,FALSE),"")</f>
        <v>a1O36000001EGFWEA4</v>
      </c>
      <c r="J99" s="405" t="s">
        <v>373</v>
      </c>
      <c r="K99" s="154"/>
      <c r="L99" s="47"/>
      <c r="M99" s="47"/>
      <c r="N99" s="47"/>
      <c r="O99" s="47"/>
      <c r="P99" s="47"/>
      <c r="Q99" s="47"/>
      <c r="R99" s="47"/>
      <c r="S99" s="47"/>
      <c r="T99" s="47"/>
      <c r="U99" s="47"/>
      <c r="V99" s="104"/>
      <c r="Y99" s="353"/>
      <c r="AS99" s="6"/>
    </row>
    <row r="100" spans="1:45" ht="47.1" customHeight="1" x14ac:dyDescent="0.3">
      <c r="A100" s="394">
        <v>8</v>
      </c>
      <c r="B100" s="394"/>
      <c r="C100" s="394"/>
      <c r="D100" s="394"/>
      <c r="E100" s="404" t="str">
        <f>IFERROR(IF(F100="[Module Reference (Name)]","--Select--",VLOOKUP(F100,'Reference records(soft deleted)'!$B$46:$D$62,3,FALSE)),"")</f>
        <v/>
      </c>
      <c r="F100" s="405"/>
      <c r="G100" s="405" t="b">
        <f t="shared" si="8"/>
        <v>0</v>
      </c>
      <c r="H100" s="406" t="s">
        <v>559</v>
      </c>
      <c r="I100" s="484" t="str">
        <f>IFERROR(VLOOKUP(E100,'Reference Records'!$C$71:$H$83,6,FALSE),"")</f>
        <v/>
      </c>
      <c r="J100" s="405" t="s">
        <v>373</v>
      </c>
      <c r="K100" s="154"/>
      <c r="L100" s="47"/>
      <c r="M100" s="47"/>
      <c r="N100" s="47"/>
      <c r="O100" s="47"/>
      <c r="P100" s="47"/>
      <c r="Q100" s="47"/>
      <c r="R100" s="47"/>
      <c r="S100" s="47"/>
      <c r="T100" s="47"/>
      <c r="U100" s="47"/>
      <c r="V100" s="104"/>
      <c r="Y100" s="353"/>
      <c r="AS100" s="6"/>
    </row>
    <row r="101" spans="1:45" ht="47.1" customHeight="1" x14ac:dyDescent="0.3">
      <c r="A101" s="394">
        <v>9</v>
      </c>
      <c r="B101" s="394"/>
      <c r="C101" s="394"/>
      <c r="D101" s="394"/>
      <c r="E101" s="404" t="str">
        <f>IFERROR(IF(F101="[Module Reference (Name)]","--Select--",VLOOKUP(F101,'Reference records(soft deleted)'!$B$46:$D$62,3,FALSE)),"")</f>
        <v/>
      </c>
      <c r="F101" s="405"/>
      <c r="G101" s="405" t="b">
        <f t="shared" si="8"/>
        <v>0</v>
      </c>
      <c r="H101" s="406" t="s">
        <v>560</v>
      </c>
      <c r="I101" s="484" t="str">
        <f>IFERROR(VLOOKUP(E101,'Reference Records'!$C$71:$H$83,6,FALSE),"")</f>
        <v/>
      </c>
      <c r="J101" s="405" t="s">
        <v>373</v>
      </c>
      <c r="K101" s="154"/>
      <c r="L101" s="47"/>
      <c r="M101" s="47"/>
      <c r="N101" s="47"/>
      <c r="O101" s="47"/>
      <c r="P101" s="47"/>
      <c r="Q101" s="47"/>
      <c r="R101" s="47"/>
      <c r="S101" s="47"/>
      <c r="T101" s="47"/>
      <c r="U101" s="47"/>
      <c r="V101" s="104"/>
      <c r="Y101" s="353"/>
      <c r="AS101" s="6"/>
    </row>
    <row r="102" spans="1:45" ht="47.1" customHeight="1" x14ac:dyDescent="0.3">
      <c r="A102" s="394">
        <v>10</v>
      </c>
      <c r="B102" s="394"/>
      <c r="C102" s="394"/>
      <c r="D102" s="394"/>
      <c r="E102" s="404" t="str">
        <f>IFERROR(IF(F102="[Module Reference (Name)]","--Select--",VLOOKUP(F102,'Reference records(soft deleted)'!$B$46:$D$62,3,FALSE)),"")</f>
        <v/>
      </c>
      <c r="F102" s="405"/>
      <c r="G102" s="405" t="b">
        <f t="shared" si="8"/>
        <v>0</v>
      </c>
      <c r="H102" s="406" t="s">
        <v>561</v>
      </c>
      <c r="I102" s="484" t="str">
        <f>IFERROR(VLOOKUP(E102,'Reference Records'!$C$71:$H$83,6,FALSE),"")</f>
        <v/>
      </c>
      <c r="J102" s="405" t="s">
        <v>373</v>
      </c>
      <c r="K102" s="154"/>
      <c r="L102" s="47"/>
      <c r="M102" s="47"/>
      <c r="N102" s="47"/>
      <c r="O102" s="47"/>
      <c r="P102" s="47"/>
      <c r="Q102" s="47"/>
      <c r="R102" s="47"/>
      <c r="S102" s="47"/>
      <c r="T102" s="47"/>
      <c r="U102" s="47"/>
      <c r="V102" s="104"/>
      <c r="Y102" s="353"/>
      <c r="AS102" s="6"/>
    </row>
    <row r="103" spans="1:45" ht="47.1" customHeight="1" x14ac:dyDescent="0.3">
      <c r="A103" s="394">
        <v>11</v>
      </c>
      <c r="B103" s="394"/>
      <c r="C103" s="394"/>
      <c r="D103" s="394"/>
      <c r="E103" s="404" t="str">
        <f>IFERROR(IF(F103="[Module Reference (Name)]","--Select--",VLOOKUP(F103,'Reference records(soft deleted)'!$B$46:$D$62,3,FALSE)),"")</f>
        <v/>
      </c>
      <c r="F103" s="405"/>
      <c r="G103" s="405" t="b">
        <f t="shared" si="8"/>
        <v>0</v>
      </c>
      <c r="H103" s="406" t="s">
        <v>562</v>
      </c>
      <c r="I103" s="484" t="str">
        <f>IFERROR(VLOOKUP(E103,'Reference Records'!$C$71:$H$83,6,FALSE),"")</f>
        <v/>
      </c>
      <c r="J103" s="405" t="s">
        <v>373</v>
      </c>
      <c r="K103" s="154"/>
      <c r="L103" s="47"/>
      <c r="M103" s="47"/>
      <c r="N103" s="47"/>
      <c r="O103" s="47"/>
      <c r="P103" s="47"/>
      <c r="Q103" s="47"/>
      <c r="R103" s="47"/>
      <c r="S103" s="47"/>
      <c r="T103" s="47"/>
      <c r="U103" s="47"/>
      <c r="V103" s="104"/>
      <c r="Y103" s="353"/>
      <c r="AS103" s="6"/>
    </row>
    <row r="104" spans="1:45" ht="47.1" customHeight="1" x14ac:dyDescent="0.3">
      <c r="A104" s="394">
        <v>12</v>
      </c>
      <c r="B104" s="394"/>
      <c r="C104" s="394"/>
      <c r="D104" s="394"/>
      <c r="E104" s="404" t="str">
        <f>IFERROR(IF(F104="[Module Reference (Name)]","--Select--",VLOOKUP(F104,'Reference records(soft deleted)'!$B$46:$D$62,3,FALSE)),"")</f>
        <v/>
      </c>
      <c r="F104" s="405"/>
      <c r="G104" s="405" t="b">
        <f t="shared" si="8"/>
        <v>0</v>
      </c>
      <c r="H104" s="406" t="s">
        <v>563</v>
      </c>
      <c r="I104" s="484" t="str">
        <f>IFERROR(VLOOKUP(E104,'Reference Records'!$C$71:$H$83,6,FALSE),"")</f>
        <v/>
      </c>
      <c r="J104" s="405" t="s">
        <v>373</v>
      </c>
      <c r="K104" s="154"/>
      <c r="L104" s="47"/>
      <c r="M104" s="47"/>
      <c r="N104" s="47"/>
      <c r="O104" s="47"/>
      <c r="P104" s="47"/>
      <c r="Q104" s="47"/>
      <c r="R104" s="47"/>
      <c r="S104" s="47"/>
      <c r="T104" s="47"/>
      <c r="U104" s="47"/>
      <c r="V104" s="104"/>
      <c r="Y104" s="353"/>
      <c r="AS104" s="6"/>
    </row>
    <row r="105" spans="1:45" ht="47.1" customHeight="1" x14ac:dyDescent="0.3">
      <c r="A105" s="394">
        <v>13</v>
      </c>
      <c r="B105" s="394"/>
      <c r="C105" s="394"/>
      <c r="D105" s="394"/>
      <c r="E105" s="404" t="str">
        <f>IFERROR(IF(F105="[Module Reference (Name)]","--Select--",VLOOKUP(F105,'Reference records(soft deleted)'!$B$46:$D$62,3,FALSE)),"")</f>
        <v/>
      </c>
      <c r="F105" s="405"/>
      <c r="G105" s="405" t="b">
        <f t="shared" si="8"/>
        <v>0</v>
      </c>
      <c r="H105" s="406" t="s">
        <v>564</v>
      </c>
      <c r="I105" s="484" t="str">
        <f>IFERROR(VLOOKUP(E105,'Reference Records'!$C$71:$H$83,6,FALSE),"")</f>
        <v/>
      </c>
      <c r="J105" s="405" t="s">
        <v>373</v>
      </c>
      <c r="K105" s="154"/>
      <c r="L105" s="47"/>
      <c r="M105" s="47"/>
      <c r="N105" s="47"/>
      <c r="O105" s="47"/>
      <c r="P105" s="47"/>
      <c r="Q105" s="47"/>
      <c r="R105" s="47"/>
      <c r="S105" s="47"/>
      <c r="T105" s="47"/>
      <c r="U105" s="47"/>
      <c r="V105" s="104"/>
      <c r="Y105" s="353"/>
      <c r="AS105" s="6"/>
    </row>
    <row r="106" spans="1:45" ht="47.1" customHeight="1" x14ac:dyDescent="0.3">
      <c r="A106" s="394">
        <v>14</v>
      </c>
      <c r="B106" s="394"/>
      <c r="C106" s="394"/>
      <c r="D106" s="394"/>
      <c r="E106" s="404" t="str">
        <f>IFERROR(IF(F106="[Module Reference (Name)]","--Select--",VLOOKUP(F106,'Reference records(soft deleted)'!$B$46:$D$62,3,FALSE)),"")</f>
        <v/>
      </c>
      <c r="F106" s="405"/>
      <c r="G106" s="405" t="b">
        <f t="shared" si="8"/>
        <v>0</v>
      </c>
      <c r="H106" s="406" t="s">
        <v>565</v>
      </c>
      <c r="I106" s="484" t="str">
        <f>IFERROR(VLOOKUP(E106,'Reference Records'!$C$71:$H$83,6,FALSE),"")</f>
        <v/>
      </c>
      <c r="J106" s="405" t="s">
        <v>373</v>
      </c>
      <c r="K106" s="154"/>
      <c r="L106" s="47"/>
      <c r="M106" s="47"/>
      <c r="N106" s="47"/>
      <c r="O106" s="47"/>
      <c r="P106" s="47"/>
      <c r="Q106" s="47"/>
      <c r="R106" s="47"/>
      <c r="S106" s="47"/>
      <c r="T106" s="47"/>
      <c r="U106" s="47"/>
      <c r="V106" s="104"/>
      <c r="Y106" s="353"/>
      <c r="AS106" s="6"/>
    </row>
    <row r="107" spans="1:45" ht="47.1" customHeight="1" x14ac:dyDescent="0.3">
      <c r="A107" s="394">
        <v>15</v>
      </c>
      <c r="B107" s="394"/>
      <c r="C107" s="394"/>
      <c r="D107" s="394"/>
      <c r="E107" s="404" t="str">
        <f>IFERROR(IF(F107="[Module Reference (Name)]","--Select--",VLOOKUP(F107,'Reference records(soft deleted)'!$B$46:$D$62,3,FALSE)),"")</f>
        <v/>
      </c>
      <c r="F107" s="405"/>
      <c r="G107" s="405" t="b">
        <f t="shared" si="8"/>
        <v>0</v>
      </c>
      <c r="H107" s="406" t="s">
        <v>566</v>
      </c>
      <c r="I107" s="484" t="str">
        <f>IFERROR(VLOOKUP(E107,'Reference Records'!$C$71:$H$83,6,FALSE),"")</f>
        <v/>
      </c>
      <c r="J107" s="405" t="s">
        <v>373</v>
      </c>
      <c r="K107" s="154"/>
      <c r="L107" s="47"/>
      <c r="M107" s="47"/>
      <c r="N107" s="47"/>
      <c r="O107" s="47"/>
      <c r="P107" s="47"/>
      <c r="Q107" s="47"/>
      <c r="R107" s="47"/>
      <c r="S107" s="47"/>
      <c r="T107" s="47"/>
      <c r="U107" s="47"/>
      <c r="V107" s="104"/>
      <c r="Y107" s="353"/>
      <c r="AS107" s="6"/>
    </row>
    <row r="108" spans="1:45" ht="2.85" customHeight="1" thickBot="1" x14ac:dyDescent="0.35">
      <c r="A108" s="65"/>
      <c r="B108" s="66"/>
      <c r="C108" s="66"/>
      <c r="D108" s="66"/>
      <c r="E108" s="66"/>
      <c r="F108" s="66"/>
      <c r="G108" s="66"/>
      <c r="H108" s="66"/>
      <c r="I108" s="66"/>
      <c r="J108" s="61"/>
      <c r="K108" s="52"/>
      <c r="L108" s="47"/>
      <c r="M108" s="47"/>
      <c r="N108" s="47"/>
      <c r="O108" s="47"/>
      <c r="P108" s="47"/>
      <c r="Q108" s="47"/>
      <c r="R108" s="47"/>
      <c r="S108" s="47"/>
      <c r="T108" s="47"/>
      <c r="U108" s="47"/>
      <c r="V108" s="104"/>
    </row>
    <row r="109" spans="1:45" ht="35.25" customHeight="1" x14ac:dyDescent="0.3">
      <c r="L109" s="47"/>
      <c r="M109" s="47"/>
      <c r="N109" s="47"/>
      <c r="O109" s="47"/>
      <c r="P109" s="47"/>
      <c r="Q109" s="47"/>
      <c r="R109" s="47"/>
      <c r="S109" s="47"/>
      <c r="T109" s="47"/>
      <c r="U109" s="47"/>
      <c r="V109" s="104"/>
    </row>
    <row r="110" spans="1:45" ht="35.25" customHeight="1" x14ac:dyDescent="0.3">
      <c r="L110" s="47"/>
      <c r="M110" s="47"/>
      <c r="N110" s="47"/>
      <c r="O110" s="47"/>
      <c r="P110" s="47"/>
      <c r="Q110" s="47"/>
      <c r="R110" s="47"/>
      <c r="S110" s="47"/>
      <c r="T110" s="47"/>
      <c r="U110" s="47"/>
      <c r="V110" s="104"/>
    </row>
    <row r="111" spans="1:45" ht="35.25" customHeight="1" x14ac:dyDescent="0.3">
      <c r="L111" s="47"/>
      <c r="M111" s="47"/>
      <c r="N111" s="47"/>
      <c r="O111" s="47"/>
      <c r="P111" s="47"/>
      <c r="Q111" s="47"/>
      <c r="R111" s="47"/>
      <c r="S111" s="47"/>
      <c r="T111" s="47"/>
      <c r="U111" s="47"/>
      <c r="V111" s="104"/>
    </row>
    <row r="112" spans="1:45" ht="35.25" customHeight="1" x14ac:dyDescent="0.3">
      <c r="L112" s="47"/>
      <c r="M112" s="47"/>
      <c r="N112" s="47"/>
      <c r="O112" s="47"/>
      <c r="P112" s="47"/>
      <c r="Q112" s="47"/>
      <c r="R112" s="47"/>
      <c r="S112" s="47"/>
      <c r="T112" s="47"/>
      <c r="U112" s="47"/>
      <c r="V112" s="104"/>
    </row>
    <row r="113" spans="1:31" ht="35.25" customHeight="1" x14ac:dyDescent="0.3">
      <c r="L113" s="47"/>
      <c r="M113" s="47"/>
      <c r="N113" s="47"/>
      <c r="O113" s="47"/>
      <c r="P113" s="47"/>
      <c r="Q113" s="47"/>
      <c r="R113" s="47"/>
      <c r="S113" s="47"/>
      <c r="U113" s="47"/>
      <c r="V113" s="104"/>
    </row>
    <row r="114" spans="1:31" ht="35.25" customHeight="1" x14ac:dyDescent="0.3">
      <c r="L114" s="47"/>
      <c r="M114" s="47"/>
      <c r="N114" s="47"/>
      <c r="O114" s="47"/>
      <c r="P114" s="47"/>
      <c r="Q114" s="47"/>
      <c r="R114" s="47"/>
      <c r="S114" s="47"/>
      <c r="T114" s="47"/>
      <c r="U114" s="47"/>
      <c r="V114" s="104"/>
    </row>
    <row r="115" spans="1:31" ht="27.75" customHeight="1" thickBot="1" x14ac:dyDescent="0.35">
      <c r="A115" s="105"/>
      <c r="B115" s="46"/>
      <c r="C115" s="46"/>
      <c r="D115" s="46"/>
      <c r="E115" s="47"/>
      <c r="F115" s="47"/>
      <c r="G115" s="47"/>
      <c r="H115" s="47"/>
      <c r="I115" s="47"/>
      <c r="J115" s="47"/>
      <c r="K115" s="47"/>
      <c r="L115" s="47"/>
      <c r="M115" s="47"/>
      <c r="N115" s="47"/>
      <c r="O115" s="47"/>
      <c r="P115" s="47"/>
      <c r="Q115" s="47"/>
      <c r="R115" s="47"/>
      <c r="S115" s="47"/>
      <c r="T115" s="47"/>
      <c r="U115" s="47"/>
      <c r="V115" s="104"/>
    </row>
    <row r="116" spans="1:31" ht="16.5" customHeight="1" thickBot="1" x14ac:dyDescent="0.35">
      <c r="A116" s="507" t="s">
        <v>39</v>
      </c>
      <c r="B116" s="508"/>
      <c r="C116" s="508"/>
      <c r="D116" s="508"/>
      <c r="E116" s="509"/>
      <c r="F116" s="509"/>
      <c r="G116" s="509"/>
      <c r="H116" s="509"/>
      <c r="I116" s="509"/>
      <c r="J116" s="509"/>
      <c r="K116" s="510"/>
      <c r="L116" s="510"/>
      <c r="M116" s="510"/>
      <c r="N116" s="510"/>
      <c r="O116" s="510"/>
      <c r="P116" s="510"/>
      <c r="Q116" s="510"/>
      <c r="R116" s="510"/>
      <c r="S116" s="510"/>
      <c r="T116" s="510"/>
      <c r="U116" s="106"/>
      <c r="V116" s="107"/>
      <c r="W116" s="107"/>
      <c r="X116" s="107"/>
      <c r="Y116" s="107"/>
      <c r="Z116" s="107"/>
      <c r="AA116" s="108"/>
      <c r="AB116" s="108"/>
      <c r="AC116" s="109"/>
    </row>
    <row r="117" spans="1:31" ht="30" customHeight="1" thickBot="1" x14ac:dyDescent="0.35">
      <c r="A117" s="503" t="s">
        <v>38</v>
      </c>
      <c r="B117" s="504"/>
      <c r="C117" s="504"/>
      <c r="D117" s="504"/>
      <c r="E117" s="505"/>
      <c r="F117" s="505"/>
      <c r="G117" s="505"/>
      <c r="H117" s="505"/>
      <c r="I117" s="505"/>
      <c r="J117" s="505"/>
      <c r="K117" s="506"/>
      <c r="L117" s="506"/>
      <c r="M117" s="506"/>
      <c r="N117" s="506"/>
      <c r="O117" s="506"/>
      <c r="P117" s="506"/>
      <c r="Q117" s="506"/>
      <c r="R117" s="506"/>
      <c r="S117" s="506"/>
      <c r="T117" s="506"/>
      <c r="U117" s="110"/>
      <c r="V117" s="111"/>
      <c r="W117" s="112"/>
      <c r="X117" s="112"/>
      <c r="Y117" s="112"/>
      <c r="Z117" s="112"/>
      <c r="AA117" s="49"/>
      <c r="AB117" s="49"/>
      <c r="AC117" s="50"/>
    </row>
    <row r="118" spans="1:31" ht="46.5" customHeight="1" x14ac:dyDescent="0.3">
      <c r="A118" s="398" t="s">
        <v>25</v>
      </c>
      <c r="B118" s="398"/>
      <c r="C118" s="398"/>
      <c r="D118" s="398"/>
      <c r="E118" s="407" t="s">
        <v>16</v>
      </c>
      <c r="F118" s="398" t="s">
        <v>139</v>
      </c>
      <c r="G118" s="398" t="s">
        <v>154</v>
      </c>
      <c r="H118" s="398" t="s">
        <v>155</v>
      </c>
      <c r="I118" s="398" t="s">
        <v>156</v>
      </c>
      <c r="J118" s="398" t="s">
        <v>173</v>
      </c>
      <c r="K118" s="398" t="s">
        <v>106</v>
      </c>
      <c r="L118" s="398" t="s">
        <v>137</v>
      </c>
      <c r="M118" s="408" t="s">
        <v>174</v>
      </c>
      <c r="N118" s="408" t="s">
        <v>175</v>
      </c>
      <c r="O118" s="408" t="s">
        <v>176</v>
      </c>
      <c r="P118" s="408" t="s">
        <v>177</v>
      </c>
      <c r="Q118" s="408" t="s">
        <v>196</v>
      </c>
      <c r="R118" s="408" t="s">
        <v>267</v>
      </c>
      <c r="S118" s="407" t="s">
        <v>266</v>
      </c>
      <c r="T118" s="409" t="s">
        <v>285</v>
      </c>
      <c r="U118" s="410" t="s">
        <v>76</v>
      </c>
      <c r="V118" s="411" t="s">
        <v>136</v>
      </c>
      <c r="W118" s="412" t="s">
        <v>148</v>
      </c>
      <c r="X118" s="410" t="s">
        <v>92</v>
      </c>
      <c r="Y118" s="410" t="s">
        <v>60</v>
      </c>
      <c r="Z118" s="410" t="s">
        <v>96</v>
      </c>
      <c r="AA118" s="410" t="s">
        <v>98</v>
      </c>
      <c r="AB118" s="410" t="s">
        <v>62</v>
      </c>
      <c r="AC118" s="51"/>
      <c r="AD118" s="4"/>
      <c r="AE118" s="68"/>
    </row>
    <row r="119" spans="1:31" ht="47.1" hidden="1" customHeight="1" x14ac:dyDescent="0.3">
      <c r="A119" s="394" t="s">
        <v>309</v>
      </c>
      <c r="B119" s="413"/>
      <c r="C119" s="413"/>
      <c r="D119" s="413"/>
      <c r="E119" s="414" t="str">
        <f>IFERROR(IF(AND(K119="",T119=""),"",(VLOOKUP(Q119,'Reference records(soft deleted)'!$B$46:$D$62,3,FALSE))),"")</f>
        <v/>
      </c>
      <c r="F119" s="414"/>
      <c r="G119" s="414"/>
      <c r="H119" s="414"/>
      <c r="I119" s="414"/>
      <c r="J119" s="414"/>
      <c r="K119" s="414" t="str">
        <f>IFERROR(VLOOKUP(R119,'Reference records(soft deleted)'!$B$110:$D$181,3,FALSE),"")</f>
        <v/>
      </c>
      <c r="L119" s="414"/>
      <c r="M119" s="414"/>
      <c r="N119" s="414"/>
      <c r="O119" s="414"/>
      <c r="P119" s="414"/>
      <c r="Q119" s="415" t="s">
        <v>195</v>
      </c>
      <c r="R119" s="416" t="s">
        <v>197</v>
      </c>
      <c r="S119" s="417"/>
      <c r="T119" s="418" t="s">
        <v>264</v>
      </c>
      <c r="U119" s="419" t="str">
        <f>IFERROR(IF(VLOOKUP(E119,'Reference Records'!$C$71:$D$84,2,FALSE)=0,"",VLOOKUP(E119,'Reference Records'!$C$71:$D$84,2,FALSE)),"")</f>
        <v/>
      </c>
      <c r="V119" s="419"/>
      <c r="W119" s="419" t="str">
        <f>K119&amp;T119</f>
        <v>[Custom Intervention]</v>
      </c>
      <c r="X119" s="419" t="str">
        <f>IFERROR(VLOOKUP(E119,$E$92:$H$109,4,FALSE),"")</f>
        <v>a1P36000002M5LhEAK</v>
      </c>
      <c r="Y119" s="419" t="b">
        <f>IFERROR(IF(OR(K119&lt;&gt;"",T119&lt;&gt;""),TRUE,FALSE),FALSE)</f>
        <v>1</v>
      </c>
      <c r="Z119" s="419" t="b">
        <f>IFERROR(TRUE,FALSE)</f>
        <v>1</v>
      </c>
      <c r="AA119" s="419" t="str">
        <f>IFERROR(VLOOKUP(K119,'Reference Records'!$C$87:$E$148,3,FALSE),"")</f>
        <v/>
      </c>
      <c r="AB119" s="419" t="s">
        <v>61</v>
      </c>
      <c r="AC119" s="51"/>
    </row>
    <row r="120" spans="1:31" ht="47.1" customHeight="1" x14ac:dyDescent="0.3">
      <c r="A120" s="394">
        <v>1</v>
      </c>
      <c r="B120" s="413"/>
      <c r="C120" s="413"/>
      <c r="D120" s="413"/>
      <c r="E120" s="420" t="str">
        <f>IFERROR(IF(AND(K120="",T120=""),"",(VLOOKUP(Q120,'Reference records(soft deleted)'!$B$46:$D$62,3,FALSE))),"")</f>
        <v/>
      </c>
      <c r="F120" s="414"/>
      <c r="G120" s="414"/>
      <c r="H120" s="414"/>
      <c r="I120" s="414"/>
      <c r="J120" s="414"/>
      <c r="K120" s="420" t="str">
        <f>IFERROR(VLOOKUP(R120,'Reference records(soft deleted)'!$B$110:$D$181,3,FALSE),"")</f>
        <v/>
      </c>
      <c r="L120" s="414"/>
      <c r="M120" s="414"/>
      <c r="N120" s="414"/>
      <c r="O120" s="414"/>
      <c r="P120" s="414"/>
      <c r="Q120" s="415" t="s">
        <v>538</v>
      </c>
      <c r="R120" s="416"/>
      <c r="S120" s="417"/>
      <c r="T120" s="418"/>
      <c r="U120" s="421" t="str">
        <f>IFERROR(IF(VLOOKUP(E120,'Reference Records'!$C$71:$D$84,2,FALSE)=0,"",VLOOKUP(E120,'Reference Records'!$C$71:$D$84,2,FALSE)),"")</f>
        <v/>
      </c>
      <c r="V120" s="419"/>
      <c r="W120" s="421" t="str">
        <f t="shared" ref="W120:W169" si="9">K120&amp;T120</f>
        <v/>
      </c>
      <c r="X120" s="419" t="str">
        <f t="shared" ref="X120:X169" si="10">IFERROR(VLOOKUP(E120,$E$92:$H$109,4,FALSE),"")</f>
        <v>a1P36000002M5LhEAK</v>
      </c>
      <c r="Y120" s="419" t="b">
        <f t="shared" ref="Y120:Y169" si="11">IFERROR(IF(OR(K120&lt;&gt;"",T120&lt;&gt;""),TRUE,FALSE),FALSE)</f>
        <v>0</v>
      </c>
      <c r="Z120" s="419" t="b">
        <f t="shared" ref="Z120:Z169" si="12">IFERROR(TRUE,FALSE)</f>
        <v>1</v>
      </c>
      <c r="AA120" s="419" t="str">
        <f>IFERROR(VLOOKUP(K120,'Reference Records'!$C$87:$E$148,3,FALSE),"")</f>
        <v/>
      </c>
      <c r="AB120" s="419" t="s">
        <v>567</v>
      </c>
      <c r="AC120" s="51"/>
    </row>
    <row r="121" spans="1:31" ht="47.1" customHeight="1" x14ac:dyDescent="0.3">
      <c r="A121" s="394">
        <v>2</v>
      </c>
      <c r="B121" s="413"/>
      <c r="C121" s="413"/>
      <c r="D121" s="413"/>
      <c r="E121" s="420" t="str">
        <f>IFERROR(IF(AND(K121="",T121=""),"",(VLOOKUP(Q121,'Reference records(soft deleted)'!$B$46:$D$62,3,FALSE))),"")</f>
        <v/>
      </c>
      <c r="F121" s="414"/>
      <c r="G121" s="414"/>
      <c r="H121" s="414"/>
      <c r="I121" s="414"/>
      <c r="J121" s="414"/>
      <c r="K121" s="420" t="str">
        <f>IFERROR(VLOOKUP(R121,'Reference records(soft deleted)'!$B$110:$D$181,3,FALSE),"")</f>
        <v/>
      </c>
      <c r="L121" s="414"/>
      <c r="M121" s="414"/>
      <c r="N121" s="414"/>
      <c r="O121" s="414"/>
      <c r="P121" s="414"/>
      <c r="Q121" s="415" t="s">
        <v>538</v>
      </c>
      <c r="R121" s="416"/>
      <c r="S121" s="417"/>
      <c r="T121" s="418"/>
      <c r="U121" s="421" t="str">
        <f>IFERROR(IF(VLOOKUP(E121,'Reference Records'!$C$71:$D$84,2,FALSE)=0,"",VLOOKUP(E121,'Reference Records'!$C$71:$D$84,2,FALSE)),"")</f>
        <v/>
      </c>
      <c r="V121" s="419"/>
      <c r="W121" s="421" t="str">
        <f t="shared" si="9"/>
        <v/>
      </c>
      <c r="X121" s="419" t="str">
        <f t="shared" si="10"/>
        <v>a1P36000002M5LhEAK</v>
      </c>
      <c r="Y121" s="419" t="b">
        <f t="shared" si="11"/>
        <v>0</v>
      </c>
      <c r="Z121" s="419" t="b">
        <f t="shared" si="12"/>
        <v>1</v>
      </c>
      <c r="AA121" s="419" t="str">
        <f>IFERROR(VLOOKUP(K121,'Reference Records'!$C$87:$E$148,3,FALSE),"")</f>
        <v/>
      </c>
      <c r="AB121" s="419" t="s">
        <v>568</v>
      </c>
      <c r="AC121" s="51"/>
    </row>
    <row r="122" spans="1:31" ht="47.1" customHeight="1" x14ac:dyDescent="0.3">
      <c r="A122" s="394">
        <v>3</v>
      </c>
      <c r="B122" s="413"/>
      <c r="C122" s="413"/>
      <c r="D122" s="413"/>
      <c r="E122" s="420" t="str">
        <f>IFERROR(IF(AND(K122="",T122=""),"",(VLOOKUP(Q122,'Reference records(soft deleted)'!$B$46:$D$62,3,FALSE))),"")</f>
        <v/>
      </c>
      <c r="F122" s="414"/>
      <c r="G122" s="414"/>
      <c r="H122" s="414"/>
      <c r="I122" s="414"/>
      <c r="J122" s="414"/>
      <c r="K122" s="420" t="str">
        <f>IFERROR(VLOOKUP(R122,'Reference records(soft deleted)'!$B$110:$D$181,3,FALSE),"")</f>
        <v/>
      </c>
      <c r="L122" s="414"/>
      <c r="M122" s="414"/>
      <c r="N122" s="414"/>
      <c r="O122" s="414"/>
      <c r="P122" s="414"/>
      <c r="Q122" s="415" t="s">
        <v>538</v>
      </c>
      <c r="R122" s="416"/>
      <c r="S122" s="417"/>
      <c r="T122" s="418"/>
      <c r="U122" s="421" t="str">
        <f>IFERROR(IF(VLOOKUP(E122,'Reference Records'!$C$71:$D$84,2,FALSE)=0,"",VLOOKUP(E122,'Reference Records'!$C$71:$D$84,2,FALSE)),"")</f>
        <v/>
      </c>
      <c r="V122" s="419"/>
      <c r="W122" s="421" t="str">
        <f t="shared" si="9"/>
        <v/>
      </c>
      <c r="X122" s="419" t="str">
        <f t="shared" si="10"/>
        <v>a1P36000002M5LhEAK</v>
      </c>
      <c r="Y122" s="419" t="b">
        <f t="shared" si="11"/>
        <v>0</v>
      </c>
      <c r="Z122" s="419" t="b">
        <f t="shared" si="12"/>
        <v>1</v>
      </c>
      <c r="AA122" s="419" t="str">
        <f>IFERROR(VLOOKUP(K122,'Reference Records'!$C$87:$E$148,3,FALSE),"")</f>
        <v/>
      </c>
      <c r="AB122" s="419" t="s">
        <v>569</v>
      </c>
      <c r="AC122" s="51"/>
    </row>
    <row r="123" spans="1:31" ht="47.1" customHeight="1" x14ac:dyDescent="0.3">
      <c r="A123" s="394">
        <v>4</v>
      </c>
      <c r="B123" s="413"/>
      <c r="C123" s="413"/>
      <c r="D123" s="413"/>
      <c r="E123" s="420" t="str">
        <f>IFERROR(IF(AND(K123="",T123=""),"",(VLOOKUP(Q123,'Reference records(soft deleted)'!$B$46:$D$62,3,FALSE))),"")</f>
        <v/>
      </c>
      <c r="F123" s="414"/>
      <c r="G123" s="414"/>
      <c r="H123" s="414"/>
      <c r="I123" s="414"/>
      <c r="J123" s="414"/>
      <c r="K123" s="420" t="str">
        <f>IFERROR(VLOOKUP(R123,'Reference records(soft deleted)'!$B$110:$D$181,3,FALSE),"")</f>
        <v/>
      </c>
      <c r="L123" s="414"/>
      <c r="M123" s="414"/>
      <c r="N123" s="414"/>
      <c r="O123" s="414"/>
      <c r="P123" s="414"/>
      <c r="Q123" s="415" t="s">
        <v>538</v>
      </c>
      <c r="R123" s="416"/>
      <c r="S123" s="417"/>
      <c r="T123" s="418"/>
      <c r="U123" s="421" t="str">
        <f>IFERROR(IF(VLOOKUP(E123,'Reference Records'!$C$71:$D$84,2,FALSE)=0,"",VLOOKUP(E123,'Reference Records'!$C$71:$D$84,2,FALSE)),"")</f>
        <v/>
      </c>
      <c r="V123" s="419"/>
      <c r="W123" s="421" t="str">
        <f t="shared" si="9"/>
        <v/>
      </c>
      <c r="X123" s="419" t="str">
        <f t="shared" si="10"/>
        <v>a1P36000002M5LhEAK</v>
      </c>
      <c r="Y123" s="419" t="b">
        <f t="shared" si="11"/>
        <v>0</v>
      </c>
      <c r="Z123" s="419" t="b">
        <f t="shared" si="12"/>
        <v>1</v>
      </c>
      <c r="AA123" s="419" t="str">
        <f>IFERROR(VLOOKUP(K123,'Reference Records'!$C$87:$E$148,3,FALSE),"")</f>
        <v/>
      </c>
      <c r="AB123" s="419" t="s">
        <v>570</v>
      </c>
      <c r="AC123" s="51"/>
    </row>
    <row r="124" spans="1:31" ht="47.1" customHeight="1" x14ac:dyDescent="0.3">
      <c r="A124" s="394">
        <v>5</v>
      </c>
      <c r="B124" s="413"/>
      <c r="C124" s="413"/>
      <c r="D124" s="413"/>
      <c r="E124" s="420" t="str">
        <f>IFERROR(IF(AND(K124="",T124=""),"",(VLOOKUP(Q124,'Reference records(soft deleted)'!$B$46:$D$62,3,FALSE))),"")</f>
        <v/>
      </c>
      <c r="F124" s="414"/>
      <c r="G124" s="414"/>
      <c r="H124" s="414"/>
      <c r="I124" s="414"/>
      <c r="J124" s="414"/>
      <c r="K124" s="420" t="str">
        <f>IFERROR(VLOOKUP(R124,'Reference records(soft deleted)'!$B$110:$D$181,3,FALSE),"")</f>
        <v/>
      </c>
      <c r="L124" s="414"/>
      <c r="M124" s="414"/>
      <c r="N124" s="414"/>
      <c r="O124" s="414"/>
      <c r="P124" s="414"/>
      <c r="Q124" s="415" t="s">
        <v>538</v>
      </c>
      <c r="R124" s="416"/>
      <c r="S124" s="417"/>
      <c r="T124" s="418"/>
      <c r="U124" s="421" t="str">
        <f>IFERROR(IF(VLOOKUP(E124,'Reference Records'!$C$71:$D$84,2,FALSE)=0,"",VLOOKUP(E124,'Reference Records'!$C$71:$D$84,2,FALSE)),"")</f>
        <v/>
      </c>
      <c r="V124" s="419"/>
      <c r="W124" s="421" t="str">
        <f t="shared" si="9"/>
        <v/>
      </c>
      <c r="X124" s="419" t="str">
        <f t="shared" si="10"/>
        <v>a1P36000002M5LhEAK</v>
      </c>
      <c r="Y124" s="419" t="b">
        <f t="shared" si="11"/>
        <v>0</v>
      </c>
      <c r="Z124" s="419" t="b">
        <f t="shared" si="12"/>
        <v>1</v>
      </c>
      <c r="AA124" s="419" t="str">
        <f>IFERROR(VLOOKUP(K124,'Reference Records'!$C$87:$E$148,3,FALSE),"")</f>
        <v/>
      </c>
      <c r="AB124" s="419" t="s">
        <v>571</v>
      </c>
      <c r="AC124" s="51"/>
    </row>
    <row r="125" spans="1:31" ht="47.1" customHeight="1" x14ac:dyDescent="0.3">
      <c r="A125" s="394">
        <v>6</v>
      </c>
      <c r="B125" s="413"/>
      <c r="C125" s="413"/>
      <c r="D125" s="413"/>
      <c r="E125" s="420" t="str">
        <f>IFERROR(IF(AND(K125="",T125=""),"",(VLOOKUP(Q125,'Reference records(soft deleted)'!$B$46:$D$62,3,FALSE))),"")</f>
        <v/>
      </c>
      <c r="F125" s="414"/>
      <c r="G125" s="414"/>
      <c r="H125" s="414"/>
      <c r="I125" s="414"/>
      <c r="J125" s="414"/>
      <c r="K125" s="420" t="str">
        <f>IFERROR(VLOOKUP(R125,'Reference records(soft deleted)'!$B$110:$D$181,3,FALSE),"")</f>
        <v/>
      </c>
      <c r="L125" s="414"/>
      <c r="M125" s="414"/>
      <c r="N125" s="414"/>
      <c r="O125" s="414"/>
      <c r="P125" s="414"/>
      <c r="Q125" s="415" t="s">
        <v>538</v>
      </c>
      <c r="R125" s="416"/>
      <c r="S125" s="417"/>
      <c r="T125" s="418"/>
      <c r="U125" s="421" t="str">
        <f>IFERROR(IF(VLOOKUP(E125,'Reference Records'!$C$71:$D$84,2,FALSE)=0,"",VLOOKUP(E125,'Reference Records'!$C$71:$D$84,2,FALSE)),"")</f>
        <v/>
      </c>
      <c r="V125" s="419"/>
      <c r="W125" s="421" t="str">
        <f t="shared" si="9"/>
        <v/>
      </c>
      <c r="X125" s="419" t="str">
        <f t="shared" si="10"/>
        <v>a1P36000002M5LhEAK</v>
      </c>
      <c r="Y125" s="419" t="b">
        <f t="shared" si="11"/>
        <v>0</v>
      </c>
      <c r="Z125" s="419" t="b">
        <f t="shared" si="12"/>
        <v>1</v>
      </c>
      <c r="AA125" s="419" t="str">
        <f>IFERROR(VLOOKUP(K125,'Reference Records'!$C$87:$E$148,3,FALSE),"")</f>
        <v/>
      </c>
      <c r="AB125" s="419" t="s">
        <v>572</v>
      </c>
      <c r="AC125" s="51"/>
    </row>
    <row r="126" spans="1:31" ht="47.1" customHeight="1" x14ac:dyDescent="0.3">
      <c r="A126" s="394">
        <v>7</v>
      </c>
      <c r="B126" s="413"/>
      <c r="C126" s="413"/>
      <c r="D126" s="413"/>
      <c r="E126" s="420" t="str">
        <f>IFERROR(IF(AND(K126="",T126=""),"",(VLOOKUP(Q126,'Reference records(soft deleted)'!$B$46:$D$62,3,FALSE))),"")</f>
        <v/>
      </c>
      <c r="F126" s="414"/>
      <c r="G126" s="414"/>
      <c r="H126" s="414"/>
      <c r="I126" s="414"/>
      <c r="J126" s="414"/>
      <c r="K126" s="420" t="str">
        <f>IFERROR(VLOOKUP(R126,'Reference records(soft deleted)'!$B$110:$D$181,3,FALSE),"")</f>
        <v/>
      </c>
      <c r="L126" s="414"/>
      <c r="M126" s="414"/>
      <c r="N126" s="414"/>
      <c r="O126" s="414"/>
      <c r="P126" s="414"/>
      <c r="Q126" s="415" t="s">
        <v>538</v>
      </c>
      <c r="R126" s="416"/>
      <c r="S126" s="417"/>
      <c r="T126" s="418"/>
      <c r="U126" s="421" t="str">
        <f>IFERROR(IF(VLOOKUP(E126,'Reference Records'!$C$71:$D$84,2,FALSE)=0,"",VLOOKUP(E126,'Reference Records'!$C$71:$D$84,2,FALSE)),"")</f>
        <v/>
      </c>
      <c r="V126" s="419"/>
      <c r="W126" s="421" t="str">
        <f t="shared" si="9"/>
        <v/>
      </c>
      <c r="X126" s="419" t="str">
        <f t="shared" si="10"/>
        <v>a1P36000002M5LhEAK</v>
      </c>
      <c r="Y126" s="419" t="b">
        <f t="shared" si="11"/>
        <v>0</v>
      </c>
      <c r="Z126" s="419" t="b">
        <f t="shared" si="12"/>
        <v>1</v>
      </c>
      <c r="AA126" s="419" t="str">
        <f>IFERROR(VLOOKUP(K126,'Reference Records'!$C$87:$E$148,3,FALSE),"")</f>
        <v/>
      </c>
      <c r="AB126" s="419" t="s">
        <v>573</v>
      </c>
      <c r="AC126" s="51"/>
    </row>
    <row r="127" spans="1:31" ht="47.1" customHeight="1" x14ac:dyDescent="0.3">
      <c r="A127" s="394">
        <v>8</v>
      </c>
      <c r="B127" s="413"/>
      <c r="C127" s="413"/>
      <c r="D127" s="413"/>
      <c r="E127" s="420" t="str">
        <f>IFERROR(IF(AND(K127="",T127=""),"",(VLOOKUP(Q127,'Reference records(soft deleted)'!$B$46:$D$62,3,FALSE))),"")</f>
        <v/>
      </c>
      <c r="F127" s="414"/>
      <c r="G127" s="414"/>
      <c r="H127" s="414"/>
      <c r="I127" s="414"/>
      <c r="J127" s="414"/>
      <c r="K127" s="420" t="str">
        <f>IFERROR(VLOOKUP(R127,'Reference records(soft deleted)'!$B$110:$D$181,3,FALSE),"")</f>
        <v/>
      </c>
      <c r="L127" s="414"/>
      <c r="M127" s="414"/>
      <c r="N127" s="414"/>
      <c r="O127" s="414"/>
      <c r="P127" s="414"/>
      <c r="Q127" s="415" t="s">
        <v>538</v>
      </c>
      <c r="R127" s="416"/>
      <c r="S127" s="417"/>
      <c r="T127" s="418"/>
      <c r="U127" s="421" t="str">
        <f>IFERROR(IF(VLOOKUP(E127,'Reference Records'!$C$71:$D$84,2,FALSE)=0,"",VLOOKUP(E127,'Reference Records'!$C$71:$D$84,2,FALSE)),"")</f>
        <v/>
      </c>
      <c r="V127" s="419"/>
      <c r="W127" s="421" t="str">
        <f t="shared" si="9"/>
        <v/>
      </c>
      <c r="X127" s="419" t="str">
        <f t="shared" si="10"/>
        <v>a1P36000002M5LhEAK</v>
      </c>
      <c r="Y127" s="419" t="b">
        <f t="shared" si="11"/>
        <v>0</v>
      </c>
      <c r="Z127" s="419" t="b">
        <f t="shared" si="12"/>
        <v>1</v>
      </c>
      <c r="AA127" s="419" t="str">
        <f>IFERROR(VLOOKUP(K127,'Reference Records'!$C$87:$E$148,3,FALSE),"")</f>
        <v/>
      </c>
      <c r="AB127" s="419" t="s">
        <v>574</v>
      </c>
      <c r="AC127" s="51"/>
    </row>
    <row r="128" spans="1:31" ht="47.1" customHeight="1" x14ac:dyDescent="0.3">
      <c r="A128" s="394">
        <v>9</v>
      </c>
      <c r="B128" s="413"/>
      <c r="C128" s="413"/>
      <c r="D128" s="413"/>
      <c r="E128" s="420" t="str">
        <f>IFERROR(IF(AND(K128="",T128=""),"",(VLOOKUP(Q128,'Reference records(soft deleted)'!$B$46:$D$62,3,FALSE))),"")</f>
        <v/>
      </c>
      <c r="F128" s="414"/>
      <c r="G128" s="414"/>
      <c r="H128" s="414"/>
      <c r="I128" s="414"/>
      <c r="J128" s="414"/>
      <c r="K128" s="420" t="str">
        <f>IFERROR(VLOOKUP(R128,'Reference records(soft deleted)'!$B$110:$D$181,3,FALSE),"")</f>
        <v/>
      </c>
      <c r="L128" s="414"/>
      <c r="M128" s="414"/>
      <c r="N128" s="414"/>
      <c r="O128" s="414"/>
      <c r="P128" s="414"/>
      <c r="Q128" s="415" t="s">
        <v>538</v>
      </c>
      <c r="R128" s="416"/>
      <c r="S128" s="417"/>
      <c r="T128" s="418"/>
      <c r="U128" s="421" t="str">
        <f>IFERROR(IF(VLOOKUP(E128,'Reference Records'!$C$71:$D$84,2,FALSE)=0,"",VLOOKUP(E128,'Reference Records'!$C$71:$D$84,2,FALSE)),"")</f>
        <v/>
      </c>
      <c r="V128" s="419"/>
      <c r="W128" s="421" t="str">
        <f t="shared" si="9"/>
        <v/>
      </c>
      <c r="X128" s="419" t="str">
        <f t="shared" si="10"/>
        <v>a1P36000002M5LhEAK</v>
      </c>
      <c r="Y128" s="419" t="b">
        <f t="shared" si="11"/>
        <v>0</v>
      </c>
      <c r="Z128" s="419" t="b">
        <f t="shared" si="12"/>
        <v>1</v>
      </c>
      <c r="AA128" s="419" t="str">
        <f>IFERROR(VLOOKUP(K128,'Reference Records'!$C$87:$E$148,3,FALSE),"")</f>
        <v/>
      </c>
      <c r="AB128" s="419" t="s">
        <v>575</v>
      </c>
      <c r="AC128" s="51"/>
    </row>
    <row r="129" spans="1:29" ht="47.1" customHeight="1" x14ac:dyDescent="0.3">
      <c r="A129" s="394">
        <v>10</v>
      </c>
      <c r="B129" s="413"/>
      <c r="C129" s="413"/>
      <c r="D129" s="413"/>
      <c r="E129" s="420" t="str">
        <f>IFERROR(IF(AND(K129="",T129=""),"",(VLOOKUP(Q129,'Reference records(soft deleted)'!$B$46:$D$62,3,FALSE))),"")</f>
        <v/>
      </c>
      <c r="F129" s="414"/>
      <c r="G129" s="414"/>
      <c r="H129" s="414"/>
      <c r="I129" s="414"/>
      <c r="J129" s="414"/>
      <c r="K129" s="420" t="str">
        <f>IFERROR(VLOOKUP(R129,'Reference records(soft deleted)'!$B$110:$D$181,3,FALSE),"")</f>
        <v/>
      </c>
      <c r="L129" s="414"/>
      <c r="M129" s="414"/>
      <c r="N129" s="414"/>
      <c r="O129" s="414"/>
      <c r="P129" s="414"/>
      <c r="Q129" s="415" t="s">
        <v>538</v>
      </c>
      <c r="R129" s="416"/>
      <c r="S129" s="417"/>
      <c r="T129" s="418"/>
      <c r="U129" s="421" t="str">
        <f>IFERROR(IF(VLOOKUP(E129,'Reference Records'!$C$71:$D$84,2,FALSE)=0,"",VLOOKUP(E129,'Reference Records'!$C$71:$D$84,2,FALSE)),"")</f>
        <v/>
      </c>
      <c r="V129" s="419"/>
      <c r="W129" s="421" t="str">
        <f t="shared" si="9"/>
        <v/>
      </c>
      <c r="X129" s="419" t="str">
        <f t="shared" si="10"/>
        <v>a1P36000002M5LhEAK</v>
      </c>
      <c r="Y129" s="419" t="b">
        <f t="shared" si="11"/>
        <v>0</v>
      </c>
      <c r="Z129" s="419" t="b">
        <f t="shared" si="12"/>
        <v>1</v>
      </c>
      <c r="AA129" s="419" t="str">
        <f>IFERROR(VLOOKUP(K129,'Reference Records'!$C$87:$E$148,3,FALSE),"")</f>
        <v/>
      </c>
      <c r="AB129" s="419" t="s">
        <v>576</v>
      </c>
      <c r="AC129" s="51"/>
    </row>
    <row r="130" spans="1:29" ht="47.1" customHeight="1" x14ac:dyDescent="0.3">
      <c r="A130" s="394">
        <v>11</v>
      </c>
      <c r="B130" s="413"/>
      <c r="C130" s="413"/>
      <c r="D130" s="413"/>
      <c r="E130" s="420" t="str">
        <f>IFERROR(IF(AND(K130="",T130=""),"",(VLOOKUP(Q130,'Reference records(soft deleted)'!$B$46:$D$62,3,FALSE))),"")</f>
        <v/>
      </c>
      <c r="F130" s="414"/>
      <c r="G130" s="414"/>
      <c r="H130" s="414"/>
      <c r="I130" s="414"/>
      <c r="J130" s="414"/>
      <c r="K130" s="420" t="str">
        <f>IFERROR(VLOOKUP(R130,'Reference records(soft deleted)'!$B$110:$D$181,3,FALSE),"")</f>
        <v/>
      </c>
      <c r="L130" s="414"/>
      <c r="M130" s="414"/>
      <c r="N130" s="414"/>
      <c r="O130" s="414"/>
      <c r="P130" s="414"/>
      <c r="Q130" s="415" t="s">
        <v>538</v>
      </c>
      <c r="R130" s="416"/>
      <c r="S130" s="417"/>
      <c r="T130" s="418"/>
      <c r="U130" s="421" t="str">
        <f>IFERROR(IF(VLOOKUP(E130,'Reference Records'!$C$71:$D$84,2,FALSE)=0,"",VLOOKUP(E130,'Reference Records'!$C$71:$D$84,2,FALSE)),"")</f>
        <v/>
      </c>
      <c r="V130" s="419"/>
      <c r="W130" s="421" t="str">
        <f t="shared" si="9"/>
        <v/>
      </c>
      <c r="X130" s="419" t="str">
        <f t="shared" si="10"/>
        <v>a1P36000002M5LhEAK</v>
      </c>
      <c r="Y130" s="419" t="b">
        <f t="shared" si="11"/>
        <v>0</v>
      </c>
      <c r="Z130" s="419" t="b">
        <f t="shared" si="12"/>
        <v>1</v>
      </c>
      <c r="AA130" s="419" t="str">
        <f>IFERROR(VLOOKUP(K130,'Reference Records'!$C$87:$E$148,3,FALSE),"")</f>
        <v/>
      </c>
      <c r="AB130" s="419" t="s">
        <v>577</v>
      </c>
      <c r="AC130" s="51"/>
    </row>
    <row r="131" spans="1:29" ht="47.1" customHeight="1" x14ac:dyDescent="0.3">
      <c r="A131" s="394">
        <v>12</v>
      </c>
      <c r="B131" s="413"/>
      <c r="C131" s="413"/>
      <c r="D131" s="413"/>
      <c r="E131" s="420" t="str">
        <f>IFERROR(IF(AND(K131="",T131=""),"",(VLOOKUP(Q131,'Reference records(soft deleted)'!$B$46:$D$62,3,FALSE))),"")</f>
        <v/>
      </c>
      <c r="F131" s="414"/>
      <c r="G131" s="414"/>
      <c r="H131" s="414"/>
      <c r="I131" s="414"/>
      <c r="J131" s="414"/>
      <c r="K131" s="420" t="str">
        <f>IFERROR(VLOOKUP(R131,'Reference records(soft deleted)'!$B$110:$D$181,3,FALSE),"")</f>
        <v/>
      </c>
      <c r="L131" s="414"/>
      <c r="M131" s="414"/>
      <c r="N131" s="414"/>
      <c r="O131" s="414"/>
      <c r="P131" s="414"/>
      <c r="Q131" s="415" t="s">
        <v>538</v>
      </c>
      <c r="R131" s="416"/>
      <c r="S131" s="417"/>
      <c r="T131" s="418"/>
      <c r="U131" s="421" t="str">
        <f>IFERROR(IF(VLOOKUP(E131,'Reference Records'!$C$71:$D$84,2,FALSE)=0,"",VLOOKUP(E131,'Reference Records'!$C$71:$D$84,2,FALSE)),"")</f>
        <v/>
      </c>
      <c r="V131" s="419"/>
      <c r="W131" s="421" t="str">
        <f t="shared" si="9"/>
        <v/>
      </c>
      <c r="X131" s="419" t="str">
        <f t="shared" si="10"/>
        <v>a1P36000002M5LhEAK</v>
      </c>
      <c r="Y131" s="419" t="b">
        <f t="shared" si="11"/>
        <v>0</v>
      </c>
      <c r="Z131" s="419" t="b">
        <f t="shared" si="12"/>
        <v>1</v>
      </c>
      <c r="AA131" s="419" t="str">
        <f>IFERROR(VLOOKUP(K131,'Reference Records'!$C$87:$E$148,3,FALSE),"")</f>
        <v/>
      </c>
      <c r="AB131" s="419" t="s">
        <v>578</v>
      </c>
      <c r="AC131" s="51"/>
    </row>
    <row r="132" spans="1:29" ht="47.1" customHeight="1" x14ac:dyDescent="0.3">
      <c r="A132" s="394">
        <v>13</v>
      </c>
      <c r="B132" s="413"/>
      <c r="C132" s="413"/>
      <c r="D132" s="413"/>
      <c r="E132" s="420" t="str">
        <f>IFERROR(IF(AND(K132="",T132=""),"",(VLOOKUP(Q132,'Reference records(soft deleted)'!$B$46:$D$62,3,FALSE))),"")</f>
        <v/>
      </c>
      <c r="F132" s="414"/>
      <c r="G132" s="414"/>
      <c r="H132" s="414"/>
      <c r="I132" s="414"/>
      <c r="J132" s="414"/>
      <c r="K132" s="420" t="str">
        <f>IFERROR(VLOOKUP(R132,'Reference records(soft deleted)'!$B$110:$D$181,3,FALSE),"")</f>
        <v/>
      </c>
      <c r="L132" s="414"/>
      <c r="M132" s="414"/>
      <c r="N132" s="414"/>
      <c r="O132" s="414"/>
      <c r="P132" s="414"/>
      <c r="Q132" s="415" t="s">
        <v>538</v>
      </c>
      <c r="R132" s="416"/>
      <c r="S132" s="417"/>
      <c r="T132" s="418"/>
      <c r="U132" s="421" t="str">
        <f>IFERROR(IF(VLOOKUP(E132,'Reference Records'!$C$71:$D$84,2,FALSE)=0,"",VLOOKUP(E132,'Reference Records'!$C$71:$D$84,2,FALSE)),"")</f>
        <v/>
      </c>
      <c r="V132" s="419"/>
      <c r="W132" s="421" t="str">
        <f t="shared" si="9"/>
        <v/>
      </c>
      <c r="X132" s="419" t="str">
        <f t="shared" si="10"/>
        <v>a1P36000002M5LhEAK</v>
      </c>
      <c r="Y132" s="419" t="b">
        <f t="shared" si="11"/>
        <v>0</v>
      </c>
      <c r="Z132" s="419" t="b">
        <f t="shared" si="12"/>
        <v>1</v>
      </c>
      <c r="AA132" s="419" t="str">
        <f>IFERROR(VLOOKUP(K132,'Reference Records'!$C$87:$E$148,3,FALSE),"")</f>
        <v/>
      </c>
      <c r="AB132" s="419" t="s">
        <v>579</v>
      </c>
      <c r="AC132" s="51"/>
    </row>
    <row r="133" spans="1:29" ht="47.1" customHeight="1" x14ac:dyDescent="0.3">
      <c r="A133" s="394">
        <v>14</v>
      </c>
      <c r="B133" s="413"/>
      <c r="C133" s="413"/>
      <c r="D133" s="413"/>
      <c r="E133" s="420" t="str">
        <f>IFERROR(IF(AND(K133="",T133=""),"",(VLOOKUP(Q133,'Reference records(soft deleted)'!$B$46:$D$62,3,FALSE))),"")</f>
        <v/>
      </c>
      <c r="F133" s="414"/>
      <c r="G133" s="414"/>
      <c r="H133" s="414"/>
      <c r="I133" s="414"/>
      <c r="J133" s="414"/>
      <c r="K133" s="420" t="str">
        <f>IFERROR(VLOOKUP(R133,'Reference records(soft deleted)'!$B$110:$D$181,3,FALSE),"")</f>
        <v/>
      </c>
      <c r="L133" s="414"/>
      <c r="M133" s="414"/>
      <c r="N133" s="414"/>
      <c r="O133" s="414"/>
      <c r="P133" s="414"/>
      <c r="Q133" s="415" t="s">
        <v>538</v>
      </c>
      <c r="R133" s="416"/>
      <c r="S133" s="417"/>
      <c r="T133" s="418"/>
      <c r="U133" s="421" t="str">
        <f>IFERROR(IF(VLOOKUP(E133,'Reference Records'!$C$71:$D$84,2,FALSE)=0,"",VLOOKUP(E133,'Reference Records'!$C$71:$D$84,2,FALSE)),"")</f>
        <v/>
      </c>
      <c r="V133" s="419"/>
      <c r="W133" s="421" t="str">
        <f t="shared" si="9"/>
        <v/>
      </c>
      <c r="X133" s="419" t="str">
        <f t="shared" si="10"/>
        <v>a1P36000002M5LhEAK</v>
      </c>
      <c r="Y133" s="419" t="b">
        <f t="shared" si="11"/>
        <v>0</v>
      </c>
      <c r="Z133" s="419" t="b">
        <f t="shared" si="12"/>
        <v>1</v>
      </c>
      <c r="AA133" s="419" t="str">
        <f>IFERROR(VLOOKUP(K133,'Reference Records'!$C$87:$E$148,3,FALSE),"")</f>
        <v/>
      </c>
      <c r="AB133" s="419" t="s">
        <v>580</v>
      </c>
      <c r="AC133" s="51"/>
    </row>
    <row r="134" spans="1:29" ht="47.1" customHeight="1" x14ac:dyDescent="0.3">
      <c r="A134" s="394">
        <v>15</v>
      </c>
      <c r="B134" s="413"/>
      <c r="C134" s="413"/>
      <c r="D134" s="413"/>
      <c r="E134" s="420" t="str">
        <f>IFERROR(IF(AND(K134="",T134=""),"",(VLOOKUP(Q134,'Reference records(soft deleted)'!$B$46:$D$62,3,FALSE))),"")</f>
        <v/>
      </c>
      <c r="F134" s="414"/>
      <c r="G134" s="414"/>
      <c r="H134" s="414"/>
      <c r="I134" s="414"/>
      <c r="J134" s="414"/>
      <c r="K134" s="420" t="str">
        <f>IFERROR(VLOOKUP(R134,'Reference records(soft deleted)'!$B$110:$D$181,3,FALSE),"")</f>
        <v/>
      </c>
      <c r="L134" s="414"/>
      <c r="M134" s="414"/>
      <c r="N134" s="414"/>
      <c r="O134" s="414"/>
      <c r="P134" s="414"/>
      <c r="Q134" s="415" t="s">
        <v>538</v>
      </c>
      <c r="R134" s="416"/>
      <c r="S134" s="417"/>
      <c r="T134" s="418"/>
      <c r="U134" s="421" t="str">
        <f>IFERROR(IF(VLOOKUP(E134,'Reference Records'!$C$71:$D$84,2,FALSE)=0,"",VLOOKUP(E134,'Reference Records'!$C$71:$D$84,2,FALSE)),"")</f>
        <v/>
      </c>
      <c r="V134" s="419"/>
      <c r="W134" s="421" t="str">
        <f t="shared" si="9"/>
        <v/>
      </c>
      <c r="X134" s="419" t="str">
        <f t="shared" si="10"/>
        <v>a1P36000002M5LhEAK</v>
      </c>
      <c r="Y134" s="419" t="b">
        <f t="shared" si="11"/>
        <v>0</v>
      </c>
      <c r="Z134" s="419" t="b">
        <f t="shared" si="12"/>
        <v>1</v>
      </c>
      <c r="AA134" s="419" t="str">
        <f>IFERROR(VLOOKUP(K134,'Reference Records'!$C$87:$E$148,3,FALSE),"")</f>
        <v/>
      </c>
      <c r="AB134" s="419" t="s">
        <v>581</v>
      </c>
      <c r="AC134" s="51"/>
    </row>
    <row r="135" spans="1:29" ht="47.1" customHeight="1" x14ac:dyDescent="0.3">
      <c r="A135" s="394">
        <v>16</v>
      </c>
      <c r="B135" s="413"/>
      <c r="C135" s="413"/>
      <c r="D135" s="413"/>
      <c r="E135" s="420" t="str">
        <f>IFERROR(IF(AND(K135="",T135=""),"",(VLOOKUP(Q135,'Reference records(soft deleted)'!$B$46:$D$62,3,FALSE))),"")</f>
        <v/>
      </c>
      <c r="F135" s="414"/>
      <c r="G135" s="414"/>
      <c r="H135" s="414"/>
      <c r="I135" s="414"/>
      <c r="J135" s="414"/>
      <c r="K135" s="420" t="str">
        <f>IFERROR(VLOOKUP(R135,'Reference records(soft deleted)'!$B$110:$D$181,3,FALSE),"")</f>
        <v/>
      </c>
      <c r="L135" s="414"/>
      <c r="M135" s="414"/>
      <c r="N135" s="414"/>
      <c r="O135" s="414"/>
      <c r="P135" s="414"/>
      <c r="Q135" s="415" t="s">
        <v>538</v>
      </c>
      <c r="R135" s="416"/>
      <c r="S135" s="417"/>
      <c r="T135" s="418"/>
      <c r="U135" s="421" t="str">
        <f>IFERROR(IF(VLOOKUP(E135,'Reference Records'!$C$71:$D$84,2,FALSE)=0,"",VLOOKUP(E135,'Reference Records'!$C$71:$D$84,2,FALSE)),"")</f>
        <v/>
      </c>
      <c r="V135" s="419"/>
      <c r="W135" s="421" t="str">
        <f t="shared" si="9"/>
        <v/>
      </c>
      <c r="X135" s="419" t="str">
        <f t="shared" si="10"/>
        <v>a1P36000002M5LhEAK</v>
      </c>
      <c r="Y135" s="419" t="b">
        <f t="shared" si="11"/>
        <v>0</v>
      </c>
      <c r="Z135" s="419" t="b">
        <f t="shared" si="12"/>
        <v>1</v>
      </c>
      <c r="AA135" s="419" t="str">
        <f>IFERROR(VLOOKUP(K135,'Reference Records'!$C$87:$E$148,3,FALSE),"")</f>
        <v/>
      </c>
      <c r="AB135" s="419" t="s">
        <v>582</v>
      </c>
      <c r="AC135" s="51"/>
    </row>
    <row r="136" spans="1:29" ht="47.1" customHeight="1" x14ac:dyDescent="0.3">
      <c r="A136" s="394">
        <v>17</v>
      </c>
      <c r="B136" s="413"/>
      <c r="C136" s="413"/>
      <c r="D136" s="413"/>
      <c r="E136" s="420" t="str">
        <f>IFERROR(IF(AND(K136="",T136=""),"",(VLOOKUP(Q136,'Reference records(soft deleted)'!$B$46:$D$62,3,FALSE))),"")</f>
        <v/>
      </c>
      <c r="F136" s="414"/>
      <c r="G136" s="414"/>
      <c r="H136" s="414"/>
      <c r="I136" s="414"/>
      <c r="J136" s="414"/>
      <c r="K136" s="420" t="str">
        <f>IFERROR(VLOOKUP(R136,'Reference records(soft deleted)'!$B$110:$D$181,3,FALSE),"")</f>
        <v/>
      </c>
      <c r="L136" s="414"/>
      <c r="M136" s="414"/>
      <c r="N136" s="414"/>
      <c r="O136" s="414"/>
      <c r="P136" s="414"/>
      <c r="Q136" s="415" t="s">
        <v>538</v>
      </c>
      <c r="R136" s="416"/>
      <c r="S136" s="417"/>
      <c r="T136" s="418"/>
      <c r="U136" s="421" t="str">
        <f>IFERROR(IF(VLOOKUP(E136,'Reference Records'!$C$71:$D$84,2,FALSE)=0,"",VLOOKUP(E136,'Reference Records'!$C$71:$D$84,2,FALSE)),"")</f>
        <v/>
      </c>
      <c r="V136" s="419"/>
      <c r="W136" s="421" t="str">
        <f t="shared" si="9"/>
        <v/>
      </c>
      <c r="X136" s="419" t="str">
        <f t="shared" si="10"/>
        <v>a1P36000002M5LhEAK</v>
      </c>
      <c r="Y136" s="419" t="b">
        <f t="shared" si="11"/>
        <v>0</v>
      </c>
      <c r="Z136" s="419" t="b">
        <f t="shared" si="12"/>
        <v>1</v>
      </c>
      <c r="AA136" s="419" t="str">
        <f>IFERROR(VLOOKUP(K136,'Reference Records'!$C$87:$E$148,3,FALSE),"")</f>
        <v/>
      </c>
      <c r="AB136" s="419" t="s">
        <v>583</v>
      </c>
      <c r="AC136" s="51"/>
    </row>
    <row r="137" spans="1:29" ht="47.1" customHeight="1" x14ac:dyDescent="0.3">
      <c r="A137" s="394">
        <v>18</v>
      </c>
      <c r="B137" s="413"/>
      <c r="C137" s="413"/>
      <c r="D137" s="413"/>
      <c r="E137" s="420" t="str">
        <f>IFERROR(IF(AND(K137="",T137=""),"",(VLOOKUP(Q137,'Reference records(soft deleted)'!$B$46:$D$62,3,FALSE))),"")</f>
        <v/>
      </c>
      <c r="F137" s="414"/>
      <c r="G137" s="414"/>
      <c r="H137" s="414"/>
      <c r="I137" s="414"/>
      <c r="J137" s="414"/>
      <c r="K137" s="420" t="str">
        <f>IFERROR(VLOOKUP(R137,'Reference records(soft deleted)'!$B$110:$D$181,3,FALSE),"")</f>
        <v/>
      </c>
      <c r="L137" s="414"/>
      <c r="M137" s="414"/>
      <c r="N137" s="414"/>
      <c r="O137" s="414"/>
      <c r="P137" s="414"/>
      <c r="Q137" s="415" t="s">
        <v>538</v>
      </c>
      <c r="R137" s="416"/>
      <c r="S137" s="417"/>
      <c r="T137" s="418"/>
      <c r="U137" s="421" t="str">
        <f>IFERROR(IF(VLOOKUP(E137,'Reference Records'!$C$71:$D$84,2,FALSE)=0,"",VLOOKUP(E137,'Reference Records'!$C$71:$D$84,2,FALSE)),"")</f>
        <v/>
      </c>
      <c r="V137" s="419"/>
      <c r="W137" s="421" t="str">
        <f t="shared" si="9"/>
        <v/>
      </c>
      <c r="X137" s="419" t="str">
        <f t="shared" si="10"/>
        <v>a1P36000002M5LhEAK</v>
      </c>
      <c r="Y137" s="419" t="b">
        <f t="shared" si="11"/>
        <v>0</v>
      </c>
      <c r="Z137" s="419" t="b">
        <f t="shared" si="12"/>
        <v>1</v>
      </c>
      <c r="AA137" s="419" t="str">
        <f>IFERROR(VLOOKUP(K137,'Reference Records'!$C$87:$E$148,3,FALSE),"")</f>
        <v/>
      </c>
      <c r="AB137" s="419" t="s">
        <v>584</v>
      </c>
      <c r="AC137" s="51"/>
    </row>
    <row r="138" spans="1:29" ht="47.1" customHeight="1" x14ac:dyDescent="0.3">
      <c r="A138" s="394">
        <v>19</v>
      </c>
      <c r="B138" s="413"/>
      <c r="C138" s="413"/>
      <c r="D138" s="413"/>
      <c r="E138" s="420" t="str">
        <f>IFERROR(IF(AND(K138="",T138=""),"",(VLOOKUP(Q138,'Reference records(soft deleted)'!$B$46:$D$62,3,FALSE))),"")</f>
        <v/>
      </c>
      <c r="F138" s="414"/>
      <c r="G138" s="414"/>
      <c r="H138" s="414"/>
      <c r="I138" s="414"/>
      <c r="J138" s="414"/>
      <c r="K138" s="420" t="str">
        <f>IFERROR(VLOOKUP(R138,'Reference records(soft deleted)'!$B$110:$D$181,3,FALSE),"")</f>
        <v/>
      </c>
      <c r="L138" s="414"/>
      <c r="M138" s="414"/>
      <c r="N138" s="414"/>
      <c r="O138" s="414"/>
      <c r="P138" s="414"/>
      <c r="Q138" s="415" t="s">
        <v>538</v>
      </c>
      <c r="R138" s="416"/>
      <c r="S138" s="417"/>
      <c r="T138" s="418"/>
      <c r="U138" s="421" t="str">
        <f>IFERROR(IF(VLOOKUP(E138,'Reference Records'!$C$71:$D$84,2,FALSE)=0,"",VLOOKUP(E138,'Reference Records'!$C$71:$D$84,2,FALSE)),"")</f>
        <v/>
      </c>
      <c r="V138" s="419"/>
      <c r="W138" s="421" t="str">
        <f t="shared" si="9"/>
        <v/>
      </c>
      <c r="X138" s="419" t="str">
        <f t="shared" si="10"/>
        <v>a1P36000002M5LhEAK</v>
      </c>
      <c r="Y138" s="419" t="b">
        <f t="shared" si="11"/>
        <v>0</v>
      </c>
      <c r="Z138" s="419" t="b">
        <f t="shared" si="12"/>
        <v>1</v>
      </c>
      <c r="AA138" s="419" t="str">
        <f>IFERROR(VLOOKUP(K138,'Reference Records'!$C$87:$E$148,3,FALSE),"")</f>
        <v/>
      </c>
      <c r="AB138" s="419" t="s">
        <v>585</v>
      </c>
      <c r="AC138" s="51"/>
    </row>
    <row r="139" spans="1:29" ht="47.1" customHeight="1" x14ac:dyDescent="0.3">
      <c r="A139" s="394">
        <v>20</v>
      </c>
      <c r="B139" s="413"/>
      <c r="C139" s="413"/>
      <c r="D139" s="413"/>
      <c r="E139" s="420" t="str">
        <f>IFERROR(IF(AND(K139="",T139=""),"",(VLOOKUP(Q139,'Reference records(soft deleted)'!$B$46:$D$62,3,FALSE))),"")</f>
        <v/>
      </c>
      <c r="F139" s="414"/>
      <c r="G139" s="414"/>
      <c r="H139" s="414"/>
      <c r="I139" s="414"/>
      <c r="J139" s="414"/>
      <c r="K139" s="420" t="str">
        <f>IFERROR(VLOOKUP(R139,'Reference records(soft deleted)'!$B$110:$D$181,3,FALSE),"")</f>
        <v/>
      </c>
      <c r="L139" s="414"/>
      <c r="M139" s="414"/>
      <c r="N139" s="414"/>
      <c r="O139" s="414"/>
      <c r="P139" s="414"/>
      <c r="Q139" s="415" t="s">
        <v>538</v>
      </c>
      <c r="R139" s="416"/>
      <c r="S139" s="417"/>
      <c r="T139" s="418"/>
      <c r="U139" s="421" t="str">
        <f>IFERROR(IF(VLOOKUP(E139,'Reference Records'!$C$71:$D$84,2,FALSE)=0,"",VLOOKUP(E139,'Reference Records'!$C$71:$D$84,2,FALSE)),"")</f>
        <v/>
      </c>
      <c r="V139" s="419"/>
      <c r="W139" s="421" t="str">
        <f t="shared" si="9"/>
        <v/>
      </c>
      <c r="X139" s="419" t="str">
        <f t="shared" si="10"/>
        <v>a1P36000002M5LhEAK</v>
      </c>
      <c r="Y139" s="419" t="b">
        <f t="shared" si="11"/>
        <v>0</v>
      </c>
      <c r="Z139" s="419" t="b">
        <f t="shared" si="12"/>
        <v>1</v>
      </c>
      <c r="AA139" s="419" t="str">
        <f>IFERROR(VLOOKUP(K139,'Reference Records'!$C$87:$E$148,3,FALSE),"")</f>
        <v/>
      </c>
      <c r="AB139" s="419" t="s">
        <v>586</v>
      </c>
      <c r="AC139" s="51"/>
    </row>
    <row r="140" spans="1:29" ht="47.1" customHeight="1" x14ac:dyDescent="0.3">
      <c r="A140" s="394">
        <v>21</v>
      </c>
      <c r="B140" s="413"/>
      <c r="C140" s="413"/>
      <c r="D140" s="413"/>
      <c r="E140" s="420" t="str">
        <f>IFERROR(IF(AND(K140="",T140=""),"",(VLOOKUP(Q140,'Reference records(soft deleted)'!$B$46:$D$62,3,FALSE))),"")</f>
        <v/>
      </c>
      <c r="F140" s="414"/>
      <c r="G140" s="414"/>
      <c r="H140" s="414"/>
      <c r="I140" s="414"/>
      <c r="J140" s="414"/>
      <c r="K140" s="420" t="str">
        <f>IFERROR(VLOOKUP(R140,'Reference records(soft deleted)'!$B$110:$D$181,3,FALSE),"")</f>
        <v/>
      </c>
      <c r="L140" s="414"/>
      <c r="M140" s="414"/>
      <c r="N140" s="414"/>
      <c r="O140" s="414"/>
      <c r="P140" s="414"/>
      <c r="Q140" s="415" t="s">
        <v>538</v>
      </c>
      <c r="R140" s="416"/>
      <c r="S140" s="417"/>
      <c r="T140" s="418"/>
      <c r="U140" s="421" t="str">
        <f>IFERROR(IF(VLOOKUP(E140,'Reference Records'!$C$71:$D$84,2,FALSE)=0,"",VLOOKUP(E140,'Reference Records'!$C$71:$D$84,2,FALSE)),"")</f>
        <v/>
      </c>
      <c r="V140" s="419"/>
      <c r="W140" s="421" t="str">
        <f t="shared" si="9"/>
        <v/>
      </c>
      <c r="X140" s="419" t="str">
        <f t="shared" si="10"/>
        <v>a1P36000002M5LhEAK</v>
      </c>
      <c r="Y140" s="419" t="b">
        <f t="shared" si="11"/>
        <v>0</v>
      </c>
      <c r="Z140" s="419" t="b">
        <f t="shared" si="12"/>
        <v>1</v>
      </c>
      <c r="AA140" s="419" t="str">
        <f>IFERROR(VLOOKUP(K140,'Reference Records'!$C$87:$E$148,3,FALSE),"")</f>
        <v/>
      </c>
      <c r="AB140" s="419" t="s">
        <v>587</v>
      </c>
      <c r="AC140" s="51"/>
    </row>
    <row r="141" spans="1:29" ht="47.1" customHeight="1" x14ac:dyDescent="0.3">
      <c r="A141" s="394">
        <v>22</v>
      </c>
      <c r="B141" s="413"/>
      <c r="C141" s="413"/>
      <c r="D141" s="413"/>
      <c r="E141" s="420" t="str">
        <f>IFERROR(IF(AND(K141="",T141=""),"",(VLOOKUP(Q141,'Reference records(soft deleted)'!$B$46:$D$62,3,FALSE))),"")</f>
        <v/>
      </c>
      <c r="F141" s="414"/>
      <c r="G141" s="414"/>
      <c r="H141" s="414"/>
      <c r="I141" s="414"/>
      <c r="J141" s="414"/>
      <c r="K141" s="420" t="str">
        <f>IFERROR(VLOOKUP(R141,'Reference records(soft deleted)'!$B$110:$D$181,3,FALSE),"")</f>
        <v/>
      </c>
      <c r="L141" s="414"/>
      <c r="M141" s="414"/>
      <c r="N141" s="414"/>
      <c r="O141" s="414"/>
      <c r="P141" s="414"/>
      <c r="Q141" s="415" t="s">
        <v>538</v>
      </c>
      <c r="R141" s="416"/>
      <c r="S141" s="417"/>
      <c r="T141" s="418"/>
      <c r="U141" s="421" t="str">
        <f>IFERROR(IF(VLOOKUP(E141,'Reference Records'!$C$71:$D$84,2,FALSE)=0,"",VLOOKUP(E141,'Reference Records'!$C$71:$D$84,2,FALSE)),"")</f>
        <v/>
      </c>
      <c r="V141" s="419"/>
      <c r="W141" s="421" t="str">
        <f t="shared" si="9"/>
        <v/>
      </c>
      <c r="X141" s="419" t="str">
        <f t="shared" si="10"/>
        <v>a1P36000002M5LhEAK</v>
      </c>
      <c r="Y141" s="419" t="b">
        <f t="shared" si="11"/>
        <v>0</v>
      </c>
      <c r="Z141" s="419" t="b">
        <f t="shared" si="12"/>
        <v>1</v>
      </c>
      <c r="AA141" s="419" t="str">
        <f>IFERROR(VLOOKUP(K141,'Reference Records'!$C$87:$E$148,3,FALSE),"")</f>
        <v/>
      </c>
      <c r="AB141" s="419" t="s">
        <v>588</v>
      </c>
      <c r="AC141" s="51"/>
    </row>
    <row r="142" spans="1:29" ht="47.1" customHeight="1" x14ac:dyDescent="0.3">
      <c r="A142" s="394">
        <v>23</v>
      </c>
      <c r="B142" s="413"/>
      <c r="C142" s="413"/>
      <c r="D142" s="413"/>
      <c r="E142" s="420" t="str">
        <f>IFERROR(IF(AND(K142="",T142=""),"",(VLOOKUP(Q142,'Reference records(soft deleted)'!$B$46:$D$62,3,FALSE))),"")</f>
        <v/>
      </c>
      <c r="F142" s="414"/>
      <c r="G142" s="414"/>
      <c r="H142" s="414"/>
      <c r="I142" s="414"/>
      <c r="J142" s="414"/>
      <c r="K142" s="420" t="str">
        <f>IFERROR(VLOOKUP(R142,'Reference records(soft deleted)'!$B$110:$D$181,3,FALSE),"")</f>
        <v/>
      </c>
      <c r="L142" s="414"/>
      <c r="M142" s="414"/>
      <c r="N142" s="414"/>
      <c r="O142" s="414"/>
      <c r="P142" s="414"/>
      <c r="Q142" s="415" t="s">
        <v>538</v>
      </c>
      <c r="R142" s="416"/>
      <c r="S142" s="417"/>
      <c r="T142" s="418"/>
      <c r="U142" s="421" t="str">
        <f>IFERROR(IF(VLOOKUP(E142,'Reference Records'!$C$71:$D$84,2,FALSE)=0,"",VLOOKUP(E142,'Reference Records'!$C$71:$D$84,2,FALSE)),"")</f>
        <v/>
      </c>
      <c r="V142" s="419"/>
      <c r="W142" s="421" t="str">
        <f t="shared" si="9"/>
        <v/>
      </c>
      <c r="X142" s="419" t="str">
        <f t="shared" si="10"/>
        <v>a1P36000002M5LhEAK</v>
      </c>
      <c r="Y142" s="419" t="b">
        <f t="shared" si="11"/>
        <v>0</v>
      </c>
      <c r="Z142" s="419" t="b">
        <f t="shared" si="12"/>
        <v>1</v>
      </c>
      <c r="AA142" s="419" t="str">
        <f>IFERROR(VLOOKUP(K142,'Reference Records'!$C$87:$E$148,3,FALSE),"")</f>
        <v/>
      </c>
      <c r="AB142" s="419" t="s">
        <v>589</v>
      </c>
      <c r="AC142" s="51"/>
    </row>
    <row r="143" spans="1:29" ht="47.1" customHeight="1" x14ac:dyDescent="0.3">
      <c r="A143" s="394">
        <v>24</v>
      </c>
      <c r="B143" s="413"/>
      <c r="C143" s="413"/>
      <c r="D143" s="413"/>
      <c r="E143" s="420" t="str">
        <f>IFERROR(IF(AND(K143="",T143=""),"",(VLOOKUP(Q143,'Reference records(soft deleted)'!$B$46:$D$62,3,FALSE))),"")</f>
        <v/>
      </c>
      <c r="F143" s="414"/>
      <c r="G143" s="414"/>
      <c r="H143" s="414"/>
      <c r="I143" s="414"/>
      <c r="J143" s="414"/>
      <c r="K143" s="420" t="str">
        <f>IFERROR(VLOOKUP(R143,'Reference records(soft deleted)'!$B$110:$D$181,3,FALSE),"")</f>
        <v/>
      </c>
      <c r="L143" s="414"/>
      <c r="M143" s="414"/>
      <c r="N143" s="414"/>
      <c r="O143" s="414"/>
      <c r="P143" s="414"/>
      <c r="Q143" s="415" t="s">
        <v>538</v>
      </c>
      <c r="R143" s="416"/>
      <c r="S143" s="417"/>
      <c r="T143" s="418"/>
      <c r="U143" s="421" t="str">
        <f>IFERROR(IF(VLOOKUP(E143,'Reference Records'!$C$71:$D$84,2,FALSE)=0,"",VLOOKUP(E143,'Reference Records'!$C$71:$D$84,2,FALSE)),"")</f>
        <v/>
      </c>
      <c r="V143" s="419"/>
      <c r="W143" s="421" t="str">
        <f t="shared" si="9"/>
        <v/>
      </c>
      <c r="X143" s="419" t="str">
        <f t="shared" si="10"/>
        <v>a1P36000002M5LhEAK</v>
      </c>
      <c r="Y143" s="419" t="b">
        <f t="shared" si="11"/>
        <v>0</v>
      </c>
      <c r="Z143" s="419" t="b">
        <f t="shared" si="12"/>
        <v>1</v>
      </c>
      <c r="AA143" s="419" t="str">
        <f>IFERROR(VLOOKUP(K143,'Reference Records'!$C$87:$E$148,3,FALSE),"")</f>
        <v/>
      </c>
      <c r="AB143" s="419" t="s">
        <v>590</v>
      </c>
      <c r="AC143" s="51"/>
    </row>
    <row r="144" spans="1:29" ht="47.1" customHeight="1" x14ac:dyDescent="0.3">
      <c r="A144" s="394">
        <v>25</v>
      </c>
      <c r="B144" s="413"/>
      <c r="C144" s="413"/>
      <c r="D144" s="413"/>
      <c r="E144" s="420" t="str">
        <f>IFERROR(IF(AND(K144="",T144=""),"",(VLOOKUP(Q144,'Reference records(soft deleted)'!$B$46:$D$62,3,FALSE))),"")</f>
        <v/>
      </c>
      <c r="F144" s="414"/>
      <c r="G144" s="414"/>
      <c r="H144" s="414"/>
      <c r="I144" s="414"/>
      <c r="J144" s="414"/>
      <c r="K144" s="420" t="str">
        <f>IFERROR(VLOOKUP(R144,'Reference records(soft deleted)'!$B$110:$D$181,3,FALSE),"")</f>
        <v/>
      </c>
      <c r="L144" s="414"/>
      <c r="M144" s="414"/>
      <c r="N144" s="414"/>
      <c r="O144" s="414"/>
      <c r="P144" s="414"/>
      <c r="Q144" s="415" t="s">
        <v>538</v>
      </c>
      <c r="R144" s="416"/>
      <c r="S144" s="417"/>
      <c r="T144" s="418"/>
      <c r="U144" s="421" t="str">
        <f>IFERROR(IF(VLOOKUP(E144,'Reference Records'!$C$71:$D$84,2,FALSE)=0,"",VLOOKUP(E144,'Reference Records'!$C$71:$D$84,2,FALSE)),"")</f>
        <v/>
      </c>
      <c r="V144" s="419"/>
      <c r="W144" s="421" t="str">
        <f t="shared" si="9"/>
        <v/>
      </c>
      <c r="X144" s="419" t="str">
        <f t="shared" si="10"/>
        <v>a1P36000002M5LhEAK</v>
      </c>
      <c r="Y144" s="419" t="b">
        <f t="shared" si="11"/>
        <v>0</v>
      </c>
      <c r="Z144" s="419" t="b">
        <f t="shared" si="12"/>
        <v>1</v>
      </c>
      <c r="AA144" s="419" t="str">
        <f>IFERROR(VLOOKUP(K144,'Reference Records'!$C$87:$E$148,3,FALSE),"")</f>
        <v/>
      </c>
      <c r="AB144" s="419" t="s">
        <v>591</v>
      </c>
      <c r="AC144" s="51"/>
    </row>
    <row r="145" spans="1:29" ht="47.1" customHeight="1" x14ac:dyDescent="0.3">
      <c r="A145" s="394">
        <v>26</v>
      </c>
      <c r="B145" s="413"/>
      <c r="C145" s="413"/>
      <c r="D145" s="413"/>
      <c r="E145" s="420" t="str">
        <f>IFERROR(IF(AND(K145="",T145=""),"",(VLOOKUP(Q145,'Reference records(soft deleted)'!$B$46:$D$62,3,FALSE))),"")</f>
        <v/>
      </c>
      <c r="F145" s="414"/>
      <c r="G145" s="414"/>
      <c r="H145" s="414"/>
      <c r="I145" s="414"/>
      <c r="J145" s="414"/>
      <c r="K145" s="420" t="str">
        <f>IFERROR(VLOOKUP(R145,'Reference records(soft deleted)'!$B$110:$D$181,3,FALSE),"")</f>
        <v/>
      </c>
      <c r="L145" s="414"/>
      <c r="M145" s="414"/>
      <c r="N145" s="414"/>
      <c r="O145" s="414"/>
      <c r="P145" s="414"/>
      <c r="Q145" s="415" t="s">
        <v>538</v>
      </c>
      <c r="R145" s="416"/>
      <c r="S145" s="417"/>
      <c r="T145" s="418"/>
      <c r="U145" s="421" t="str">
        <f>IFERROR(IF(VLOOKUP(E145,'Reference Records'!$C$71:$D$84,2,FALSE)=0,"",VLOOKUP(E145,'Reference Records'!$C$71:$D$84,2,FALSE)),"")</f>
        <v/>
      </c>
      <c r="V145" s="419"/>
      <c r="W145" s="421" t="str">
        <f t="shared" si="9"/>
        <v/>
      </c>
      <c r="X145" s="419" t="str">
        <f t="shared" si="10"/>
        <v>a1P36000002M5LhEAK</v>
      </c>
      <c r="Y145" s="419" t="b">
        <f t="shared" si="11"/>
        <v>0</v>
      </c>
      <c r="Z145" s="419" t="b">
        <f t="shared" si="12"/>
        <v>1</v>
      </c>
      <c r="AA145" s="419" t="str">
        <f>IFERROR(VLOOKUP(K145,'Reference Records'!$C$87:$E$148,3,FALSE),"")</f>
        <v/>
      </c>
      <c r="AB145" s="419" t="s">
        <v>592</v>
      </c>
      <c r="AC145" s="51"/>
    </row>
    <row r="146" spans="1:29" ht="47.1" customHeight="1" x14ac:dyDescent="0.3">
      <c r="A146" s="394">
        <v>27</v>
      </c>
      <c r="B146" s="413"/>
      <c r="C146" s="413"/>
      <c r="D146" s="413"/>
      <c r="E146" s="420" t="str">
        <f>IFERROR(IF(AND(K146="",T146=""),"",(VLOOKUP(Q146,'Reference records(soft deleted)'!$B$46:$D$62,3,FALSE))),"")</f>
        <v/>
      </c>
      <c r="F146" s="414"/>
      <c r="G146" s="414"/>
      <c r="H146" s="414"/>
      <c r="I146" s="414"/>
      <c r="J146" s="414"/>
      <c r="K146" s="420" t="str">
        <f>IFERROR(VLOOKUP(R146,'Reference records(soft deleted)'!$B$110:$D$181,3,FALSE),"")</f>
        <v/>
      </c>
      <c r="L146" s="414"/>
      <c r="M146" s="414"/>
      <c r="N146" s="414"/>
      <c r="O146" s="414"/>
      <c r="P146" s="414"/>
      <c r="Q146" s="415" t="s">
        <v>538</v>
      </c>
      <c r="R146" s="416"/>
      <c r="S146" s="417"/>
      <c r="T146" s="418"/>
      <c r="U146" s="421" t="str">
        <f>IFERROR(IF(VLOOKUP(E146,'Reference Records'!$C$71:$D$84,2,FALSE)=0,"",VLOOKUP(E146,'Reference Records'!$C$71:$D$84,2,FALSE)),"")</f>
        <v/>
      </c>
      <c r="V146" s="419"/>
      <c r="W146" s="421" t="str">
        <f t="shared" si="9"/>
        <v/>
      </c>
      <c r="X146" s="419" t="str">
        <f t="shared" si="10"/>
        <v>a1P36000002M5LhEAK</v>
      </c>
      <c r="Y146" s="419" t="b">
        <f t="shared" si="11"/>
        <v>0</v>
      </c>
      <c r="Z146" s="419" t="b">
        <f t="shared" si="12"/>
        <v>1</v>
      </c>
      <c r="AA146" s="419" t="str">
        <f>IFERROR(VLOOKUP(K146,'Reference Records'!$C$87:$E$148,3,FALSE),"")</f>
        <v/>
      </c>
      <c r="AB146" s="419" t="s">
        <v>593</v>
      </c>
      <c r="AC146" s="51"/>
    </row>
    <row r="147" spans="1:29" ht="47.1" customHeight="1" x14ac:dyDescent="0.3">
      <c r="A147" s="394">
        <v>28</v>
      </c>
      <c r="B147" s="413"/>
      <c r="C147" s="413"/>
      <c r="D147" s="413"/>
      <c r="E147" s="420" t="str">
        <f>IFERROR(IF(AND(K147="",T147=""),"",(VLOOKUP(Q147,'Reference records(soft deleted)'!$B$46:$D$62,3,FALSE))),"")</f>
        <v/>
      </c>
      <c r="F147" s="414"/>
      <c r="G147" s="414"/>
      <c r="H147" s="414"/>
      <c r="I147" s="414"/>
      <c r="J147" s="414"/>
      <c r="K147" s="420" t="str">
        <f>IFERROR(VLOOKUP(R147,'Reference records(soft deleted)'!$B$110:$D$181,3,FALSE),"")</f>
        <v/>
      </c>
      <c r="L147" s="414"/>
      <c r="M147" s="414"/>
      <c r="N147" s="414"/>
      <c r="O147" s="414"/>
      <c r="P147" s="414"/>
      <c r="Q147" s="415" t="s">
        <v>538</v>
      </c>
      <c r="R147" s="416"/>
      <c r="S147" s="417"/>
      <c r="T147" s="418"/>
      <c r="U147" s="421" t="str">
        <f>IFERROR(IF(VLOOKUP(E147,'Reference Records'!$C$71:$D$84,2,FALSE)=0,"",VLOOKUP(E147,'Reference Records'!$C$71:$D$84,2,FALSE)),"")</f>
        <v/>
      </c>
      <c r="V147" s="419"/>
      <c r="W147" s="421" t="str">
        <f t="shared" si="9"/>
        <v/>
      </c>
      <c r="X147" s="419" t="str">
        <f t="shared" si="10"/>
        <v>a1P36000002M5LhEAK</v>
      </c>
      <c r="Y147" s="419" t="b">
        <f t="shared" si="11"/>
        <v>0</v>
      </c>
      <c r="Z147" s="419" t="b">
        <f t="shared" si="12"/>
        <v>1</v>
      </c>
      <c r="AA147" s="419" t="str">
        <f>IFERROR(VLOOKUP(K147,'Reference Records'!$C$87:$E$148,3,FALSE),"")</f>
        <v/>
      </c>
      <c r="AB147" s="419" t="s">
        <v>594</v>
      </c>
      <c r="AC147" s="51"/>
    </row>
    <row r="148" spans="1:29" ht="47.1" customHeight="1" x14ac:dyDescent="0.3">
      <c r="A148" s="394">
        <v>29</v>
      </c>
      <c r="B148" s="413"/>
      <c r="C148" s="413"/>
      <c r="D148" s="413"/>
      <c r="E148" s="420" t="str">
        <f>IFERROR(IF(AND(K148="",T148=""),"",(VLOOKUP(Q148,'Reference records(soft deleted)'!$B$46:$D$62,3,FALSE))),"")</f>
        <v/>
      </c>
      <c r="F148" s="414"/>
      <c r="G148" s="414"/>
      <c r="H148" s="414"/>
      <c r="I148" s="414"/>
      <c r="J148" s="414"/>
      <c r="K148" s="420" t="str">
        <f>IFERROR(VLOOKUP(R148,'Reference records(soft deleted)'!$B$110:$D$181,3,FALSE),"")</f>
        <v/>
      </c>
      <c r="L148" s="414"/>
      <c r="M148" s="414"/>
      <c r="N148" s="414"/>
      <c r="O148" s="414"/>
      <c r="P148" s="414"/>
      <c r="Q148" s="415" t="s">
        <v>538</v>
      </c>
      <c r="R148" s="416"/>
      <c r="S148" s="417"/>
      <c r="T148" s="418"/>
      <c r="U148" s="421" t="str">
        <f>IFERROR(IF(VLOOKUP(E148,'Reference Records'!$C$71:$D$84,2,FALSE)=0,"",VLOOKUP(E148,'Reference Records'!$C$71:$D$84,2,FALSE)),"")</f>
        <v/>
      </c>
      <c r="V148" s="419"/>
      <c r="W148" s="421" t="str">
        <f t="shared" si="9"/>
        <v/>
      </c>
      <c r="X148" s="419" t="str">
        <f t="shared" si="10"/>
        <v>a1P36000002M5LhEAK</v>
      </c>
      <c r="Y148" s="419" t="b">
        <f t="shared" si="11"/>
        <v>0</v>
      </c>
      <c r="Z148" s="419" t="b">
        <f t="shared" si="12"/>
        <v>1</v>
      </c>
      <c r="AA148" s="419" t="str">
        <f>IFERROR(VLOOKUP(K148,'Reference Records'!$C$87:$E$148,3,FALSE),"")</f>
        <v/>
      </c>
      <c r="AB148" s="419" t="s">
        <v>595</v>
      </c>
      <c r="AC148" s="51"/>
    </row>
    <row r="149" spans="1:29" ht="47.1" customHeight="1" x14ac:dyDescent="0.3">
      <c r="A149" s="394">
        <v>30</v>
      </c>
      <c r="B149" s="413"/>
      <c r="C149" s="413"/>
      <c r="D149" s="413"/>
      <c r="E149" s="420" t="str">
        <f>IFERROR(IF(AND(K149="",T149=""),"",(VLOOKUP(Q149,'Reference records(soft deleted)'!$B$46:$D$62,3,FALSE))),"")</f>
        <v/>
      </c>
      <c r="F149" s="414"/>
      <c r="G149" s="414"/>
      <c r="H149" s="414"/>
      <c r="I149" s="414"/>
      <c r="J149" s="414"/>
      <c r="K149" s="420" t="str">
        <f>IFERROR(VLOOKUP(R149,'Reference records(soft deleted)'!$B$110:$D$181,3,FALSE),"")</f>
        <v/>
      </c>
      <c r="L149" s="414"/>
      <c r="M149" s="414"/>
      <c r="N149" s="414"/>
      <c r="O149" s="414"/>
      <c r="P149" s="414"/>
      <c r="Q149" s="415" t="s">
        <v>538</v>
      </c>
      <c r="R149" s="416"/>
      <c r="S149" s="417"/>
      <c r="T149" s="418"/>
      <c r="U149" s="421" t="str">
        <f>IFERROR(IF(VLOOKUP(E149,'Reference Records'!$C$71:$D$84,2,FALSE)=0,"",VLOOKUP(E149,'Reference Records'!$C$71:$D$84,2,FALSE)),"")</f>
        <v/>
      </c>
      <c r="V149" s="419"/>
      <c r="W149" s="421" t="str">
        <f t="shared" si="9"/>
        <v/>
      </c>
      <c r="X149" s="419" t="str">
        <f t="shared" si="10"/>
        <v>a1P36000002M5LhEAK</v>
      </c>
      <c r="Y149" s="419" t="b">
        <f t="shared" si="11"/>
        <v>0</v>
      </c>
      <c r="Z149" s="419" t="b">
        <f t="shared" si="12"/>
        <v>1</v>
      </c>
      <c r="AA149" s="419" t="str">
        <f>IFERROR(VLOOKUP(K149,'Reference Records'!$C$87:$E$148,3,FALSE),"")</f>
        <v/>
      </c>
      <c r="AB149" s="419" t="s">
        <v>596</v>
      </c>
      <c r="AC149" s="51"/>
    </row>
    <row r="150" spans="1:29" ht="47.1" customHeight="1" x14ac:dyDescent="0.3">
      <c r="A150" s="394">
        <v>31</v>
      </c>
      <c r="B150" s="413"/>
      <c r="C150" s="413"/>
      <c r="D150" s="413"/>
      <c r="E150" s="420" t="str">
        <f>IFERROR(IF(AND(K150="",T150=""),"",(VLOOKUP(Q150,'Reference records(soft deleted)'!$B$46:$D$62,3,FALSE))),"")</f>
        <v/>
      </c>
      <c r="F150" s="414"/>
      <c r="G150" s="414"/>
      <c r="H150" s="414"/>
      <c r="I150" s="414"/>
      <c r="J150" s="414"/>
      <c r="K150" s="420" t="str">
        <f>IFERROR(VLOOKUP(R150,'Reference records(soft deleted)'!$B$110:$D$181,3,FALSE),"")</f>
        <v/>
      </c>
      <c r="L150" s="414"/>
      <c r="M150" s="414"/>
      <c r="N150" s="414"/>
      <c r="O150" s="414"/>
      <c r="P150" s="414"/>
      <c r="Q150" s="415" t="s">
        <v>538</v>
      </c>
      <c r="R150" s="416"/>
      <c r="S150" s="417"/>
      <c r="T150" s="418"/>
      <c r="U150" s="421" t="str">
        <f>IFERROR(IF(VLOOKUP(E150,'Reference Records'!$C$71:$D$84,2,FALSE)=0,"",VLOOKUP(E150,'Reference Records'!$C$71:$D$84,2,FALSE)),"")</f>
        <v/>
      </c>
      <c r="V150" s="419"/>
      <c r="W150" s="421" t="str">
        <f t="shared" si="9"/>
        <v/>
      </c>
      <c r="X150" s="419" t="str">
        <f t="shared" si="10"/>
        <v>a1P36000002M5LhEAK</v>
      </c>
      <c r="Y150" s="419" t="b">
        <f t="shared" si="11"/>
        <v>0</v>
      </c>
      <c r="Z150" s="419" t="b">
        <f t="shared" si="12"/>
        <v>1</v>
      </c>
      <c r="AA150" s="419" t="str">
        <f>IFERROR(VLOOKUP(K150,'Reference Records'!$C$87:$E$148,3,FALSE),"")</f>
        <v/>
      </c>
      <c r="AB150" s="419" t="s">
        <v>597</v>
      </c>
      <c r="AC150" s="51"/>
    </row>
    <row r="151" spans="1:29" ht="47.1" customHeight="1" x14ac:dyDescent="0.3">
      <c r="A151" s="394">
        <v>32</v>
      </c>
      <c r="B151" s="413"/>
      <c r="C151" s="413"/>
      <c r="D151" s="413"/>
      <c r="E151" s="420" t="str">
        <f>IFERROR(IF(AND(K151="",T151=""),"",(VLOOKUP(Q151,'Reference records(soft deleted)'!$B$46:$D$62,3,FALSE))),"")</f>
        <v/>
      </c>
      <c r="F151" s="414"/>
      <c r="G151" s="414"/>
      <c r="H151" s="414"/>
      <c r="I151" s="414"/>
      <c r="J151" s="414"/>
      <c r="K151" s="420" t="str">
        <f>IFERROR(VLOOKUP(R151,'Reference records(soft deleted)'!$B$110:$D$181,3,FALSE),"")</f>
        <v/>
      </c>
      <c r="L151" s="414"/>
      <c r="M151" s="414"/>
      <c r="N151" s="414"/>
      <c r="O151" s="414"/>
      <c r="P151" s="414"/>
      <c r="Q151" s="415" t="s">
        <v>538</v>
      </c>
      <c r="R151" s="416"/>
      <c r="S151" s="417"/>
      <c r="T151" s="418"/>
      <c r="U151" s="421" t="str">
        <f>IFERROR(IF(VLOOKUP(E151,'Reference Records'!$C$71:$D$84,2,FALSE)=0,"",VLOOKUP(E151,'Reference Records'!$C$71:$D$84,2,FALSE)),"")</f>
        <v/>
      </c>
      <c r="V151" s="419"/>
      <c r="W151" s="421" t="str">
        <f t="shared" si="9"/>
        <v/>
      </c>
      <c r="X151" s="419" t="str">
        <f t="shared" si="10"/>
        <v>a1P36000002M5LhEAK</v>
      </c>
      <c r="Y151" s="419" t="b">
        <f t="shared" si="11"/>
        <v>0</v>
      </c>
      <c r="Z151" s="419" t="b">
        <f t="shared" si="12"/>
        <v>1</v>
      </c>
      <c r="AA151" s="419" t="str">
        <f>IFERROR(VLOOKUP(K151,'Reference Records'!$C$87:$E$148,3,FALSE),"")</f>
        <v/>
      </c>
      <c r="AB151" s="419" t="s">
        <v>598</v>
      </c>
      <c r="AC151" s="51"/>
    </row>
    <row r="152" spans="1:29" ht="47.1" customHeight="1" x14ac:dyDescent="0.3">
      <c r="A152" s="394">
        <v>33</v>
      </c>
      <c r="B152" s="413"/>
      <c r="C152" s="413"/>
      <c r="D152" s="413"/>
      <c r="E152" s="420" t="str">
        <f>IFERROR(IF(AND(K152="",T152=""),"",(VLOOKUP(Q152,'Reference records(soft deleted)'!$B$46:$D$62,3,FALSE))),"")</f>
        <v/>
      </c>
      <c r="F152" s="414"/>
      <c r="G152" s="414"/>
      <c r="H152" s="414"/>
      <c r="I152" s="414"/>
      <c r="J152" s="414"/>
      <c r="K152" s="420" t="str">
        <f>IFERROR(VLOOKUP(R152,'Reference records(soft deleted)'!$B$110:$D$181,3,FALSE),"")</f>
        <v/>
      </c>
      <c r="L152" s="414"/>
      <c r="M152" s="414"/>
      <c r="N152" s="414"/>
      <c r="O152" s="414"/>
      <c r="P152" s="414"/>
      <c r="Q152" s="415" t="s">
        <v>538</v>
      </c>
      <c r="R152" s="416"/>
      <c r="S152" s="417"/>
      <c r="T152" s="418"/>
      <c r="U152" s="421" t="str">
        <f>IFERROR(IF(VLOOKUP(E152,'Reference Records'!$C$71:$D$84,2,FALSE)=0,"",VLOOKUP(E152,'Reference Records'!$C$71:$D$84,2,FALSE)),"")</f>
        <v/>
      </c>
      <c r="V152" s="419"/>
      <c r="W152" s="421" t="str">
        <f t="shared" si="9"/>
        <v/>
      </c>
      <c r="X152" s="419" t="str">
        <f t="shared" si="10"/>
        <v>a1P36000002M5LhEAK</v>
      </c>
      <c r="Y152" s="419" t="b">
        <f t="shared" si="11"/>
        <v>0</v>
      </c>
      <c r="Z152" s="419" t="b">
        <f t="shared" si="12"/>
        <v>1</v>
      </c>
      <c r="AA152" s="419" t="str">
        <f>IFERROR(VLOOKUP(K152,'Reference Records'!$C$87:$E$148,3,FALSE),"")</f>
        <v/>
      </c>
      <c r="AB152" s="419" t="s">
        <v>599</v>
      </c>
      <c r="AC152" s="51"/>
    </row>
    <row r="153" spans="1:29" ht="47.1" customHeight="1" x14ac:dyDescent="0.3">
      <c r="A153" s="394">
        <v>34</v>
      </c>
      <c r="B153" s="413"/>
      <c r="C153" s="413"/>
      <c r="D153" s="413"/>
      <c r="E153" s="420" t="str">
        <f>IFERROR(IF(AND(K153="",T153=""),"",(VLOOKUP(Q153,'Reference records(soft deleted)'!$B$46:$D$62,3,FALSE))),"")</f>
        <v/>
      </c>
      <c r="F153" s="414"/>
      <c r="G153" s="414"/>
      <c r="H153" s="414"/>
      <c r="I153" s="414"/>
      <c r="J153" s="414"/>
      <c r="K153" s="420" t="str">
        <f>IFERROR(VLOOKUP(R153,'Reference records(soft deleted)'!$B$110:$D$181,3,FALSE),"")</f>
        <v/>
      </c>
      <c r="L153" s="414"/>
      <c r="M153" s="414"/>
      <c r="N153" s="414"/>
      <c r="O153" s="414"/>
      <c r="P153" s="414"/>
      <c r="Q153" s="415" t="s">
        <v>538</v>
      </c>
      <c r="R153" s="416"/>
      <c r="S153" s="417"/>
      <c r="T153" s="418"/>
      <c r="U153" s="421" t="str">
        <f>IFERROR(IF(VLOOKUP(E153,'Reference Records'!$C$71:$D$84,2,FALSE)=0,"",VLOOKUP(E153,'Reference Records'!$C$71:$D$84,2,FALSE)),"")</f>
        <v/>
      </c>
      <c r="V153" s="419"/>
      <c r="W153" s="421" t="str">
        <f t="shared" si="9"/>
        <v/>
      </c>
      <c r="X153" s="419" t="str">
        <f t="shared" si="10"/>
        <v>a1P36000002M5LhEAK</v>
      </c>
      <c r="Y153" s="419" t="b">
        <f t="shared" si="11"/>
        <v>0</v>
      </c>
      <c r="Z153" s="419" t="b">
        <f t="shared" si="12"/>
        <v>1</v>
      </c>
      <c r="AA153" s="419" t="str">
        <f>IFERROR(VLOOKUP(K153,'Reference Records'!$C$87:$E$148,3,FALSE),"")</f>
        <v/>
      </c>
      <c r="AB153" s="419" t="s">
        <v>600</v>
      </c>
      <c r="AC153" s="51"/>
    </row>
    <row r="154" spans="1:29" ht="47.1" customHeight="1" x14ac:dyDescent="0.3">
      <c r="A154" s="394">
        <v>35</v>
      </c>
      <c r="B154" s="413"/>
      <c r="C154" s="413"/>
      <c r="D154" s="413"/>
      <c r="E154" s="420" t="str">
        <f>IFERROR(IF(AND(K154="",T154=""),"",(VLOOKUP(Q154,'Reference records(soft deleted)'!$B$46:$D$62,3,FALSE))),"")</f>
        <v/>
      </c>
      <c r="F154" s="414"/>
      <c r="G154" s="414"/>
      <c r="H154" s="414"/>
      <c r="I154" s="414"/>
      <c r="J154" s="414"/>
      <c r="K154" s="420" t="str">
        <f>IFERROR(VLOOKUP(R154,'Reference records(soft deleted)'!$B$110:$D$181,3,FALSE),"")</f>
        <v/>
      </c>
      <c r="L154" s="414"/>
      <c r="M154" s="414"/>
      <c r="N154" s="414"/>
      <c r="O154" s="414"/>
      <c r="P154" s="414"/>
      <c r="Q154" s="415" t="s">
        <v>538</v>
      </c>
      <c r="R154" s="416"/>
      <c r="S154" s="417"/>
      <c r="T154" s="418"/>
      <c r="U154" s="421" t="str">
        <f>IFERROR(IF(VLOOKUP(E154,'Reference Records'!$C$71:$D$84,2,FALSE)=0,"",VLOOKUP(E154,'Reference Records'!$C$71:$D$84,2,FALSE)),"")</f>
        <v/>
      </c>
      <c r="V154" s="419"/>
      <c r="W154" s="421" t="str">
        <f t="shared" si="9"/>
        <v/>
      </c>
      <c r="X154" s="419" t="str">
        <f t="shared" si="10"/>
        <v>a1P36000002M5LhEAK</v>
      </c>
      <c r="Y154" s="419" t="b">
        <f t="shared" si="11"/>
        <v>0</v>
      </c>
      <c r="Z154" s="419" t="b">
        <f t="shared" si="12"/>
        <v>1</v>
      </c>
      <c r="AA154" s="419" t="str">
        <f>IFERROR(VLOOKUP(K154,'Reference Records'!$C$87:$E$148,3,FALSE),"")</f>
        <v/>
      </c>
      <c r="AB154" s="419" t="s">
        <v>601</v>
      </c>
      <c r="AC154" s="51"/>
    </row>
    <row r="155" spans="1:29" ht="47.1" customHeight="1" x14ac:dyDescent="0.3">
      <c r="A155" s="394">
        <v>36</v>
      </c>
      <c r="B155" s="413"/>
      <c r="C155" s="413"/>
      <c r="D155" s="413"/>
      <c r="E155" s="420" t="str">
        <f>IFERROR(IF(AND(K155="",T155=""),"",(VLOOKUP(Q155,'Reference records(soft deleted)'!$B$46:$D$62,3,FALSE))),"")</f>
        <v/>
      </c>
      <c r="F155" s="414"/>
      <c r="G155" s="414"/>
      <c r="H155" s="414"/>
      <c r="I155" s="414"/>
      <c r="J155" s="414"/>
      <c r="K155" s="420" t="str">
        <f>IFERROR(VLOOKUP(R155,'Reference records(soft deleted)'!$B$110:$D$181,3,FALSE),"")</f>
        <v/>
      </c>
      <c r="L155" s="414"/>
      <c r="M155" s="414"/>
      <c r="N155" s="414"/>
      <c r="O155" s="414"/>
      <c r="P155" s="414"/>
      <c r="Q155" s="415" t="s">
        <v>538</v>
      </c>
      <c r="R155" s="416"/>
      <c r="S155" s="417"/>
      <c r="T155" s="418"/>
      <c r="U155" s="421" t="str">
        <f>IFERROR(IF(VLOOKUP(E155,'Reference Records'!$C$71:$D$84,2,FALSE)=0,"",VLOOKUP(E155,'Reference Records'!$C$71:$D$84,2,FALSE)),"")</f>
        <v/>
      </c>
      <c r="V155" s="419"/>
      <c r="W155" s="421" t="str">
        <f t="shared" si="9"/>
        <v/>
      </c>
      <c r="X155" s="419" t="str">
        <f t="shared" si="10"/>
        <v>a1P36000002M5LhEAK</v>
      </c>
      <c r="Y155" s="419" t="b">
        <f t="shared" si="11"/>
        <v>0</v>
      </c>
      <c r="Z155" s="419" t="b">
        <f t="shared" si="12"/>
        <v>1</v>
      </c>
      <c r="AA155" s="419" t="str">
        <f>IFERROR(VLOOKUP(K155,'Reference Records'!$C$87:$E$148,3,FALSE),"")</f>
        <v/>
      </c>
      <c r="AB155" s="419" t="s">
        <v>602</v>
      </c>
      <c r="AC155" s="51"/>
    </row>
    <row r="156" spans="1:29" ht="47.1" customHeight="1" x14ac:dyDescent="0.3">
      <c r="A156" s="394">
        <v>37</v>
      </c>
      <c r="B156" s="413"/>
      <c r="C156" s="413"/>
      <c r="D156" s="413"/>
      <c r="E156" s="420" t="str">
        <f>IFERROR(IF(AND(K156="",T156=""),"",(VLOOKUP(Q156,'Reference records(soft deleted)'!$B$46:$D$62,3,FALSE))),"")</f>
        <v/>
      </c>
      <c r="F156" s="414"/>
      <c r="G156" s="414"/>
      <c r="H156" s="414"/>
      <c r="I156" s="414"/>
      <c r="J156" s="414"/>
      <c r="K156" s="420" t="str">
        <f>IFERROR(VLOOKUP(R156,'Reference records(soft deleted)'!$B$110:$D$181,3,FALSE),"")</f>
        <v/>
      </c>
      <c r="L156" s="414"/>
      <c r="M156" s="414"/>
      <c r="N156" s="414"/>
      <c r="O156" s="414"/>
      <c r="P156" s="414"/>
      <c r="Q156" s="415" t="s">
        <v>538</v>
      </c>
      <c r="R156" s="416"/>
      <c r="S156" s="417"/>
      <c r="T156" s="418"/>
      <c r="U156" s="421" t="str">
        <f>IFERROR(IF(VLOOKUP(E156,'Reference Records'!$C$71:$D$84,2,FALSE)=0,"",VLOOKUP(E156,'Reference Records'!$C$71:$D$84,2,FALSE)),"")</f>
        <v/>
      </c>
      <c r="V156" s="419"/>
      <c r="W156" s="421" t="str">
        <f t="shared" si="9"/>
        <v/>
      </c>
      <c r="X156" s="419" t="str">
        <f t="shared" si="10"/>
        <v>a1P36000002M5LhEAK</v>
      </c>
      <c r="Y156" s="419" t="b">
        <f t="shared" si="11"/>
        <v>0</v>
      </c>
      <c r="Z156" s="419" t="b">
        <f t="shared" si="12"/>
        <v>1</v>
      </c>
      <c r="AA156" s="419" t="str">
        <f>IFERROR(VLOOKUP(K156,'Reference Records'!$C$87:$E$148,3,FALSE),"")</f>
        <v/>
      </c>
      <c r="AB156" s="419" t="s">
        <v>603</v>
      </c>
      <c r="AC156" s="51"/>
    </row>
    <row r="157" spans="1:29" ht="47.1" customHeight="1" x14ac:dyDescent="0.3">
      <c r="A157" s="394">
        <v>38</v>
      </c>
      <c r="B157" s="413"/>
      <c r="C157" s="413"/>
      <c r="D157" s="413"/>
      <c r="E157" s="420" t="str">
        <f>IFERROR(IF(AND(K157="",T157=""),"",(VLOOKUP(Q157,'Reference records(soft deleted)'!$B$46:$D$62,3,FALSE))),"")</f>
        <v/>
      </c>
      <c r="F157" s="414"/>
      <c r="G157" s="414"/>
      <c r="H157" s="414"/>
      <c r="I157" s="414"/>
      <c r="J157" s="414"/>
      <c r="K157" s="420" t="str">
        <f>IFERROR(VLOOKUP(R157,'Reference records(soft deleted)'!$B$110:$D$181,3,FALSE),"")</f>
        <v/>
      </c>
      <c r="L157" s="414"/>
      <c r="M157" s="414"/>
      <c r="N157" s="414"/>
      <c r="O157" s="414"/>
      <c r="P157" s="414"/>
      <c r="Q157" s="415" t="s">
        <v>538</v>
      </c>
      <c r="R157" s="416"/>
      <c r="S157" s="417"/>
      <c r="T157" s="418"/>
      <c r="U157" s="421" t="str">
        <f>IFERROR(IF(VLOOKUP(E157,'Reference Records'!$C$71:$D$84,2,FALSE)=0,"",VLOOKUP(E157,'Reference Records'!$C$71:$D$84,2,FALSE)),"")</f>
        <v/>
      </c>
      <c r="V157" s="419"/>
      <c r="W157" s="421" t="str">
        <f t="shared" si="9"/>
        <v/>
      </c>
      <c r="X157" s="419" t="str">
        <f t="shared" si="10"/>
        <v>a1P36000002M5LhEAK</v>
      </c>
      <c r="Y157" s="419" t="b">
        <f t="shared" si="11"/>
        <v>0</v>
      </c>
      <c r="Z157" s="419" t="b">
        <f t="shared" si="12"/>
        <v>1</v>
      </c>
      <c r="AA157" s="419" t="str">
        <f>IFERROR(VLOOKUP(K157,'Reference Records'!$C$87:$E$148,3,FALSE),"")</f>
        <v/>
      </c>
      <c r="AB157" s="419" t="s">
        <v>604</v>
      </c>
      <c r="AC157" s="51"/>
    </row>
    <row r="158" spans="1:29" ht="47.1" customHeight="1" x14ac:dyDescent="0.3">
      <c r="A158" s="394">
        <v>39</v>
      </c>
      <c r="B158" s="413"/>
      <c r="C158" s="413"/>
      <c r="D158" s="413"/>
      <c r="E158" s="420" t="str">
        <f>IFERROR(IF(AND(K158="",T158=""),"",(VLOOKUP(Q158,'Reference records(soft deleted)'!$B$46:$D$62,3,FALSE))),"")</f>
        <v/>
      </c>
      <c r="F158" s="414"/>
      <c r="G158" s="414"/>
      <c r="H158" s="414"/>
      <c r="I158" s="414"/>
      <c r="J158" s="414"/>
      <c r="K158" s="420" t="str">
        <f>IFERROR(VLOOKUP(R158,'Reference records(soft deleted)'!$B$110:$D$181,3,FALSE),"")</f>
        <v/>
      </c>
      <c r="L158" s="414"/>
      <c r="M158" s="414"/>
      <c r="N158" s="414"/>
      <c r="O158" s="414"/>
      <c r="P158" s="414"/>
      <c r="Q158" s="415" t="s">
        <v>538</v>
      </c>
      <c r="R158" s="416"/>
      <c r="S158" s="417"/>
      <c r="T158" s="418"/>
      <c r="U158" s="421" t="str">
        <f>IFERROR(IF(VLOOKUP(E158,'Reference Records'!$C$71:$D$84,2,FALSE)=0,"",VLOOKUP(E158,'Reference Records'!$C$71:$D$84,2,FALSE)),"")</f>
        <v/>
      </c>
      <c r="V158" s="419"/>
      <c r="W158" s="421" t="str">
        <f t="shared" si="9"/>
        <v/>
      </c>
      <c r="X158" s="419" t="str">
        <f t="shared" si="10"/>
        <v>a1P36000002M5LhEAK</v>
      </c>
      <c r="Y158" s="419" t="b">
        <f t="shared" si="11"/>
        <v>0</v>
      </c>
      <c r="Z158" s="419" t="b">
        <f t="shared" si="12"/>
        <v>1</v>
      </c>
      <c r="AA158" s="419" t="str">
        <f>IFERROR(VLOOKUP(K158,'Reference Records'!$C$87:$E$148,3,FALSE),"")</f>
        <v/>
      </c>
      <c r="AB158" s="419" t="s">
        <v>605</v>
      </c>
      <c r="AC158" s="51"/>
    </row>
    <row r="159" spans="1:29" ht="47.1" customHeight="1" x14ac:dyDescent="0.3">
      <c r="A159" s="394">
        <v>40</v>
      </c>
      <c r="B159" s="413"/>
      <c r="C159" s="413"/>
      <c r="D159" s="413"/>
      <c r="E159" s="420" t="str">
        <f>IFERROR(IF(AND(K159="",T159=""),"",(VLOOKUP(Q159,'Reference records(soft deleted)'!$B$46:$D$62,3,FALSE))),"")</f>
        <v/>
      </c>
      <c r="F159" s="414"/>
      <c r="G159" s="414"/>
      <c r="H159" s="414"/>
      <c r="I159" s="414"/>
      <c r="J159" s="414"/>
      <c r="K159" s="420" t="str">
        <f>IFERROR(VLOOKUP(R159,'Reference records(soft deleted)'!$B$110:$D$181,3,FALSE),"")</f>
        <v/>
      </c>
      <c r="L159" s="414"/>
      <c r="M159" s="414"/>
      <c r="N159" s="414"/>
      <c r="O159" s="414"/>
      <c r="P159" s="414"/>
      <c r="Q159" s="415" t="s">
        <v>538</v>
      </c>
      <c r="R159" s="416"/>
      <c r="S159" s="417"/>
      <c r="T159" s="418"/>
      <c r="U159" s="421" t="str">
        <f>IFERROR(IF(VLOOKUP(E159,'Reference Records'!$C$71:$D$84,2,FALSE)=0,"",VLOOKUP(E159,'Reference Records'!$C$71:$D$84,2,FALSE)),"")</f>
        <v/>
      </c>
      <c r="V159" s="419"/>
      <c r="W159" s="421" t="str">
        <f t="shared" si="9"/>
        <v/>
      </c>
      <c r="X159" s="419" t="str">
        <f t="shared" si="10"/>
        <v>a1P36000002M5LhEAK</v>
      </c>
      <c r="Y159" s="419" t="b">
        <f t="shared" si="11"/>
        <v>0</v>
      </c>
      <c r="Z159" s="419" t="b">
        <f t="shared" si="12"/>
        <v>1</v>
      </c>
      <c r="AA159" s="419" t="str">
        <f>IFERROR(VLOOKUP(K159,'Reference Records'!$C$87:$E$148,3,FALSE),"")</f>
        <v/>
      </c>
      <c r="AB159" s="419" t="s">
        <v>606</v>
      </c>
      <c r="AC159" s="51"/>
    </row>
    <row r="160" spans="1:29" ht="47.1" customHeight="1" x14ac:dyDescent="0.3">
      <c r="A160" s="394">
        <v>41</v>
      </c>
      <c r="B160" s="413"/>
      <c r="C160" s="413"/>
      <c r="D160" s="413"/>
      <c r="E160" s="420" t="str">
        <f>IFERROR(IF(AND(K160="",T160=""),"",(VLOOKUP(Q160,'Reference records(soft deleted)'!$B$46:$D$62,3,FALSE))),"")</f>
        <v/>
      </c>
      <c r="F160" s="414"/>
      <c r="G160" s="414"/>
      <c r="H160" s="414"/>
      <c r="I160" s="414"/>
      <c r="J160" s="414"/>
      <c r="K160" s="420" t="str">
        <f>IFERROR(VLOOKUP(R160,'Reference records(soft deleted)'!$B$110:$D$181,3,FALSE),"")</f>
        <v/>
      </c>
      <c r="L160" s="414"/>
      <c r="M160" s="414"/>
      <c r="N160" s="414"/>
      <c r="O160" s="414"/>
      <c r="P160" s="414"/>
      <c r="Q160" s="415" t="s">
        <v>538</v>
      </c>
      <c r="R160" s="416"/>
      <c r="S160" s="417"/>
      <c r="T160" s="418"/>
      <c r="U160" s="421" t="str">
        <f>IFERROR(IF(VLOOKUP(E160,'Reference Records'!$C$71:$D$84,2,FALSE)=0,"",VLOOKUP(E160,'Reference Records'!$C$71:$D$84,2,FALSE)),"")</f>
        <v/>
      </c>
      <c r="V160" s="419"/>
      <c r="W160" s="421" t="str">
        <f t="shared" si="9"/>
        <v/>
      </c>
      <c r="X160" s="419" t="str">
        <f t="shared" si="10"/>
        <v>a1P36000002M5LhEAK</v>
      </c>
      <c r="Y160" s="419" t="b">
        <f t="shared" si="11"/>
        <v>0</v>
      </c>
      <c r="Z160" s="419" t="b">
        <f t="shared" si="12"/>
        <v>1</v>
      </c>
      <c r="AA160" s="419" t="str">
        <f>IFERROR(VLOOKUP(K160,'Reference Records'!$C$87:$E$148,3,FALSE),"")</f>
        <v/>
      </c>
      <c r="AB160" s="419" t="s">
        <v>607</v>
      </c>
      <c r="AC160" s="51"/>
    </row>
    <row r="161" spans="1:29" ht="47.1" customHeight="1" x14ac:dyDescent="0.3">
      <c r="A161" s="394">
        <v>42</v>
      </c>
      <c r="B161" s="413"/>
      <c r="C161" s="413"/>
      <c r="D161" s="413"/>
      <c r="E161" s="420" t="str">
        <f>IFERROR(IF(AND(K161="",T161=""),"",(VLOOKUP(Q161,'Reference records(soft deleted)'!$B$46:$D$62,3,FALSE))),"")</f>
        <v/>
      </c>
      <c r="F161" s="414"/>
      <c r="G161" s="414"/>
      <c r="H161" s="414"/>
      <c r="I161" s="414"/>
      <c r="J161" s="414"/>
      <c r="K161" s="420" t="str">
        <f>IFERROR(VLOOKUP(R161,'Reference records(soft deleted)'!$B$110:$D$181,3,FALSE),"")</f>
        <v/>
      </c>
      <c r="L161" s="414"/>
      <c r="M161" s="414"/>
      <c r="N161" s="414"/>
      <c r="O161" s="414"/>
      <c r="P161" s="414"/>
      <c r="Q161" s="415" t="s">
        <v>538</v>
      </c>
      <c r="R161" s="416"/>
      <c r="S161" s="417"/>
      <c r="T161" s="418"/>
      <c r="U161" s="421" t="str">
        <f>IFERROR(IF(VLOOKUP(E161,'Reference Records'!$C$71:$D$84,2,FALSE)=0,"",VLOOKUP(E161,'Reference Records'!$C$71:$D$84,2,FALSE)),"")</f>
        <v/>
      </c>
      <c r="V161" s="419"/>
      <c r="W161" s="421" t="str">
        <f t="shared" si="9"/>
        <v/>
      </c>
      <c r="X161" s="419" t="str">
        <f t="shared" si="10"/>
        <v>a1P36000002M5LhEAK</v>
      </c>
      <c r="Y161" s="419" t="b">
        <f t="shared" si="11"/>
        <v>0</v>
      </c>
      <c r="Z161" s="419" t="b">
        <f t="shared" si="12"/>
        <v>1</v>
      </c>
      <c r="AA161" s="419" t="str">
        <f>IFERROR(VLOOKUP(K161,'Reference Records'!$C$87:$E$148,3,FALSE),"")</f>
        <v/>
      </c>
      <c r="AB161" s="419" t="s">
        <v>608</v>
      </c>
      <c r="AC161" s="51"/>
    </row>
    <row r="162" spans="1:29" ht="47.1" customHeight="1" x14ac:dyDescent="0.3">
      <c r="A162" s="394">
        <v>43</v>
      </c>
      <c r="B162" s="413"/>
      <c r="C162" s="413"/>
      <c r="D162" s="413"/>
      <c r="E162" s="420" t="str">
        <f>IFERROR(IF(AND(K162="",T162=""),"",(VLOOKUP(Q162,'Reference records(soft deleted)'!$B$46:$D$62,3,FALSE))),"")</f>
        <v/>
      </c>
      <c r="F162" s="414"/>
      <c r="G162" s="414"/>
      <c r="H162" s="414"/>
      <c r="I162" s="414"/>
      <c r="J162" s="414"/>
      <c r="K162" s="420" t="str">
        <f>IFERROR(VLOOKUP(R162,'Reference records(soft deleted)'!$B$110:$D$181,3,FALSE),"")</f>
        <v/>
      </c>
      <c r="L162" s="414"/>
      <c r="M162" s="414"/>
      <c r="N162" s="414"/>
      <c r="O162" s="414"/>
      <c r="P162" s="414"/>
      <c r="Q162" s="415" t="s">
        <v>538</v>
      </c>
      <c r="R162" s="416"/>
      <c r="S162" s="417"/>
      <c r="T162" s="418"/>
      <c r="U162" s="421" t="str">
        <f>IFERROR(IF(VLOOKUP(E162,'Reference Records'!$C$71:$D$84,2,FALSE)=0,"",VLOOKUP(E162,'Reference Records'!$C$71:$D$84,2,FALSE)),"")</f>
        <v/>
      </c>
      <c r="V162" s="419"/>
      <c r="W162" s="421" t="str">
        <f t="shared" si="9"/>
        <v/>
      </c>
      <c r="X162" s="419" t="str">
        <f t="shared" si="10"/>
        <v>a1P36000002M5LhEAK</v>
      </c>
      <c r="Y162" s="419" t="b">
        <f t="shared" si="11"/>
        <v>0</v>
      </c>
      <c r="Z162" s="419" t="b">
        <f t="shared" si="12"/>
        <v>1</v>
      </c>
      <c r="AA162" s="419" t="str">
        <f>IFERROR(VLOOKUP(K162,'Reference Records'!$C$87:$E$148,3,FALSE),"")</f>
        <v/>
      </c>
      <c r="AB162" s="419" t="s">
        <v>609</v>
      </c>
      <c r="AC162" s="51"/>
    </row>
    <row r="163" spans="1:29" ht="47.1" customHeight="1" x14ac:dyDescent="0.3">
      <c r="A163" s="394">
        <v>44</v>
      </c>
      <c r="B163" s="413"/>
      <c r="C163" s="413"/>
      <c r="D163" s="413"/>
      <c r="E163" s="420" t="str">
        <f>IFERROR(IF(AND(K163="",T163=""),"",(VLOOKUP(Q163,'Reference records(soft deleted)'!$B$46:$D$62,3,FALSE))),"")</f>
        <v/>
      </c>
      <c r="F163" s="414"/>
      <c r="G163" s="414"/>
      <c r="H163" s="414"/>
      <c r="I163" s="414"/>
      <c r="J163" s="414"/>
      <c r="K163" s="420" t="str">
        <f>IFERROR(VLOOKUP(R163,'Reference records(soft deleted)'!$B$110:$D$181,3,FALSE),"")</f>
        <v/>
      </c>
      <c r="L163" s="414"/>
      <c r="M163" s="414"/>
      <c r="N163" s="414"/>
      <c r="O163" s="414"/>
      <c r="P163" s="414"/>
      <c r="Q163" s="415" t="s">
        <v>538</v>
      </c>
      <c r="R163" s="416"/>
      <c r="S163" s="417"/>
      <c r="T163" s="418"/>
      <c r="U163" s="421" t="str">
        <f>IFERROR(IF(VLOOKUP(E163,'Reference Records'!$C$71:$D$84,2,FALSE)=0,"",VLOOKUP(E163,'Reference Records'!$C$71:$D$84,2,FALSE)),"")</f>
        <v/>
      </c>
      <c r="V163" s="419"/>
      <c r="W163" s="421" t="str">
        <f t="shared" si="9"/>
        <v/>
      </c>
      <c r="X163" s="419" t="str">
        <f t="shared" si="10"/>
        <v>a1P36000002M5LhEAK</v>
      </c>
      <c r="Y163" s="419" t="b">
        <f t="shared" si="11"/>
        <v>0</v>
      </c>
      <c r="Z163" s="419" t="b">
        <f t="shared" si="12"/>
        <v>1</v>
      </c>
      <c r="AA163" s="419" t="str">
        <f>IFERROR(VLOOKUP(K163,'Reference Records'!$C$87:$E$148,3,FALSE),"")</f>
        <v/>
      </c>
      <c r="AB163" s="419" t="s">
        <v>610</v>
      </c>
      <c r="AC163" s="51"/>
    </row>
    <row r="164" spans="1:29" ht="47.1" customHeight="1" x14ac:dyDescent="0.3">
      <c r="A164" s="394">
        <v>45</v>
      </c>
      <c r="B164" s="413"/>
      <c r="C164" s="413"/>
      <c r="D164" s="413"/>
      <c r="E164" s="420" t="str">
        <f>IFERROR(IF(AND(K164="",T164=""),"",(VLOOKUP(Q164,'Reference records(soft deleted)'!$B$46:$D$62,3,FALSE))),"")</f>
        <v/>
      </c>
      <c r="F164" s="414"/>
      <c r="G164" s="414"/>
      <c r="H164" s="414"/>
      <c r="I164" s="414"/>
      <c r="J164" s="414"/>
      <c r="K164" s="420" t="str">
        <f>IFERROR(VLOOKUP(R164,'Reference records(soft deleted)'!$B$110:$D$181,3,FALSE),"")</f>
        <v/>
      </c>
      <c r="L164" s="414"/>
      <c r="M164" s="414"/>
      <c r="N164" s="414"/>
      <c r="O164" s="414"/>
      <c r="P164" s="414"/>
      <c r="Q164" s="415" t="s">
        <v>538</v>
      </c>
      <c r="R164" s="416"/>
      <c r="S164" s="417"/>
      <c r="T164" s="418"/>
      <c r="U164" s="421" t="str">
        <f>IFERROR(IF(VLOOKUP(E164,'Reference Records'!$C$71:$D$84,2,FALSE)=0,"",VLOOKUP(E164,'Reference Records'!$C$71:$D$84,2,FALSE)),"")</f>
        <v/>
      </c>
      <c r="V164" s="419"/>
      <c r="W164" s="421" t="str">
        <f t="shared" si="9"/>
        <v/>
      </c>
      <c r="X164" s="419" t="str">
        <f t="shared" si="10"/>
        <v>a1P36000002M5LhEAK</v>
      </c>
      <c r="Y164" s="419" t="b">
        <f t="shared" si="11"/>
        <v>0</v>
      </c>
      <c r="Z164" s="419" t="b">
        <f t="shared" si="12"/>
        <v>1</v>
      </c>
      <c r="AA164" s="419" t="str">
        <f>IFERROR(VLOOKUP(K164,'Reference Records'!$C$87:$E$148,3,FALSE),"")</f>
        <v/>
      </c>
      <c r="AB164" s="419" t="s">
        <v>611</v>
      </c>
      <c r="AC164" s="51"/>
    </row>
    <row r="165" spans="1:29" ht="47.1" customHeight="1" x14ac:dyDescent="0.3">
      <c r="A165" s="394">
        <v>46</v>
      </c>
      <c r="B165" s="413"/>
      <c r="C165" s="413"/>
      <c r="D165" s="413"/>
      <c r="E165" s="420" t="str">
        <f>IFERROR(IF(AND(K165="",T165=""),"",(VLOOKUP(Q165,'Reference records(soft deleted)'!$B$46:$D$62,3,FALSE))),"")</f>
        <v/>
      </c>
      <c r="F165" s="414"/>
      <c r="G165" s="414"/>
      <c r="H165" s="414"/>
      <c r="I165" s="414"/>
      <c r="J165" s="414"/>
      <c r="K165" s="420" t="str">
        <f>IFERROR(VLOOKUP(R165,'Reference records(soft deleted)'!$B$110:$D$181,3,FALSE),"")</f>
        <v/>
      </c>
      <c r="L165" s="414"/>
      <c r="M165" s="414"/>
      <c r="N165" s="414"/>
      <c r="O165" s="414"/>
      <c r="P165" s="414"/>
      <c r="Q165" s="415" t="s">
        <v>538</v>
      </c>
      <c r="R165" s="416"/>
      <c r="S165" s="417"/>
      <c r="T165" s="418"/>
      <c r="U165" s="421" t="str">
        <f>IFERROR(IF(VLOOKUP(E165,'Reference Records'!$C$71:$D$84,2,FALSE)=0,"",VLOOKUP(E165,'Reference Records'!$C$71:$D$84,2,FALSE)),"")</f>
        <v/>
      </c>
      <c r="V165" s="419"/>
      <c r="W165" s="421" t="str">
        <f t="shared" si="9"/>
        <v/>
      </c>
      <c r="X165" s="419" t="str">
        <f t="shared" si="10"/>
        <v>a1P36000002M5LhEAK</v>
      </c>
      <c r="Y165" s="419" t="b">
        <f t="shared" si="11"/>
        <v>0</v>
      </c>
      <c r="Z165" s="419" t="b">
        <f t="shared" si="12"/>
        <v>1</v>
      </c>
      <c r="AA165" s="419" t="str">
        <f>IFERROR(VLOOKUP(K165,'Reference Records'!$C$87:$E$148,3,FALSE),"")</f>
        <v/>
      </c>
      <c r="AB165" s="419" t="s">
        <v>612</v>
      </c>
      <c r="AC165" s="51"/>
    </row>
    <row r="166" spans="1:29" ht="47.1" customHeight="1" x14ac:dyDescent="0.3">
      <c r="A166" s="394">
        <v>47</v>
      </c>
      <c r="B166" s="413"/>
      <c r="C166" s="413"/>
      <c r="D166" s="413"/>
      <c r="E166" s="420" t="str">
        <f>IFERROR(IF(AND(K166="",T166=""),"",(VLOOKUP(Q166,'Reference records(soft deleted)'!$B$46:$D$62,3,FALSE))),"")</f>
        <v/>
      </c>
      <c r="F166" s="414"/>
      <c r="G166" s="414"/>
      <c r="H166" s="414"/>
      <c r="I166" s="414"/>
      <c r="J166" s="414"/>
      <c r="K166" s="420" t="str">
        <f>IFERROR(VLOOKUP(R166,'Reference records(soft deleted)'!$B$110:$D$181,3,FALSE),"")</f>
        <v/>
      </c>
      <c r="L166" s="414"/>
      <c r="M166" s="414"/>
      <c r="N166" s="414"/>
      <c r="O166" s="414"/>
      <c r="P166" s="414"/>
      <c r="Q166" s="415" t="s">
        <v>538</v>
      </c>
      <c r="R166" s="416"/>
      <c r="S166" s="417"/>
      <c r="T166" s="418"/>
      <c r="U166" s="421" t="str">
        <f>IFERROR(IF(VLOOKUP(E166,'Reference Records'!$C$71:$D$84,2,FALSE)=0,"",VLOOKUP(E166,'Reference Records'!$C$71:$D$84,2,FALSE)),"")</f>
        <v/>
      </c>
      <c r="V166" s="419"/>
      <c r="W166" s="421" t="str">
        <f t="shared" si="9"/>
        <v/>
      </c>
      <c r="X166" s="419" t="str">
        <f t="shared" si="10"/>
        <v>a1P36000002M5LhEAK</v>
      </c>
      <c r="Y166" s="419" t="b">
        <f t="shared" si="11"/>
        <v>0</v>
      </c>
      <c r="Z166" s="419" t="b">
        <f t="shared" si="12"/>
        <v>1</v>
      </c>
      <c r="AA166" s="419" t="str">
        <f>IFERROR(VLOOKUP(K166,'Reference Records'!$C$87:$E$148,3,FALSE),"")</f>
        <v/>
      </c>
      <c r="AB166" s="419" t="s">
        <v>613</v>
      </c>
      <c r="AC166" s="51"/>
    </row>
    <row r="167" spans="1:29" ht="47.1" customHeight="1" x14ac:dyDescent="0.3">
      <c r="A167" s="394">
        <v>48</v>
      </c>
      <c r="B167" s="413"/>
      <c r="C167" s="413"/>
      <c r="D167" s="413"/>
      <c r="E167" s="420" t="str">
        <f>IFERROR(IF(AND(K167="",T167=""),"",(VLOOKUP(Q167,'Reference records(soft deleted)'!$B$46:$D$62,3,FALSE))),"")</f>
        <v/>
      </c>
      <c r="F167" s="414"/>
      <c r="G167" s="414"/>
      <c r="H167" s="414"/>
      <c r="I167" s="414"/>
      <c r="J167" s="414"/>
      <c r="K167" s="420" t="str">
        <f>IFERROR(VLOOKUP(R167,'Reference records(soft deleted)'!$B$110:$D$181,3,FALSE),"")</f>
        <v/>
      </c>
      <c r="L167" s="414"/>
      <c r="M167" s="414"/>
      <c r="N167" s="414"/>
      <c r="O167" s="414"/>
      <c r="P167" s="414"/>
      <c r="Q167" s="415" t="s">
        <v>538</v>
      </c>
      <c r="R167" s="416"/>
      <c r="S167" s="417"/>
      <c r="T167" s="418"/>
      <c r="U167" s="421" t="str">
        <f>IFERROR(IF(VLOOKUP(E167,'Reference Records'!$C$71:$D$84,2,FALSE)=0,"",VLOOKUP(E167,'Reference Records'!$C$71:$D$84,2,FALSE)),"")</f>
        <v/>
      </c>
      <c r="V167" s="419"/>
      <c r="W167" s="421" t="str">
        <f t="shared" si="9"/>
        <v/>
      </c>
      <c r="X167" s="419" t="str">
        <f t="shared" si="10"/>
        <v>a1P36000002M5LhEAK</v>
      </c>
      <c r="Y167" s="419" t="b">
        <f t="shared" si="11"/>
        <v>0</v>
      </c>
      <c r="Z167" s="419" t="b">
        <f t="shared" si="12"/>
        <v>1</v>
      </c>
      <c r="AA167" s="419" t="str">
        <f>IFERROR(VLOOKUP(K167,'Reference Records'!$C$87:$E$148,3,FALSE),"")</f>
        <v/>
      </c>
      <c r="AB167" s="419" t="s">
        <v>614</v>
      </c>
      <c r="AC167" s="51"/>
    </row>
    <row r="168" spans="1:29" ht="47.1" customHeight="1" x14ac:dyDescent="0.3">
      <c r="A168" s="394">
        <v>49</v>
      </c>
      <c r="B168" s="413"/>
      <c r="C168" s="413"/>
      <c r="D168" s="413"/>
      <c r="E168" s="420" t="str">
        <f>IFERROR(IF(AND(K168="",T168=""),"",(VLOOKUP(Q168,'Reference records(soft deleted)'!$B$46:$D$62,3,FALSE))),"")</f>
        <v/>
      </c>
      <c r="F168" s="414"/>
      <c r="G168" s="414"/>
      <c r="H168" s="414"/>
      <c r="I168" s="414"/>
      <c r="J168" s="414"/>
      <c r="K168" s="420" t="str">
        <f>IFERROR(VLOOKUP(R168,'Reference records(soft deleted)'!$B$110:$D$181,3,FALSE),"")</f>
        <v/>
      </c>
      <c r="L168" s="414"/>
      <c r="M168" s="414"/>
      <c r="N168" s="414"/>
      <c r="O168" s="414"/>
      <c r="P168" s="414"/>
      <c r="Q168" s="415" t="s">
        <v>538</v>
      </c>
      <c r="R168" s="416"/>
      <c r="S168" s="417"/>
      <c r="T168" s="418"/>
      <c r="U168" s="421" t="str">
        <f>IFERROR(IF(VLOOKUP(E168,'Reference Records'!$C$71:$D$84,2,FALSE)=0,"",VLOOKUP(E168,'Reference Records'!$C$71:$D$84,2,FALSE)),"")</f>
        <v/>
      </c>
      <c r="V168" s="419"/>
      <c r="W168" s="421" t="str">
        <f t="shared" si="9"/>
        <v/>
      </c>
      <c r="X168" s="419" t="str">
        <f t="shared" si="10"/>
        <v>a1P36000002M5LhEAK</v>
      </c>
      <c r="Y168" s="419" t="b">
        <f t="shared" si="11"/>
        <v>0</v>
      </c>
      <c r="Z168" s="419" t="b">
        <f t="shared" si="12"/>
        <v>1</v>
      </c>
      <c r="AA168" s="419" t="str">
        <f>IFERROR(VLOOKUP(K168,'Reference Records'!$C$87:$E$148,3,FALSE),"")</f>
        <v/>
      </c>
      <c r="AB168" s="419" t="s">
        <v>615</v>
      </c>
      <c r="AC168" s="51"/>
    </row>
    <row r="169" spans="1:29" ht="47.1" customHeight="1" x14ac:dyDescent="0.3">
      <c r="A169" s="394">
        <v>50</v>
      </c>
      <c r="B169" s="413"/>
      <c r="C169" s="413"/>
      <c r="D169" s="413"/>
      <c r="E169" s="420" t="str">
        <f>IFERROR(IF(AND(K169="",T169=""),"",(VLOOKUP(Q169,'Reference records(soft deleted)'!$B$46:$D$62,3,FALSE))),"")</f>
        <v/>
      </c>
      <c r="F169" s="414"/>
      <c r="G169" s="414"/>
      <c r="H169" s="414"/>
      <c r="I169" s="414"/>
      <c r="J169" s="414"/>
      <c r="K169" s="420" t="str">
        <f>IFERROR(VLOOKUP(R169,'Reference records(soft deleted)'!$B$110:$D$181,3,FALSE),"")</f>
        <v/>
      </c>
      <c r="L169" s="414"/>
      <c r="M169" s="414"/>
      <c r="N169" s="414"/>
      <c r="O169" s="414"/>
      <c r="P169" s="414"/>
      <c r="Q169" s="415" t="s">
        <v>538</v>
      </c>
      <c r="R169" s="416"/>
      <c r="S169" s="417"/>
      <c r="T169" s="418"/>
      <c r="U169" s="421" t="str">
        <f>IFERROR(IF(VLOOKUP(E169,'Reference Records'!$C$71:$D$84,2,FALSE)=0,"",VLOOKUP(E169,'Reference Records'!$C$71:$D$84,2,FALSE)),"")</f>
        <v/>
      </c>
      <c r="V169" s="419"/>
      <c r="W169" s="421" t="str">
        <f t="shared" si="9"/>
        <v/>
      </c>
      <c r="X169" s="419" t="str">
        <f t="shared" si="10"/>
        <v>a1P36000002M5LhEAK</v>
      </c>
      <c r="Y169" s="419" t="b">
        <f t="shared" si="11"/>
        <v>0</v>
      </c>
      <c r="Z169" s="419" t="b">
        <f t="shared" si="12"/>
        <v>1</v>
      </c>
      <c r="AA169" s="419" t="str">
        <f>IFERROR(VLOOKUP(K169,'Reference Records'!$C$87:$E$148,3,FALSE),"")</f>
        <v/>
      </c>
      <c r="AB169" s="419" t="s">
        <v>616</v>
      </c>
      <c r="AC169" s="51"/>
    </row>
    <row r="170" spans="1:29" ht="2.25" customHeight="1" thickBot="1" x14ac:dyDescent="0.35">
      <c r="A170" s="113"/>
      <c r="B170" s="114"/>
      <c r="C170" s="114"/>
      <c r="D170" s="114"/>
      <c r="E170" s="114"/>
      <c r="F170" s="114"/>
      <c r="G170" s="114"/>
      <c r="H170" s="114"/>
      <c r="I170" s="114"/>
      <c r="J170" s="114"/>
      <c r="K170" s="114"/>
      <c r="L170" s="114"/>
      <c r="M170" s="114"/>
      <c r="N170" s="114"/>
      <c r="O170" s="114"/>
      <c r="P170" s="114"/>
      <c r="Q170" s="114"/>
      <c r="R170" s="114"/>
      <c r="S170" s="114"/>
      <c r="T170" s="114"/>
      <c r="U170" s="66"/>
      <c r="V170" s="115"/>
      <c r="W170" s="115"/>
      <c r="X170" s="115"/>
      <c r="Y170" s="115"/>
      <c r="Z170" s="115"/>
      <c r="AA170" s="66"/>
      <c r="AB170" s="66"/>
      <c r="AC170" s="61"/>
    </row>
    <row r="178" spans="1:31" x14ac:dyDescent="0.3">
      <c r="A178" s="67" t="s">
        <v>132</v>
      </c>
      <c r="B178" s="67"/>
      <c r="C178" s="67"/>
      <c r="D178" s="67"/>
    </row>
    <row r="182" spans="1:31" x14ac:dyDescent="0.3">
      <c r="AE182" s="199" t="s">
        <v>270</v>
      </c>
    </row>
    <row r="193" spans="44:45" x14ac:dyDescent="0.3">
      <c r="AS193" s="199"/>
    </row>
    <row r="194" spans="44:45" x14ac:dyDescent="0.3">
      <c r="AR194" s="199">
        <f>IF(C9="","",C9)</f>
        <v>12</v>
      </c>
      <c r="AS194" s="199">
        <v>3</v>
      </c>
    </row>
    <row r="195" spans="44:45" x14ac:dyDescent="0.3">
      <c r="AS195" s="199">
        <v>6</v>
      </c>
    </row>
    <row r="196" spans="44:45" x14ac:dyDescent="0.3">
      <c r="AS196" s="199">
        <v>12</v>
      </c>
    </row>
    <row r="197" spans="44:45" x14ac:dyDescent="0.3">
      <c r="AS197" s="199"/>
    </row>
  </sheetData>
  <sheetProtection algorithmName="SHA-512" hashValue="p7dn/Lpw7aalhxD2UlAASS5bsZnkHFTpGeOj4n1CObRznPo/+bRSzB3HQRCSwXmSTUzmhAW5wDxfcmjpGtIDFQ==" saltValue="olDGxCKj6YOj9X1gRVBloA==" spinCount="100000" sheet="1" objects="1" scenarios="1" formatCells="0" sort="0" autoFilter="0"/>
  <mergeCells count="13">
    <mergeCell ref="A13:A14"/>
    <mergeCell ref="V4:W5"/>
    <mergeCell ref="A33:L33"/>
    <mergeCell ref="A1:T2"/>
    <mergeCell ref="A35:T35"/>
    <mergeCell ref="K10:K11"/>
    <mergeCell ref="A117:T117"/>
    <mergeCell ref="A116:T116"/>
    <mergeCell ref="Y49:Y50"/>
    <mergeCell ref="A48:E48"/>
    <mergeCell ref="A90:E90"/>
    <mergeCell ref="A66:E66"/>
    <mergeCell ref="Y67:Y82"/>
  </mergeCells>
  <conditionalFormatting sqref="E92:E108">
    <cfRule type="expression" dxfId="160" priority="22">
      <formula>AND(COUNTIF($E$92:$E$108,$E92)&gt;1,E92&lt;&gt;"")</formula>
    </cfRule>
  </conditionalFormatting>
  <conditionalFormatting sqref="A29:K29 B30:K30">
    <cfRule type="expression" dxfId="159" priority="21">
      <formula>OR($AN$5="Grant Making", $AN$5="Grant Revision")</formula>
    </cfRule>
  </conditionalFormatting>
  <conditionalFormatting sqref="A24:E26">
    <cfRule type="expression" dxfId="158" priority="20">
      <formula>$AN$5="Funding Request"</formula>
    </cfRule>
  </conditionalFormatting>
  <conditionalFormatting sqref="A9:E9">
    <cfRule type="expression" dxfId="157" priority="17">
      <formula>$AN$5="Funding Request"</formula>
    </cfRule>
  </conditionalFormatting>
  <conditionalFormatting sqref="A37:T43">
    <cfRule type="expression" dxfId="156" priority="8">
      <formula>$U37:$U44="[Record ID]"</formula>
    </cfRule>
    <cfRule type="expression" dxfId="155" priority="16">
      <formula>$A37&gt;$E$8</formula>
    </cfRule>
  </conditionalFormatting>
  <conditionalFormatting sqref="K36:T43">
    <cfRule type="expression" dxfId="154" priority="13">
      <formula>$AN$5="Funding Request"</formula>
    </cfRule>
  </conditionalFormatting>
  <conditionalFormatting sqref="A30">
    <cfRule type="expression" dxfId="153" priority="12">
      <formula>OR($AN$5="Grant Making", $AN$5="Grant Revision")</formula>
    </cfRule>
  </conditionalFormatting>
  <conditionalFormatting sqref="K8">
    <cfRule type="expression" dxfId="152" priority="11">
      <formula>OR($AN$9="Additional Funding", $AN$9="Other Revison")</formula>
    </cfRule>
  </conditionalFormatting>
  <conditionalFormatting sqref="K30 E30">
    <cfRule type="expression" dxfId="151" priority="28">
      <formula>AND($E30&lt;&gt;"",$K30&lt;&gt;"")</formula>
    </cfRule>
  </conditionalFormatting>
  <conditionalFormatting sqref="E11 E8">
    <cfRule type="expression" dxfId="150" priority="10">
      <formula>$E$8&gt;$E$11</formula>
    </cfRule>
  </conditionalFormatting>
  <conditionalFormatting sqref="A30:K30">
    <cfRule type="expression" dxfId="149" priority="9">
      <formula>$P30:$P31="[Record ID]"</formula>
    </cfRule>
  </conditionalFormatting>
  <conditionalFormatting sqref="A50:E55 A68:E79">
    <cfRule type="expression" dxfId="148" priority="7">
      <formula>$H50:$H63="[Record ID]"</formula>
    </cfRule>
  </conditionalFormatting>
  <conditionalFormatting sqref="A92:E103">
    <cfRule type="expression" dxfId="147" priority="2">
      <formula>$H92:$H108="[Record ID]"</formula>
    </cfRule>
  </conditionalFormatting>
  <conditionalFormatting sqref="A119:T169">
    <cfRule type="expression" dxfId="146" priority="1">
      <formula>$AB119:$AB170="[Record ID]"</formula>
    </cfRule>
  </conditionalFormatting>
  <conditionalFormatting sqref="A56:E62">
    <cfRule type="expression" dxfId="145" priority="30">
      <formula>$H56:$H81="[Record ID]"</formula>
    </cfRule>
  </conditionalFormatting>
  <conditionalFormatting sqref="A80:E80">
    <cfRule type="expression" dxfId="144" priority="32">
      <formula>$H80:$H108="[Record ID]"</formula>
    </cfRule>
  </conditionalFormatting>
  <conditionalFormatting sqref="A104:E107">
    <cfRule type="expression" dxfId="143" priority="34">
      <formula>$H104:$H170="[Record ID]"</formula>
    </cfRule>
  </conditionalFormatting>
  <dataValidations count="17">
    <dataValidation type="list" allowBlank="1" showInputMessage="1" showErrorMessage="1" sqref="E119:E169">
      <formula1>Modules</formula1>
    </dataValidation>
    <dataValidation type="custom" allowBlank="1" showInputMessage="1" showErrorMessage="1" errorTitle="Implementation Period Start Date" error="The Implementation Period Start should be the first day of the month" sqref="E7">
      <formula1>DAY(E7)=1</formula1>
    </dataValidation>
    <dataValidation type="list" allowBlank="1" showInputMessage="1" showErrorMessage="1" sqref="K119:K169">
      <formula1>OFFSET(ModuleStart,MATCH(U119,ModuleColumn,0)-1,2,COUNTIF(ModuleColumn,U119),1)</formula1>
    </dataValidation>
    <dataValidation type="list" allowBlank="1" showInputMessage="1" showErrorMessage="1" sqref="E30">
      <formula1>FundingRequestPR</formula1>
    </dataValidation>
    <dataValidation type="list" allowBlank="1" showInputMessage="1" showErrorMessage="1" sqref="E9">
      <formula1>IF(OR($AN$5="Grant Making", $AN$5="Grant Revision"),$AS$195:$AS$196,$AR$194)</formula1>
    </dataValidation>
    <dataValidation type="date" allowBlank="1" showInputMessage="1" showErrorMessage="1" sqref="E8">
      <formula1>1</formula1>
      <formula2>767376</formula2>
    </dataValidation>
    <dataValidation type="custom" allowBlank="1" showInputMessage="1" showErrorMessage="1" sqref="K30:K31">
      <formula1>E30=""</formula1>
    </dataValidation>
    <dataValidation type="list" allowBlank="1" showInputMessage="1" showErrorMessage="1" sqref="K37:K43">
      <formula1>"Yes,No"</formula1>
    </dataValidation>
    <dataValidation type="decimal" allowBlank="1" showInputMessage="1" showErrorMessage="1" errorTitle="X-Author for Excel" error="Please enter a valid numeric value. Valid range for Programmatic Report Period Frequency is -1E+18 to 1E+18." promptTitle="X-Author for Excel" sqref="C9">
      <formula1>-1000000000000000000</formula1>
      <formula2>1000000000000000000</formula2>
    </dataValidation>
    <dataValidation type="custom" allowBlank="1" showInputMessage="1" showErrorMessage="1" errorTitle="X-Author for Excel" error="Id and Lookup fields are not editable." promptTitle="X-Author for Excel" sqref="AN10 I25:I26 H50:H62 F50:F62 H68:H80 F68:F80 H92:J107 X119:X169 AA119:AB169 U37:U43 Q37:Q43">
      <formula1>""</formula1>
    </dataValidation>
    <dataValidation type="decimal" allowBlank="1" showInputMessage="1" showErrorMessage="1" errorTitle="X-Author for Excel" error="Please enter a valid numeric value. Valid range for Account Role Number is -1E+18 to 1E+18." promptTitle="X-Author for Excel" sqref="A25:A26">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0:A62">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G50:G62 G68:G80 G92:G107 Y119:Z169 M37:N43">
      <formula1>"TRUE,FALSE"</formula1>
    </dataValidation>
    <dataValidation type="decimal" allowBlank="1" showInputMessage="1" showErrorMessage="1" errorTitle="X-Author for Excel" error="Please enter a valid numeric value. Valid range for Objective Number is -1E+18 to 1E+18." promptTitle="X-Author for Excel" sqref="A68:A80">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92:A107">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19:A169">
      <formula1>-1000000000000000000</formula1>
      <formula2>1000000000000000000</formula2>
    </dataValidation>
    <dataValidation type="date" allowBlank="1" showInputMessage="1" showErrorMessage="1" errorTitle="X-Author for Excel" error="Please enter a valid date." promptTitle="X-Author for Excel" sqref="O37:P43">
      <formula1>1</formula1>
      <formula2>767376</formula2>
    </dataValidation>
  </dataValidations>
  <hyperlinks>
    <hyperlink ref="E14" location="_4f36af19_06bf_4c59_990d_586822b3d259" display="Objectives"/>
    <hyperlink ref="T13" location="_0215c642_4079_4a66_b33f_02948e5b161c" display="Goals"/>
    <hyperlink ref="T14" location="_4ede0df7_bdae_485c_a6aa_cd381b32466f" display="Interventions"/>
    <hyperlink ref="E13" location="_8273a11c_a030_45ba_bf8f_2b577e1aa93b" display="Principal Recipients"/>
    <hyperlink ref="A178" location="'Overview - Section A'!A13" display="'Overview - Section A'!A13"/>
    <hyperlink ref="K13" location="_6a3dda26_b269_4afa_8b05_c602a881a167" display="Reporting Periods"/>
    <hyperlink ref="K14" location="_eabb6097_6646_49fe_9d42_cce1d696601b" display="Modules"/>
  </hyperlinks>
  <pageMargins left="0.7" right="0.7" top="0.75" bottom="0.75" header="0.3" footer="0.3"/>
  <pageSetup paperSize="8" fitToHeight="0" orientation="landscape" r:id="rId1"/>
  <rowBreaks count="4" manualBreakCount="4">
    <brk id="17" max="28" man="1"/>
    <brk id="31" max="28" man="1"/>
    <brk id="48" max="28" man="1"/>
    <brk id="170" max="28" man="1"/>
  </rowBreak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'Account Role'!$C$2:$C$18</xm:f>
          </x14:formula1>
          <xm:sqref>J25:J26</xm:sqref>
        </x14:dataValidation>
        <x14:dataValidation type="list" allowBlank="1" showInputMessage="1" showErrorMessage="1">
          <x14:formula1>
            <xm:f>OFFSET('Reference Records'!$B$71,1,0,MATCH(" ",'Reference Records'!$B$71:$B$84,-1)-1,1)</xm:f>
          </x14:formula1>
          <xm:sqref>E92:E107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182"/>
  <sheetViews>
    <sheetView workbookViewId="0">
      <selection activeCell="D3" sqref="D3:F4"/>
    </sheetView>
  </sheetViews>
  <sheetFormatPr defaultColWidth="8.69921875" defaultRowHeight="13.2" x14ac:dyDescent="0.25"/>
  <cols>
    <col min="1" max="1" width="18.69921875" style="1" customWidth="1"/>
    <col min="2" max="2" width="43.09765625" style="1" customWidth="1"/>
    <col min="3" max="3" width="8.69921875" style="1"/>
    <col min="4" max="4" width="40.19921875" style="1" customWidth="1"/>
    <col min="5" max="5" width="14.09765625" style="1" customWidth="1"/>
    <col min="6" max="6" width="14.19921875" style="1" customWidth="1"/>
    <col min="7" max="16384" width="8.69921875" style="1"/>
  </cols>
  <sheetData>
    <row r="1" spans="1:7" x14ac:dyDescent="0.25">
      <c r="A1" s="2" t="s">
        <v>99</v>
      </c>
    </row>
    <row r="2" spans="1:7" x14ac:dyDescent="0.25">
      <c r="A2" s="480" t="s">
        <v>101</v>
      </c>
      <c r="B2" s="480" t="s">
        <v>57</v>
      </c>
      <c r="C2" s="480">
        <v>0</v>
      </c>
      <c r="D2" s="480" t="s">
        <v>109</v>
      </c>
      <c r="E2" s="480" t="s">
        <v>42</v>
      </c>
      <c r="F2" s="480" t="s">
        <v>31</v>
      </c>
      <c r="G2" s="480" t="s">
        <v>62</v>
      </c>
    </row>
    <row r="3" spans="1:7" hidden="1" x14ac:dyDescent="0.25">
      <c r="A3" s="480" t="s">
        <v>100</v>
      </c>
      <c r="B3" s="481" t="s">
        <v>87</v>
      </c>
      <c r="C3" s="480">
        <f>IF(B3=B2,C2+1,0)</f>
        <v>0</v>
      </c>
      <c r="D3" s="480" t="str">
        <f>B3&amp;"-"&amp;C3</f>
        <v>[Name]-0</v>
      </c>
      <c r="E3" s="481" t="s">
        <v>103</v>
      </c>
      <c r="F3" s="481" t="s">
        <v>102</v>
      </c>
      <c r="G3" s="480" t="s">
        <v>61</v>
      </c>
    </row>
    <row r="4" spans="1:7" s="11" customFormat="1" x14ac:dyDescent="0.25">
      <c r="A4" s="480" t="s">
        <v>2009</v>
      </c>
      <c r="B4" s="481" t="s">
        <v>2010</v>
      </c>
      <c r="C4" s="480">
        <f t="shared" ref="C4:C55" si="0">IF(B4=B3,C3+1,0)</f>
        <v>0</v>
      </c>
      <c r="D4" s="480" t="str">
        <f t="shared" ref="D4:D55" si="1">B4&amp;"-"&amp;C4</f>
        <v>HIV I-9a(M): Percentage of men who have sex with men who are living with HIV-0</v>
      </c>
      <c r="E4" s="481" t="s">
        <v>2011</v>
      </c>
      <c r="F4" s="481" t="s">
        <v>2012</v>
      </c>
      <c r="G4" s="480" t="s">
        <v>2013</v>
      </c>
    </row>
    <row r="5" spans="1:7" s="11" customFormat="1" x14ac:dyDescent="0.25">
      <c r="A5" s="480" t="s">
        <v>2009</v>
      </c>
      <c r="B5" s="481" t="s">
        <v>2010</v>
      </c>
      <c r="C5" s="480">
        <f t="shared" si="0"/>
        <v>1</v>
      </c>
      <c r="D5" s="480" t="str">
        <f t="shared" si="1"/>
        <v>HIV I-9a(M): Percentage of men who have sex with men who are living with HIV-1</v>
      </c>
      <c r="E5" s="481" t="s">
        <v>2011</v>
      </c>
      <c r="F5" s="481" t="s">
        <v>2014</v>
      </c>
      <c r="G5" s="480" t="s">
        <v>2015</v>
      </c>
    </row>
    <row r="6" spans="1:7" s="11" customFormat="1" x14ac:dyDescent="0.25">
      <c r="A6" s="480" t="s">
        <v>2016</v>
      </c>
      <c r="B6" s="481" t="s">
        <v>2017</v>
      </c>
      <c r="C6" s="480">
        <f t="shared" si="0"/>
        <v>0</v>
      </c>
      <c r="D6" s="480" t="str">
        <f t="shared" si="1"/>
        <v>HIV I-9b(M): Percentage of transgender people who are living with HIV-0</v>
      </c>
      <c r="E6" s="481" t="s">
        <v>2011</v>
      </c>
      <c r="F6" s="481" t="s">
        <v>2012</v>
      </c>
      <c r="G6" s="480" t="s">
        <v>2018</v>
      </c>
    </row>
    <row r="7" spans="1:7" s="11" customFormat="1" x14ac:dyDescent="0.25">
      <c r="A7" s="480" t="s">
        <v>2016</v>
      </c>
      <c r="B7" s="481" t="s">
        <v>2017</v>
      </c>
      <c r="C7" s="480">
        <f t="shared" si="0"/>
        <v>1</v>
      </c>
      <c r="D7" s="480" t="str">
        <f t="shared" si="1"/>
        <v>HIV I-9b(M): Percentage of transgender people who are living with HIV-1</v>
      </c>
      <c r="E7" s="481" t="s">
        <v>2011</v>
      </c>
      <c r="F7" s="481" t="s">
        <v>2014</v>
      </c>
      <c r="G7" s="480" t="s">
        <v>2019</v>
      </c>
    </row>
    <row r="8" spans="1:7" s="11" customFormat="1" x14ac:dyDescent="0.25">
      <c r="A8" s="480" t="s">
        <v>2020</v>
      </c>
      <c r="B8" s="481" t="s">
        <v>2021</v>
      </c>
      <c r="C8" s="480">
        <f t="shared" si="0"/>
        <v>0</v>
      </c>
      <c r="D8" s="480" t="str">
        <f t="shared" si="1"/>
        <v>HIV I-10(M): Percentage of sex workers who are living with HIV-0</v>
      </c>
      <c r="E8" s="481" t="s">
        <v>2011</v>
      </c>
      <c r="F8" s="481" t="s">
        <v>2012</v>
      </c>
      <c r="G8" s="480" t="s">
        <v>2022</v>
      </c>
    </row>
    <row r="9" spans="1:7" s="11" customFormat="1" x14ac:dyDescent="0.25">
      <c r="A9" s="480" t="s">
        <v>2020</v>
      </c>
      <c r="B9" s="481" t="s">
        <v>2021</v>
      </c>
      <c r="C9" s="480">
        <f t="shared" si="0"/>
        <v>1</v>
      </c>
      <c r="D9" s="480" t="str">
        <f t="shared" si="1"/>
        <v>HIV I-10(M): Percentage of sex workers who are living with HIV-1</v>
      </c>
      <c r="E9" s="481" t="s">
        <v>2011</v>
      </c>
      <c r="F9" s="481" t="s">
        <v>2014</v>
      </c>
      <c r="G9" s="480" t="s">
        <v>2023</v>
      </c>
    </row>
    <row r="10" spans="1:7" s="11" customFormat="1" x14ac:dyDescent="0.25">
      <c r="A10" s="480" t="s">
        <v>2024</v>
      </c>
      <c r="B10" s="481" t="s">
        <v>2025</v>
      </c>
      <c r="C10" s="480">
        <f t="shared" si="0"/>
        <v>0</v>
      </c>
      <c r="D10" s="480" t="str">
        <f t="shared" si="1"/>
        <v>HIV I-11(M): Percentage of people who inject drugs who are living with HIV-0</v>
      </c>
      <c r="E10" s="481" t="s">
        <v>2011</v>
      </c>
      <c r="F10" s="481" t="s">
        <v>2012</v>
      </c>
      <c r="G10" s="480" t="s">
        <v>2026</v>
      </c>
    </row>
    <row r="11" spans="1:7" s="11" customFormat="1" x14ac:dyDescent="0.25">
      <c r="A11" s="480" t="s">
        <v>2024</v>
      </c>
      <c r="B11" s="481" t="s">
        <v>2025</v>
      </c>
      <c r="C11" s="480">
        <f t="shared" si="0"/>
        <v>1</v>
      </c>
      <c r="D11" s="480" t="str">
        <f t="shared" si="1"/>
        <v>HIV I-11(M): Percentage of people who inject drugs who are living with HIV-1</v>
      </c>
      <c r="E11" s="481" t="s">
        <v>2011</v>
      </c>
      <c r="F11" s="481" t="s">
        <v>2014</v>
      </c>
      <c r="G11" s="480" t="s">
        <v>2027</v>
      </c>
    </row>
    <row r="12" spans="1:7" s="11" customFormat="1" x14ac:dyDescent="0.25">
      <c r="A12" s="480" t="s">
        <v>386</v>
      </c>
      <c r="B12" s="481" t="s">
        <v>2028</v>
      </c>
      <c r="C12" s="480">
        <f t="shared" si="0"/>
        <v>0</v>
      </c>
      <c r="D12" s="480" t="str">
        <f t="shared" si="1"/>
        <v>Malaria I-4: Malaria test positivity rate-0</v>
      </c>
      <c r="E12" s="481" t="s">
        <v>2029</v>
      </c>
      <c r="F12" s="481" t="s">
        <v>2030</v>
      </c>
      <c r="G12" s="480" t="s">
        <v>2031</v>
      </c>
    </row>
    <row r="13" spans="1:7" s="11" customFormat="1" x14ac:dyDescent="0.25">
      <c r="A13" s="480" t="s">
        <v>386</v>
      </c>
      <c r="B13" s="481" t="s">
        <v>2028</v>
      </c>
      <c r="C13" s="480">
        <f t="shared" si="0"/>
        <v>1</v>
      </c>
      <c r="D13" s="480" t="str">
        <f t="shared" si="1"/>
        <v>Malaria I-4: Malaria test positivity rate-1</v>
      </c>
      <c r="E13" s="481" t="s">
        <v>2032</v>
      </c>
      <c r="F13" s="481" t="s">
        <v>2033</v>
      </c>
      <c r="G13" s="480" t="s">
        <v>2034</v>
      </c>
    </row>
    <row r="14" spans="1:7" s="11" customFormat="1" x14ac:dyDescent="0.25">
      <c r="A14" s="480" t="s">
        <v>386</v>
      </c>
      <c r="B14" s="481" t="s">
        <v>2028</v>
      </c>
      <c r="C14" s="480">
        <f t="shared" si="0"/>
        <v>2</v>
      </c>
      <c r="D14" s="480" t="str">
        <f t="shared" si="1"/>
        <v>Malaria I-4: Malaria test positivity rate-2</v>
      </c>
      <c r="E14" s="481" t="s">
        <v>2032</v>
      </c>
      <c r="F14" s="481" t="s">
        <v>2035</v>
      </c>
      <c r="G14" s="480" t="s">
        <v>2036</v>
      </c>
    </row>
    <row r="15" spans="1:7" s="11" customFormat="1" x14ac:dyDescent="0.25">
      <c r="A15" s="480" t="s">
        <v>380</v>
      </c>
      <c r="B15" s="481" t="s">
        <v>2037</v>
      </c>
      <c r="C15" s="480">
        <f t="shared" si="0"/>
        <v>0</v>
      </c>
      <c r="D15" s="480" t="str">
        <f t="shared" si="1"/>
        <v>Malaria I-5: Malaria parasite prevalence: Proportion of children aged 6-59 months with malaria infection-0</v>
      </c>
      <c r="E15" s="481" t="s">
        <v>2038</v>
      </c>
      <c r="F15" s="481" t="s">
        <v>2039</v>
      </c>
      <c r="G15" s="480" t="s">
        <v>2040</v>
      </c>
    </row>
    <row r="16" spans="1:7" s="11" customFormat="1" x14ac:dyDescent="0.25">
      <c r="A16" s="480" t="s">
        <v>380</v>
      </c>
      <c r="B16" s="481" t="s">
        <v>2037</v>
      </c>
      <c r="C16" s="480">
        <f t="shared" si="0"/>
        <v>1</v>
      </c>
      <c r="D16" s="480" t="str">
        <f t="shared" si="1"/>
        <v>Malaria I-5: Malaria parasite prevalence: Proportion of children aged 6-59 months with malaria infection-1</v>
      </c>
      <c r="E16" s="481" t="s">
        <v>2038</v>
      </c>
      <c r="F16" s="481" t="s">
        <v>2041</v>
      </c>
      <c r="G16" s="480" t="s">
        <v>2042</v>
      </c>
    </row>
    <row r="17" spans="1:7" s="11" customFormat="1" x14ac:dyDescent="0.25">
      <c r="A17" s="480" t="s">
        <v>2043</v>
      </c>
      <c r="B17" s="481" t="s">
        <v>2044</v>
      </c>
      <c r="C17" s="480">
        <f t="shared" si="0"/>
        <v>0</v>
      </c>
      <c r="D17" s="480" t="str">
        <f t="shared" si="1"/>
        <v>HIV I-4: Number of AIDS-related deaths per 100,000 population-0</v>
      </c>
      <c r="E17" s="481" t="s">
        <v>2011</v>
      </c>
      <c r="F17" s="481" t="s">
        <v>2045</v>
      </c>
      <c r="G17" s="480" t="s">
        <v>2046</v>
      </c>
    </row>
    <row r="18" spans="1:7" s="11" customFormat="1" x14ac:dyDescent="0.25">
      <c r="A18" s="480" t="s">
        <v>2043</v>
      </c>
      <c r="B18" s="481" t="s">
        <v>2044</v>
      </c>
      <c r="C18" s="480">
        <f t="shared" si="0"/>
        <v>1</v>
      </c>
      <c r="D18" s="480" t="str">
        <f t="shared" si="1"/>
        <v>HIV I-4: Number of AIDS-related deaths per 100,000 population-1</v>
      </c>
      <c r="E18" s="481" t="s">
        <v>2011</v>
      </c>
      <c r="F18" s="481" t="s">
        <v>2047</v>
      </c>
      <c r="G18" s="480" t="s">
        <v>2048</v>
      </c>
    </row>
    <row r="19" spans="1:7" s="11" customFormat="1" x14ac:dyDescent="0.25">
      <c r="A19" s="480" t="s">
        <v>2043</v>
      </c>
      <c r="B19" s="481" t="s">
        <v>2044</v>
      </c>
      <c r="C19" s="480">
        <f t="shared" si="0"/>
        <v>2</v>
      </c>
      <c r="D19" s="480" t="str">
        <f t="shared" si="1"/>
        <v>HIV I-4: Number of AIDS-related deaths per 100,000 population-2</v>
      </c>
      <c r="E19" s="481" t="s">
        <v>2049</v>
      </c>
      <c r="F19" s="481" t="s">
        <v>2050</v>
      </c>
      <c r="G19" s="480" t="s">
        <v>2051</v>
      </c>
    </row>
    <row r="20" spans="1:7" s="11" customFormat="1" x14ac:dyDescent="0.25">
      <c r="A20" s="480" t="s">
        <v>2043</v>
      </c>
      <c r="B20" s="481" t="s">
        <v>2044</v>
      </c>
      <c r="C20" s="480">
        <f t="shared" si="0"/>
        <v>3</v>
      </c>
      <c r="D20" s="480" t="str">
        <f t="shared" si="1"/>
        <v>HIV I-4: Number of AIDS-related deaths per 100,000 population-3</v>
      </c>
      <c r="E20" s="481" t="s">
        <v>2049</v>
      </c>
      <c r="F20" s="481" t="s">
        <v>2052</v>
      </c>
      <c r="G20" s="480" t="s">
        <v>2053</v>
      </c>
    </row>
    <row r="21" spans="1:7" s="11" customFormat="1" x14ac:dyDescent="0.25">
      <c r="A21" s="480" t="s">
        <v>2043</v>
      </c>
      <c r="B21" s="481" t="s">
        <v>2044</v>
      </c>
      <c r="C21" s="480">
        <f t="shared" si="0"/>
        <v>4</v>
      </c>
      <c r="D21" s="480" t="str">
        <f t="shared" si="1"/>
        <v>HIV I-4: Number of AIDS-related deaths per 100,000 population-4</v>
      </c>
      <c r="E21" s="481" t="s">
        <v>2049</v>
      </c>
      <c r="F21" s="481" t="s">
        <v>2054</v>
      </c>
      <c r="G21" s="480" t="s">
        <v>2055</v>
      </c>
    </row>
    <row r="22" spans="1:7" s="11" customFormat="1" x14ac:dyDescent="0.25">
      <c r="A22" s="480" t="s">
        <v>2043</v>
      </c>
      <c r="B22" s="481" t="s">
        <v>2044</v>
      </c>
      <c r="C22" s="480">
        <f t="shared" si="0"/>
        <v>5</v>
      </c>
      <c r="D22" s="480" t="str">
        <f t="shared" si="1"/>
        <v>HIV I-4: Number of AIDS-related deaths per 100,000 population-5</v>
      </c>
      <c r="E22" s="481" t="s">
        <v>2049</v>
      </c>
      <c r="F22" s="481" t="s">
        <v>2056</v>
      </c>
      <c r="G22" s="480" t="s">
        <v>2057</v>
      </c>
    </row>
    <row r="23" spans="1:7" s="11" customFormat="1" x14ac:dyDescent="0.25">
      <c r="A23" s="480" t="s">
        <v>2043</v>
      </c>
      <c r="B23" s="481" t="s">
        <v>2044</v>
      </c>
      <c r="C23" s="480">
        <f t="shared" si="0"/>
        <v>6</v>
      </c>
      <c r="D23" s="480" t="str">
        <f t="shared" si="1"/>
        <v>HIV I-4: Number of AIDS-related deaths per 100,000 population-6</v>
      </c>
      <c r="E23" s="481" t="s">
        <v>2038</v>
      </c>
      <c r="F23" s="481" t="s">
        <v>2039</v>
      </c>
      <c r="G23" s="480" t="s">
        <v>2058</v>
      </c>
    </row>
    <row r="24" spans="1:7" s="11" customFormat="1" x14ac:dyDescent="0.25">
      <c r="A24" s="480" t="s">
        <v>2043</v>
      </c>
      <c r="B24" s="481" t="s">
        <v>2044</v>
      </c>
      <c r="C24" s="480">
        <f t="shared" si="0"/>
        <v>7</v>
      </c>
      <c r="D24" s="480" t="str">
        <f t="shared" si="1"/>
        <v>HIV I-4: Number of AIDS-related deaths per 100,000 population-7</v>
      </c>
      <c r="E24" s="481" t="s">
        <v>2038</v>
      </c>
      <c r="F24" s="481" t="s">
        <v>2041</v>
      </c>
      <c r="G24" s="480" t="s">
        <v>2059</v>
      </c>
    </row>
    <row r="25" spans="1:7" s="11" customFormat="1" x14ac:dyDescent="0.25">
      <c r="A25" s="480" t="s">
        <v>2060</v>
      </c>
      <c r="B25" s="481" t="s">
        <v>2061</v>
      </c>
      <c r="C25" s="480">
        <f t="shared" si="0"/>
        <v>0</v>
      </c>
      <c r="D25" s="480" t="str">
        <f t="shared" si="1"/>
        <v>Malaria I-1(M): Reported malaria cases (presumed and confirmed)-0</v>
      </c>
      <c r="E25" s="481" t="s">
        <v>2011</v>
      </c>
      <c r="F25" s="481" t="s">
        <v>2062</v>
      </c>
      <c r="G25" s="480" t="s">
        <v>2063</v>
      </c>
    </row>
    <row r="26" spans="1:7" s="11" customFormat="1" x14ac:dyDescent="0.25">
      <c r="A26" s="480" t="s">
        <v>2060</v>
      </c>
      <c r="B26" s="481" t="s">
        <v>2061</v>
      </c>
      <c r="C26" s="480">
        <f t="shared" si="0"/>
        <v>1</v>
      </c>
      <c r="D26" s="480" t="str">
        <f t="shared" si="1"/>
        <v>Malaria I-1(M): Reported malaria cases (presumed and confirmed)-1</v>
      </c>
      <c r="E26" s="481" t="s">
        <v>2011</v>
      </c>
      <c r="F26" s="481" t="s">
        <v>2064</v>
      </c>
      <c r="G26" s="480" t="s">
        <v>2065</v>
      </c>
    </row>
    <row r="27" spans="1:7" s="11" customFormat="1" x14ac:dyDescent="0.25">
      <c r="A27" s="480" t="s">
        <v>2060</v>
      </c>
      <c r="B27" s="481" t="s">
        <v>2061</v>
      </c>
      <c r="C27" s="480">
        <f t="shared" si="0"/>
        <v>2</v>
      </c>
      <c r="D27" s="480" t="str">
        <f t="shared" si="1"/>
        <v>Malaria I-1(M): Reported malaria cases (presumed and confirmed)-2</v>
      </c>
      <c r="E27" s="481" t="s">
        <v>2066</v>
      </c>
      <c r="F27" s="481" t="s">
        <v>2067</v>
      </c>
      <c r="G27" s="480" t="s">
        <v>2068</v>
      </c>
    </row>
    <row r="28" spans="1:7" s="11" customFormat="1" x14ac:dyDescent="0.25">
      <c r="A28" s="480" t="s">
        <v>2060</v>
      </c>
      <c r="B28" s="481" t="s">
        <v>2061</v>
      </c>
      <c r="C28" s="480">
        <f t="shared" si="0"/>
        <v>3</v>
      </c>
      <c r="D28" s="480" t="str">
        <f t="shared" si="1"/>
        <v>Malaria I-1(M): Reported malaria cases (presumed and confirmed)-3</v>
      </c>
      <c r="E28" s="481" t="s">
        <v>2066</v>
      </c>
      <c r="F28" s="481" t="s">
        <v>2069</v>
      </c>
      <c r="G28" s="480" t="s">
        <v>2070</v>
      </c>
    </row>
    <row r="29" spans="1:7" s="11" customFormat="1" x14ac:dyDescent="0.25">
      <c r="A29" s="480" t="s">
        <v>2060</v>
      </c>
      <c r="B29" s="481" t="s">
        <v>2061</v>
      </c>
      <c r="C29" s="480">
        <f t="shared" si="0"/>
        <v>4</v>
      </c>
      <c r="D29" s="480" t="str">
        <f t="shared" si="1"/>
        <v>Malaria I-1(M): Reported malaria cases (presumed and confirmed)-4</v>
      </c>
      <c r="E29" s="481" t="s">
        <v>2029</v>
      </c>
      <c r="F29" s="481" t="s">
        <v>2071</v>
      </c>
      <c r="G29" s="480" t="s">
        <v>2072</v>
      </c>
    </row>
    <row r="30" spans="1:7" s="11" customFormat="1" x14ac:dyDescent="0.25">
      <c r="A30" s="480" t="s">
        <v>2060</v>
      </c>
      <c r="B30" s="481" t="s">
        <v>2061</v>
      </c>
      <c r="C30" s="480">
        <f t="shared" si="0"/>
        <v>5</v>
      </c>
      <c r="D30" s="480" t="str">
        <f t="shared" si="1"/>
        <v>Malaria I-1(M): Reported malaria cases (presumed and confirmed)-5</v>
      </c>
      <c r="E30" s="481" t="s">
        <v>2029</v>
      </c>
      <c r="F30" s="481" t="s">
        <v>2030</v>
      </c>
      <c r="G30" s="480" t="s">
        <v>2073</v>
      </c>
    </row>
    <row r="31" spans="1:7" s="11" customFormat="1" x14ac:dyDescent="0.25">
      <c r="A31" s="480" t="s">
        <v>2060</v>
      </c>
      <c r="B31" s="481" t="s">
        <v>2061</v>
      </c>
      <c r="C31" s="480">
        <f t="shared" si="0"/>
        <v>6</v>
      </c>
      <c r="D31" s="480" t="str">
        <f t="shared" si="1"/>
        <v>Malaria I-1(M): Reported malaria cases (presumed and confirmed)-6</v>
      </c>
      <c r="E31" s="481" t="s">
        <v>2029</v>
      </c>
      <c r="F31" s="481" t="s">
        <v>2074</v>
      </c>
      <c r="G31" s="480" t="s">
        <v>2075</v>
      </c>
    </row>
    <row r="32" spans="1:7" s="11" customFormat="1" x14ac:dyDescent="0.25">
      <c r="A32" s="480" t="s">
        <v>389</v>
      </c>
      <c r="B32" s="481" t="s">
        <v>2076</v>
      </c>
      <c r="C32" s="480">
        <f t="shared" si="0"/>
        <v>0</v>
      </c>
      <c r="D32" s="480" t="str">
        <f t="shared" si="1"/>
        <v>Malaria I-3.1(M): Inpatient malaria deaths per year: rate per 100,000 persons per year-0</v>
      </c>
      <c r="E32" s="481" t="s">
        <v>2011</v>
      </c>
      <c r="F32" s="481" t="s">
        <v>2062</v>
      </c>
      <c r="G32" s="480" t="s">
        <v>2077</v>
      </c>
    </row>
    <row r="33" spans="1:7" s="11" customFormat="1" x14ac:dyDescent="0.25">
      <c r="A33" s="480" t="s">
        <v>389</v>
      </c>
      <c r="B33" s="481" t="s">
        <v>2076</v>
      </c>
      <c r="C33" s="480">
        <f t="shared" si="0"/>
        <v>1</v>
      </c>
      <c r="D33" s="480" t="str">
        <f t="shared" si="1"/>
        <v>Malaria I-3.1(M): Inpatient malaria deaths per year: rate per 100,000 persons per year-1</v>
      </c>
      <c r="E33" s="481" t="s">
        <v>2011</v>
      </c>
      <c r="F33" s="481" t="s">
        <v>2064</v>
      </c>
      <c r="G33" s="480" t="s">
        <v>2078</v>
      </c>
    </row>
    <row r="34" spans="1:7" s="11" customFormat="1" x14ac:dyDescent="0.25">
      <c r="A34" s="480" t="s">
        <v>2079</v>
      </c>
      <c r="B34" s="481" t="s">
        <v>2080</v>
      </c>
      <c r="C34" s="480">
        <f t="shared" si="0"/>
        <v>0</v>
      </c>
      <c r="D34" s="480" t="str">
        <f t="shared" si="1"/>
        <v>Malaria I-6: All-cause under-5 mortality rate per 1000 live births-0</v>
      </c>
      <c r="E34" s="481" t="s">
        <v>2038</v>
      </c>
      <c r="F34" s="481" t="s">
        <v>2039</v>
      </c>
      <c r="G34" s="480" t="s">
        <v>2081</v>
      </c>
    </row>
    <row r="35" spans="1:7" s="11" customFormat="1" x14ac:dyDescent="0.25">
      <c r="A35" s="480" t="s">
        <v>2079</v>
      </c>
      <c r="B35" s="481" t="s">
        <v>2080</v>
      </c>
      <c r="C35" s="480">
        <f t="shared" si="0"/>
        <v>1</v>
      </c>
      <c r="D35" s="480" t="str">
        <f t="shared" si="1"/>
        <v>Malaria I-6: All-cause under-5 mortality rate per 1000 live births-1</v>
      </c>
      <c r="E35" s="481" t="s">
        <v>2038</v>
      </c>
      <c r="F35" s="481" t="s">
        <v>2041</v>
      </c>
      <c r="G35" s="480" t="s">
        <v>2082</v>
      </c>
    </row>
    <row r="36" spans="1:7" s="11" customFormat="1" x14ac:dyDescent="0.25">
      <c r="A36" s="480" t="s">
        <v>2083</v>
      </c>
      <c r="B36" s="481" t="s">
        <v>2084</v>
      </c>
      <c r="C36" s="480">
        <f t="shared" si="0"/>
        <v>0</v>
      </c>
      <c r="D36" s="480" t="str">
        <f t="shared" si="1"/>
        <v>HIV I-14: Number of new HIV infections per 1000 uninfected population-0</v>
      </c>
      <c r="E36" s="481" t="s">
        <v>2011</v>
      </c>
      <c r="F36" s="481" t="s">
        <v>2045</v>
      </c>
      <c r="G36" s="480" t="s">
        <v>2085</v>
      </c>
    </row>
    <row r="37" spans="1:7" s="11" customFormat="1" x14ac:dyDescent="0.25">
      <c r="A37" s="480" t="s">
        <v>2083</v>
      </c>
      <c r="B37" s="481" t="s">
        <v>2084</v>
      </c>
      <c r="C37" s="480">
        <f t="shared" si="0"/>
        <v>1</v>
      </c>
      <c r="D37" s="480" t="str">
        <f t="shared" si="1"/>
        <v>HIV I-14: Number of new HIV infections per 1000 uninfected population-1</v>
      </c>
      <c r="E37" s="481" t="s">
        <v>2011</v>
      </c>
      <c r="F37" s="481" t="s">
        <v>2047</v>
      </c>
      <c r="G37" s="480" t="s">
        <v>2086</v>
      </c>
    </row>
    <row r="38" spans="1:7" s="11" customFormat="1" x14ac:dyDescent="0.25">
      <c r="A38" s="480" t="s">
        <v>2083</v>
      </c>
      <c r="B38" s="481" t="s">
        <v>2084</v>
      </c>
      <c r="C38" s="480">
        <f t="shared" si="0"/>
        <v>2</v>
      </c>
      <c r="D38" s="480" t="str">
        <f t="shared" si="1"/>
        <v>HIV I-14: Number of new HIV infections per 1000 uninfected population-2</v>
      </c>
      <c r="E38" s="481" t="s">
        <v>2049</v>
      </c>
      <c r="F38" s="481" t="s">
        <v>2050</v>
      </c>
      <c r="G38" s="480" t="s">
        <v>2087</v>
      </c>
    </row>
    <row r="39" spans="1:7" s="11" customFormat="1" x14ac:dyDescent="0.25">
      <c r="A39" s="480" t="s">
        <v>2083</v>
      </c>
      <c r="B39" s="481" t="s">
        <v>2084</v>
      </c>
      <c r="C39" s="480">
        <f t="shared" si="0"/>
        <v>3</v>
      </c>
      <c r="D39" s="480" t="str">
        <f t="shared" si="1"/>
        <v>HIV I-14: Number of new HIV infections per 1000 uninfected population-3</v>
      </c>
      <c r="E39" s="481" t="s">
        <v>2049</v>
      </c>
      <c r="F39" s="481" t="s">
        <v>2052</v>
      </c>
      <c r="G39" s="480" t="s">
        <v>2088</v>
      </c>
    </row>
    <row r="40" spans="1:7" s="11" customFormat="1" x14ac:dyDescent="0.25">
      <c r="A40" s="480" t="s">
        <v>2083</v>
      </c>
      <c r="B40" s="481" t="s">
        <v>2084</v>
      </c>
      <c r="C40" s="480">
        <f t="shared" si="0"/>
        <v>4</v>
      </c>
      <c r="D40" s="480" t="str">
        <f t="shared" si="1"/>
        <v>HIV I-14: Number of new HIV infections per 1000 uninfected population-4</v>
      </c>
      <c r="E40" s="481" t="s">
        <v>2049</v>
      </c>
      <c r="F40" s="481" t="s">
        <v>2054</v>
      </c>
      <c r="G40" s="480" t="s">
        <v>2089</v>
      </c>
    </row>
    <row r="41" spans="1:7" s="11" customFormat="1" x14ac:dyDescent="0.25">
      <c r="A41" s="480" t="s">
        <v>2083</v>
      </c>
      <c r="B41" s="481" t="s">
        <v>2084</v>
      </c>
      <c r="C41" s="480">
        <f t="shared" si="0"/>
        <v>5</v>
      </c>
      <c r="D41" s="480" t="str">
        <f t="shared" si="1"/>
        <v>HIV I-14: Number of new HIV infections per 1000 uninfected population-5</v>
      </c>
      <c r="E41" s="481" t="s">
        <v>2049</v>
      </c>
      <c r="F41" s="481" t="s">
        <v>2056</v>
      </c>
      <c r="G41" s="480" t="s">
        <v>2090</v>
      </c>
    </row>
    <row r="42" spans="1:7" s="11" customFormat="1" x14ac:dyDescent="0.25">
      <c r="A42" s="480" t="s">
        <v>2083</v>
      </c>
      <c r="B42" s="481" t="s">
        <v>2084</v>
      </c>
      <c r="C42" s="480">
        <f t="shared" si="0"/>
        <v>6</v>
      </c>
      <c r="D42" s="480" t="str">
        <f t="shared" si="1"/>
        <v>HIV I-14: Number of new HIV infections per 1000 uninfected population-6</v>
      </c>
      <c r="E42" s="481" t="s">
        <v>2038</v>
      </c>
      <c r="F42" s="481" t="s">
        <v>2039</v>
      </c>
      <c r="G42" s="480" t="s">
        <v>2091</v>
      </c>
    </row>
    <row r="43" spans="1:7" s="11" customFormat="1" x14ac:dyDescent="0.25">
      <c r="A43" s="480" t="s">
        <v>2083</v>
      </c>
      <c r="B43" s="481" t="s">
        <v>2084</v>
      </c>
      <c r="C43" s="480">
        <f t="shared" si="0"/>
        <v>7</v>
      </c>
      <c r="D43" s="480" t="str">
        <f t="shared" si="1"/>
        <v>HIV I-14: Number of new HIV infections per 1000 uninfected population-7</v>
      </c>
      <c r="E43" s="481" t="s">
        <v>2038</v>
      </c>
      <c r="F43" s="481" t="s">
        <v>2041</v>
      </c>
      <c r="G43" s="480" t="s">
        <v>2092</v>
      </c>
    </row>
    <row r="44" spans="1:7" s="11" customFormat="1" x14ac:dyDescent="0.25">
      <c r="A44" s="480" t="s">
        <v>2093</v>
      </c>
      <c r="B44" s="481" t="s">
        <v>2094</v>
      </c>
      <c r="C44" s="480">
        <f t="shared" si="0"/>
        <v>0</v>
      </c>
      <c r="D44" s="480" t="str">
        <f t="shared" si="1"/>
        <v>Malaria I-10(M): Annual parasite incidence: Confirmed malaria cases (microscopy or RDT): rate per 1000 persons per year (Elimination settings)-0</v>
      </c>
      <c r="E44" s="481" t="s">
        <v>2095</v>
      </c>
      <c r="F44" s="481" t="s">
        <v>2096</v>
      </c>
      <c r="G44" s="480" t="s">
        <v>2097</v>
      </c>
    </row>
    <row r="45" spans="1:7" s="11" customFormat="1" x14ac:dyDescent="0.25">
      <c r="A45" s="480" t="s">
        <v>2093</v>
      </c>
      <c r="B45" s="481" t="s">
        <v>2094</v>
      </c>
      <c r="C45" s="480">
        <f t="shared" si="0"/>
        <v>1</v>
      </c>
      <c r="D45" s="480" t="str">
        <f t="shared" si="1"/>
        <v>Malaria I-10(M): Annual parasite incidence: Confirmed malaria cases (microscopy or RDT): rate per 1000 persons per year (Elimination settings)-1</v>
      </c>
      <c r="E45" s="481" t="s">
        <v>2095</v>
      </c>
      <c r="F45" s="481" t="s">
        <v>2098</v>
      </c>
      <c r="G45" s="480" t="s">
        <v>2099</v>
      </c>
    </row>
    <row r="46" spans="1:7" s="11" customFormat="1" x14ac:dyDescent="0.25">
      <c r="A46" s="480" t="s">
        <v>2093</v>
      </c>
      <c r="B46" s="481" t="s">
        <v>2094</v>
      </c>
      <c r="C46" s="480">
        <f t="shared" si="0"/>
        <v>2</v>
      </c>
      <c r="D46" s="480" t="str">
        <f t="shared" si="1"/>
        <v>Malaria I-10(M): Annual parasite incidence: Confirmed malaria cases (microscopy or RDT): rate per 1000 persons per year (Elimination settings)-2</v>
      </c>
      <c r="E46" s="481" t="s">
        <v>2095</v>
      </c>
      <c r="F46" s="481" t="s">
        <v>2100</v>
      </c>
      <c r="G46" s="480" t="s">
        <v>2101</v>
      </c>
    </row>
    <row r="47" spans="1:7" s="11" customFormat="1" x14ac:dyDescent="0.25">
      <c r="A47" s="480" t="s">
        <v>2093</v>
      </c>
      <c r="B47" s="481" t="s">
        <v>2094</v>
      </c>
      <c r="C47" s="480">
        <f t="shared" si="0"/>
        <v>3</v>
      </c>
      <c r="D47" s="480" t="str">
        <f t="shared" si="1"/>
        <v>Malaria I-10(M): Annual parasite incidence: Confirmed malaria cases (microscopy or RDT): rate per 1000 persons per year (Elimination settings)-3</v>
      </c>
      <c r="E47" s="481" t="s">
        <v>2095</v>
      </c>
      <c r="F47" s="481" t="s">
        <v>2102</v>
      </c>
      <c r="G47" s="480" t="s">
        <v>2103</v>
      </c>
    </row>
    <row r="48" spans="1:7" s="11" customFormat="1" x14ac:dyDescent="0.25">
      <c r="A48" s="480" t="s">
        <v>2104</v>
      </c>
      <c r="B48" s="481" t="s">
        <v>2105</v>
      </c>
      <c r="C48" s="480">
        <f t="shared" si="0"/>
        <v>0</v>
      </c>
      <c r="D48" s="480" t="str">
        <f t="shared" si="1"/>
        <v>HIV I-13: Number and % of people living with HIV-0</v>
      </c>
      <c r="E48" s="481" t="s">
        <v>2011</v>
      </c>
      <c r="F48" s="481" t="s">
        <v>2045</v>
      </c>
      <c r="G48" s="480" t="s">
        <v>2106</v>
      </c>
    </row>
    <row r="49" spans="1:7" s="11" customFormat="1" x14ac:dyDescent="0.25">
      <c r="A49" s="480" t="s">
        <v>2104</v>
      </c>
      <c r="B49" s="481" t="s">
        <v>2105</v>
      </c>
      <c r="C49" s="480">
        <f t="shared" si="0"/>
        <v>1</v>
      </c>
      <c r="D49" s="480" t="str">
        <f t="shared" si="1"/>
        <v>HIV I-13: Number and % of people living with HIV-1</v>
      </c>
      <c r="E49" s="481" t="s">
        <v>2011</v>
      </c>
      <c r="F49" s="481" t="s">
        <v>2047</v>
      </c>
      <c r="G49" s="480" t="s">
        <v>2107</v>
      </c>
    </row>
    <row r="50" spans="1:7" s="11" customFormat="1" x14ac:dyDescent="0.25">
      <c r="A50" s="480" t="s">
        <v>2104</v>
      </c>
      <c r="B50" s="481" t="s">
        <v>2105</v>
      </c>
      <c r="C50" s="480">
        <f t="shared" si="0"/>
        <v>2</v>
      </c>
      <c r="D50" s="480" t="str">
        <f t="shared" si="1"/>
        <v>HIV I-13: Number and % of people living with HIV-2</v>
      </c>
      <c r="E50" s="481" t="s">
        <v>2049</v>
      </c>
      <c r="F50" s="481" t="s">
        <v>2050</v>
      </c>
      <c r="G50" s="480" t="s">
        <v>2108</v>
      </c>
    </row>
    <row r="51" spans="1:7" s="11" customFormat="1" x14ac:dyDescent="0.25">
      <c r="A51" s="480" t="s">
        <v>2104</v>
      </c>
      <c r="B51" s="481" t="s">
        <v>2105</v>
      </c>
      <c r="C51" s="480">
        <f t="shared" si="0"/>
        <v>3</v>
      </c>
      <c r="D51" s="480" t="str">
        <f t="shared" si="1"/>
        <v>HIV I-13: Number and % of people living with HIV-3</v>
      </c>
      <c r="E51" s="481" t="s">
        <v>2049</v>
      </c>
      <c r="F51" s="481" t="s">
        <v>2052</v>
      </c>
      <c r="G51" s="480" t="s">
        <v>2109</v>
      </c>
    </row>
    <row r="52" spans="1:7" s="11" customFormat="1" x14ac:dyDescent="0.25">
      <c r="A52" s="480" t="s">
        <v>2104</v>
      </c>
      <c r="B52" s="481" t="s">
        <v>2105</v>
      </c>
      <c r="C52" s="480">
        <f t="shared" si="0"/>
        <v>4</v>
      </c>
      <c r="D52" s="480" t="str">
        <f t="shared" si="1"/>
        <v>HIV I-13: Number and % of people living with HIV-4</v>
      </c>
      <c r="E52" s="481" t="s">
        <v>2049</v>
      </c>
      <c r="F52" s="481" t="s">
        <v>2054</v>
      </c>
      <c r="G52" s="480" t="s">
        <v>2110</v>
      </c>
    </row>
    <row r="53" spans="1:7" s="11" customFormat="1" x14ac:dyDescent="0.25">
      <c r="A53" s="480" t="s">
        <v>2104</v>
      </c>
      <c r="B53" s="481" t="s">
        <v>2105</v>
      </c>
      <c r="C53" s="480">
        <f t="shared" si="0"/>
        <v>5</v>
      </c>
      <c r="D53" s="480" t="str">
        <f t="shared" si="1"/>
        <v>HIV I-13: Number and % of people living with HIV-5</v>
      </c>
      <c r="E53" s="481" t="s">
        <v>2049</v>
      </c>
      <c r="F53" s="481" t="s">
        <v>2056</v>
      </c>
      <c r="G53" s="480" t="s">
        <v>2111</v>
      </c>
    </row>
    <row r="54" spans="1:7" s="11" customFormat="1" x14ac:dyDescent="0.25">
      <c r="A54" s="480" t="s">
        <v>2104</v>
      </c>
      <c r="B54" s="481" t="s">
        <v>2105</v>
      </c>
      <c r="C54" s="480">
        <f t="shared" si="0"/>
        <v>6</v>
      </c>
      <c r="D54" s="480" t="str">
        <f t="shared" si="1"/>
        <v>HIV I-13: Number and % of people living with HIV-6</v>
      </c>
      <c r="E54" s="481" t="s">
        <v>2038</v>
      </c>
      <c r="F54" s="481" t="s">
        <v>2039</v>
      </c>
      <c r="G54" s="480" t="s">
        <v>2112</v>
      </c>
    </row>
    <row r="55" spans="1:7" s="11" customFormat="1" x14ac:dyDescent="0.25">
      <c r="A55" s="480" t="s">
        <v>2104</v>
      </c>
      <c r="B55" s="481" t="s">
        <v>2105</v>
      </c>
      <c r="C55" s="480">
        <f t="shared" si="0"/>
        <v>7</v>
      </c>
      <c r="D55" s="480" t="str">
        <f t="shared" si="1"/>
        <v>HIV I-13: Number and % of people living with HIV-7</v>
      </c>
      <c r="E55" s="481" t="s">
        <v>2038</v>
      </c>
      <c r="F55" s="481" t="s">
        <v>2041</v>
      </c>
      <c r="G55" s="480" t="s">
        <v>2113</v>
      </c>
    </row>
    <row r="57" spans="1:7" x14ac:dyDescent="0.25">
      <c r="A57" s="2" t="s">
        <v>111</v>
      </c>
    </row>
    <row r="58" spans="1:7" x14ac:dyDescent="0.25">
      <c r="A58" s="480" t="s">
        <v>101</v>
      </c>
      <c r="B58" s="480" t="s">
        <v>57</v>
      </c>
      <c r="C58" s="480">
        <v>0</v>
      </c>
      <c r="D58" s="480" t="s">
        <v>109</v>
      </c>
      <c r="E58" s="480" t="s">
        <v>42</v>
      </c>
      <c r="F58" s="480" t="s">
        <v>31</v>
      </c>
      <c r="G58" s="480" t="s">
        <v>62</v>
      </c>
    </row>
    <row r="59" spans="1:7" hidden="1" x14ac:dyDescent="0.25">
      <c r="A59" s="480" t="s">
        <v>100</v>
      </c>
      <c r="B59" s="481" t="s">
        <v>87</v>
      </c>
      <c r="C59" s="480">
        <f>IF(B59=B58,C58+1,0)</f>
        <v>0</v>
      </c>
      <c r="D59" s="480" t="str">
        <f>B59&amp;"-"&amp;C59</f>
        <v>[Name]-0</v>
      </c>
      <c r="E59" s="481" t="s">
        <v>103</v>
      </c>
      <c r="F59" s="481" t="s">
        <v>102</v>
      </c>
      <c r="G59" s="480" t="s">
        <v>61</v>
      </c>
    </row>
    <row r="60" spans="1:7" s="11" customFormat="1" x14ac:dyDescent="0.25">
      <c r="A60" s="480" t="s">
        <v>2114</v>
      </c>
      <c r="B60" s="481" t="s">
        <v>2115</v>
      </c>
      <c r="C60" s="480">
        <f t="shared" ref="C60:C91" si="2">IF(B60=B59,C59+1,0)</f>
        <v>0</v>
      </c>
      <c r="D60" s="480" t="str">
        <f t="shared" ref="D60:D91" si="3">B60&amp;"-"&amp;C60</f>
        <v>HIV O-1(M): Percentage of adults and children with HIV, known to be on treatment 12 months after initiation of antiretroviral therapy-0</v>
      </c>
      <c r="E60" s="481" t="s">
        <v>2011</v>
      </c>
      <c r="F60" s="481" t="s">
        <v>2045</v>
      </c>
      <c r="G60" s="480" t="s">
        <v>2116</v>
      </c>
    </row>
    <row r="61" spans="1:7" s="11" customFormat="1" x14ac:dyDescent="0.25">
      <c r="A61" s="480" t="s">
        <v>2114</v>
      </c>
      <c r="B61" s="481" t="s">
        <v>2115</v>
      </c>
      <c r="C61" s="480">
        <f t="shared" si="2"/>
        <v>1</v>
      </c>
      <c r="D61" s="480" t="str">
        <f t="shared" si="3"/>
        <v>HIV O-1(M): Percentage of adults and children with HIV, known to be on treatment 12 months after initiation of antiretroviral therapy-1</v>
      </c>
      <c r="E61" s="481" t="s">
        <v>2011</v>
      </c>
      <c r="F61" s="481" t="s">
        <v>2047</v>
      </c>
      <c r="G61" s="480" t="s">
        <v>2117</v>
      </c>
    </row>
    <row r="62" spans="1:7" s="11" customFormat="1" x14ac:dyDescent="0.25">
      <c r="A62" s="480" t="s">
        <v>2114</v>
      </c>
      <c r="B62" s="481" t="s">
        <v>2115</v>
      </c>
      <c r="C62" s="480">
        <f t="shared" si="2"/>
        <v>2</v>
      </c>
      <c r="D62" s="480" t="str">
        <f t="shared" si="3"/>
        <v>HIV O-1(M): Percentage of adults and children with HIV, known to be on treatment 12 months after initiation of antiretroviral therapy-2</v>
      </c>
      <c r="E62" s="481" t="s">
        <v>2118</v>
      </c>
      <c r="F62" s="481" t="s">
        <v>2119</v>
      </c>
      <c r="G62" s="480" t="s">
        <v>2120</v>
      </c>
    </row>
    <row r="63" spans="1:7" s="11" customFormat="1" x14ac:dyDescent="0.25">
      <c r="A63" s="480" t="s">
        <v>2114</v>
      </c>
      <c r="B63" s="481" t="s">
        <v>2115</v>
      </c>
      <c r="C63" s="480">
        <f t="shared" si="2"/>
        <v>3</v>
      </c>
      <c r="D63" s="480" t="str">
        <f t="shared" si="3"/>
        <v>HIV O-1(M): Percentage of adults and children with HIV, known to be on treatment 12 months after initiation of antiretroviral therapy-3</v>
      </c>
      <c r="E63" s="481" t="s">
        <v>2118</v>
      </c>
      <c r="F63" s="481" t="s">
        <v>2121</v>
      </c>
      <c r="G63" s="480" t="s">
        <v>2122</v>
      </c>
    </row>
    <row r="64" spans="1:7" s="11" customFormat="1" x14ac:dyDescent="0.25">
      <c r="A64" s="480" t="s">
        <v>2114</v>
      </c>
      <c r="B64" s="481" t="s">
        <v>2115</v>
      </c>
      <c r="C64" s="480">
        <f t="shared" si="2"/>
        <v>4</v>
      </c>
      <c r="D64" s="480" t="str">
        <f t="shared" si="3"/>
        <v>HIV O-1(M): Percentage of adults and children with HIV, known to be on treatment 12 months after initiation of antiretroviral therapy-4</v>
      </c>
      <c r="E64" s="481" t="s">
        <v>2118</v>
      </c>
      <c r="F64" s="481" t="s">
        <v>2123</v>
      </c>
      <c r="G64" s="480" t="s">
        <v>2124</v>
      </c>
    </row>
    <row r="65" spans="1:7" s="11" customFormat="1" x14ac:dyDescent="0.25">
      <c r="A65" s="480" t="s">
        <v>2114</v>
      </c>
      <c r="B65" s="481" t="s">
        <v>2115</v>
      </c>
      <c r="C65" s="480">
        <f t="shared" si="2"/>
        <v>5</v>
      </c>
      <c r="D65" s="480" t="str">
        <f t="shared" si="3"/>
        <v>HIV O-1(M): Percentage of adults and children with HIV, known to be on treatment 12 months after initiation of antiretroviral therapy-5</v>
      </c>
      <c r="E65" s="481" t="s">
        <v>2038</v>
      </c>
      <c r="F65" s="481" t="s">
        <v>2039</v>
      </c>
      <c r="G65" s="480" t="s">
        <v>2125</v>
      </c>
    </row>
    <row r="66" spans="1:7" s="11" customFormat="1" x14ac:dyDescent="0.25">
      <c r="A66" s="480" t="s">
        <v>2114</v>
      </c>
      <c r="B66" s="481" t="s">
        <v>2115</v>
      </c>
      <c r="C66" s="480">
        <f t="shared" si="2"/>
        <v>6</v>
      </c>
      <c r="D66" s="480" t="str">
        <f t="shared" si="3"/>
        <v>HIV O-1(M): Percentage of adults and children with HIV, known to be on treatment 12 months after initiation of antiretroviral therapy-6</v>
      </c>
      <c r="E66" s="481" t="s">
        <v>2038</v>
      </c>
      <c r="F66" s="481" t="s">
        <v>2041</v>
      </c>
      <c r="G66" s="480" t="s">
        <v>2126</v>
      </c>
    </row>
    <row r="67" spans="1:7" s="11" customFormat="1" x14ac:dyDescent="0.25">
      <c r="A67" s="480" t="s">
        <v>2127</v>
      </c>
      <c r="B67" s="481" t="s">
        <v>2128</v>
      </c>
      <c r="C67" s="480">
        <f t="shared" si="2"/>
        <v>0</v>
      </c>
      <c r="D67" s="480" t="str">
        <f t="shared" si="3"/>
        <v>HIV O-4a(M): Percentage of men reporting the use of a condom the last time they had anal sex with a male partner-0</v>
      </c>
      <c r="E67" s="481" t="s">
        <v>2011</v>
      </c>
      <c r="F67" s="481" t="s">
        <v>2012</v>
      </c>
      <c r="G67" s="480" t="s">
        <v>2129</v>
      </c>
    </row>
    <row r="68" spans="1:7" s="11" customFormat="1" x14ac:dyDescent="0.25">
      <c r="A68" s="480" t="s">
        <v>2127</v>
      </c>
      <c r="B68" s="481" t="s">
        <v>2128</v>
      </c>
      <c r="C68" s="480">
        <f t="shared" si="2"/>
        <v>1</v>
      </c>
      <c r="D68" s="480" t="str">
        <f t="shared" si="3"/>
        <v>HIV O-4a(M): Percentage of men reporting the use of a condom the last time they had anal sex with a male partner-1</v>
      </c>
      <c r="E68" s="481" t="s">
        <v>2011</v>
      </c>
      <c r="F68" s="481" t="s">
        <v>2014</v>
      </c>
      <c r="G68" s="480" t="s">
        <v>2130</v>
      </c>
    </row>
    <row r="69" spans="1:7" s="11" customFormat="1" x14ac:dyDescent="0.25">
      <c r="A69" s="480" t="s">
        <v>2131</v>
      </c>
      <c r="B69" s="481" t="s">
        <v>2132</v>
      </c>
      <c r="C69" s="480">
        <f t="shared" si="2"/>
        <v>0</v>
      </c>
      <c r="D69" s="480" t="str">
        <f t="shared" si="3"/>
        <v>HIV O-5(M): Percentage of sex workers reporting the use of a condom with their most recent client-0</v>
      </c>
      <c r="E69" s="481" t="s">
        <v>2011</v>
      </c>
      <c r="F69" s="481" t="s">
        <v>2012</v>
      </c>
      <c r="G69" s="480" t="s">
        <v>2133</v>
      </c>
    </row>
    <row r="70" spans="1:7" s="11" customFormat="1" x14ac:dyDescent="0.25">
      <c r="A70" s="480" t="s">
        <v>2131</v>
      </c>
      <c r="B70" s="481" t="s">
        <v>2132</v>
      </c>
      <c r="C70" s="480">
        <f t="shared" si="2"/>
        <v>1</v>
      </c>
      <c r="D70" s="480" t="str">
        <f t="shared" si="3"/>
        <v>HIV O-5(M): Percentage of sex workers reporting the use of a condom with their most recent client-1</v>
      </c>
      <c r="E70" s="481" t="s">
        <v>2011</v>
      </c>
      <c r="F70" s="481" t="s">
        <v>2014</v>
      </c>
      <c r="G70" s="480" t="s">
        <v>2134</v>
      </c>
    </row>
    <row r="71" spans="1:7" s="11" customFormat="1" x14ac:dyDescent="0.25">
      <c r="A71" s="480" t="s">
        <v>2131</v>
      </c>
      <c r="B71" s="481" t="s">
        <v>2132</v>
      </c>
      <c r="C71" s="480">
        <f t="shared" si="2"/>
        <v>2</v>
      </c>
      <c r="D71" s="480" t="str">
        <f t="shared" si="3"/>
        <v>HIV O-5(M): Percentage of sex workers reporting the use of a condom with their most recent client-2</v>
      </c>
      <c r="E71" s="481" t="s">
        <v>2038</v>
      </c>
      <c r="F71" s="481" t="s">
        <v>2039</v>
      </c>
      <c r="G71" s="480" t="s">
        <v>2135</v>
      </c>
    </row>
    <row r="72" spans="1:7" s="11" customFormat="1" x14ac:dyDescent="0.25">
      <c r="A72" s="480" t="s">
        <v>2131</v>
      </c>
      <c r="B72" s="481" t="s">
        <v>2132</v>
      </c>
      <c r="C72" s="480">
        <f t="shared" si="2"/>
        <v>3</v>
      </c>
      <c r="D72" s="480" t="str">
        <f t="shared" si="3"/>
        <v>HIV O-5(M): Percentage of sex workers reporting the use of a condom with their most recent client-3</v>
      </c>
      <c r="E72" s="481" t="s">
        <v>2038</v>
      </c>
      <c r="F72" s="481" t="s">
        <v>2041</v>
      </c>
      <c r="G72" s="480" t="s">
        <v>2136</v>
      </c>
    </row>
    <row r="73" spans="1:7" s="11" customFormat="1" x14ac:dyDescent="0.25">
      <c r="A73" s="480" t="s">
        <v>2137</v>
      </c>
      <c r="B73" s="481" t="s">
        <v>2138</v>
      </c>
      <c r="C73" s="480">
        <f t="shared" si="2"/>
        <v>0</v>
      </c>
      <c r="D73" s="480" t="str">
        <f t="shared" si="3"/>
        <v>HIV O-6(M): Percentage of people who inject drugs reporting the use of sterile injecting equipment the last time they injected-0</v>
      </c>
      <c r="E73" s="481" t="s">
        <v>2011</v>
      </c>
      <c r="F73" s="481" t="s">
        <v>2014</v>
      </c>
      <c r="G73" s="480" t="s">
        <v>2139</v>
      </c>
    </row>
    <row r="74" spans="1:7" s="11" customFormat="1" x14ac:dyDescent="0.25">
      <c r="A74" s="480" t="s">
        <v>2137</v>
      </c>
      <c r="B74" s="481" t="s">
        <v>2138</v>
      </c>
      <c r="C74" s="480">
        <f t="shared" si="2"/>
        <v>1</v>
      </c>
      <c r="D74" s="480" t="str">
        <f t="shared" si="3"/>
        <v>HIV O-6(M): Percentage of people who inject drugs reporting the use of sterile injecting equipment the last time they injected-1</v>
      </c>
      <c r="E74" s="481" t="s">
        <v>2011</v>
      </c>
      <c r="F74" s="481" t="s">
        <v>2012</v>
      </c>
      <c r="G74" s="480" t="s">
        <v>2140</v>
      </c>
    </row>
    <row r="75" spans="1:7" s="11" customFormat="1" x14ac:dyDescent="0.25">
      <c r="A75" s="480" t="s">
        <v>2137</v>
      </c>
      <c r="B75" s="481" t="s">
        <v>2138</v>
      </c>
      <c r="C75" s="480">
        <f t="shared" si="2"/>
        <v>2</v>
      </c>
      <c r="D75" s="480" t="str">
        <f t="shared" si="3"/>
        <v>HIV O-6(M): Percentage of people who inject drugs reporting the use of sterile injecting equipment the last time they injected-2</v>
      </c>
      <c r="E75" s="481" t="s">
        <v>2038</v>
      </c>
      <c r="F75" s="481" t="s">
        <v>2039</v>
      </c>
      <c r="G75" s="480" t="s">
        <v>2141</v>
      </c>
    </row>
    <row r="76" spans="1:7" s="11" customFormat="1" x14ac:dyDescent="0.25">
      <c r="A76" s="480" t="s">
        <v>2137</v>
      </c>
      <c r="B76" s="481" t="s">
        <v>2138</v>
      </c>
      <c r="C76" s="480">
        <f t="shared" si="2"/>
        <v>3</v>
      </c>
      <c r="D76" s="480" t="str">
        <f t="shared" si="3"/>
        <v>HIV O-6(M): Percentage of people who inject drugs reporting the use of sterile injecting equipment the last time they injected-3</v>
      </c>
      <c r="E76" s="481" t="s">
        <v>2038</v>
      </c>
      <c r="F76" s="481" t="s">
        <v>2041</v>
      </c>
      <c r="G76" s="480" t="s">
        <v>2142</v>
      </c>
    </row>
    <row r="77" spans="1:7" s="11" customFormat="1" x14ac:dyDescent="0.25">
      <c r="A77" s="480" t="s">
        <v>2143</v>
      </c>
      <c r="B77" s="481" t="s">
        <v>2144</v>
      </c>
      <c r="C77" s="480">
        <f t="shared" si="2"/>
        <v>0</v>
      </c>
      <c r="D77" s="480" t="str">
        <f t="shared" si="3"/>
        <v>TB O-4(M): Treatment success rate of RR TB and/or MDR-TB: Percentage of cases with RR and/or MDR-TB successfully treated-0</v>
      </c>
      <c r="E77" s="481" t="s">
        <v>2145</v>
      </c>
      <c r="F77" s="481" t="s">
        <v>2146</v>
      </c>
      <c r="G77" s="480" t="s">
        <v>2147</v>
      </c>
    </row>
    <row r="78" spans="1:7" s="11" customFormat="1" x14ac:dyDescent="0.25">
      <c r="A78" s="480" t="s">
        <v>2148</v>
      </c>
      <c r="B78" s="481" t="s">
        <v>2149</v>
      </c>
      <c r="C78" s="480">
        <f t="shared" si="2"/>
        <v>0</v>
      </c>
      <c r="D78" s="480" t="str">
        <f t="shared" si="3"/>
        <v>Malaria O-1a: Proportion of population that slept under an insecticide-treated net the previous night-0</v>
      </c>
      <c r="E78" s="481" t="s">
        <v>2038</v>
      </c>
      <c r="F78" s="481" t="s">
        <v>2039</v>
      </c>
      <c r="G78" s="480" t="s">
        <v>2150</v>
      </c>
    </row>
    <row r="79" spans="1:7" s="11" customFormat="1" x14ac:dyDescent="0.25">
      <c r="A79" s="480" t="s">
        <v>2148</v>
      </c>
      <c r="B79" s="481" t="s">
        <v>2149</v>
      </c>
      <c r="C79" s="480">
        <f t="shared" si="2"/>
        <v>1</v>
      </c>
      <c r="D79" s="480" t="str">
        <f t="shared" si="3"/>
        <v>Malaria O-1a: Proportion of population that slept under an insecticide-treated net the previous night-1</v>
      </c>
      <c r="E79" s="481" t="s">
        <v>2038</v>
      </c>
      <c r="F79" s="481" t="s">
        <v>2041</v>
      </c>
      <c r="G79" s="480" t="s">
        <v>2151</v>
      </c>
    </row>
    <row r="80" spans="1:7" s="11" customFormat="1" x14ac:dyDescent="0.25">
      <c r="A80" s="480" t="s">
        <v>718</v>
      </c>
      <c r="B80" s="481" t="s">
        <v>2152</v>
      </c>
      <c r="C80" s="480">
        <f t="shared" si="2"/>
        <v>0</v>
      </c>
      <c r="D80" s="480" t="str">
        <f t="shared" si="3"/>
        <v>Malaria O-3: Proportion of population using an insecticide-treated net among those with access to an insecticide-treated net-0</v>
      </c>
      <c r="E80" s="481" t="s">
        <v>2038</v>
      </c>
      <c r="F80" s="481" t="s">
        <v>2039</v>
      </c>
      <c r="G80" s="480" t="s">
        <v>2153</v>
      </c>
    </row>
    <row r="81" spans="1:7" s="11" customFormat="1" x14ac:dyDescent="0.25">
      <c r="A81" s="480" t="s">
        <v>718</v>
      </c>
      <c r="B81" s="481" t="s">
        <v>2152</v>
      </c>
      <c r="C81" s="480">
        <f t="shared" si="2"/>
        <v>1</v>
      </c>
      <c r="D81" s="480" t="str">
        <f t="shared" si="3"/>
        <v>Malaria O-3: Proportion of population using an insecticide-treated net among those with access to an insecticide-treated net-1</v>
      </c>
      <c r="E81" s="481" t="s">
        <v>2038</v>
      </c>
      <c r="F81" s="481" t="s">
        <v>2041</v>
      </c>
      <c r="G81" s="480" t="s">
        <v>2154</v>
      </c>
    </row>
    <row r="82" spans="1:7" s="11" customFormat="1" x14ac:dyDescent="0.25">
      <c r="A82" s="480" t="s">
        <v>2155</v>
      </c>
      <c r="B82" s="481" t="s">
        <v>2156</v>
      </c>
      <c r="C82" s="480">
        <f t="shared" si="2"/>
        <v>0</v>
      </c>
      <c r="D82" s="480" t="str">
        <f t="shared" si="3"/>
        <v>HIV O-4.1b(M): Percentage of transgender people reporting the use of a condom the last time they had sex with a partner-0</v>
      </c>
      <c r="E82" s="481" t="s">
        <v>2011</v>
      </c>
      <c r="F82" s="481" t="s">
        <v>2012</v>
      </c>
      <c r="G82" s="480" t="s">
        <v>2157</v>
      </c>
    </row>
    <row r="83" spans="1:7" s="11" customFormat="1" x14ac:dyDescent="0.25">
      <c r="A83" s="480" t="s">
        <v>2155</v>
      </c>
      <c r="B83" s="481" t="s">
        <v>2156</v>
      </c>
      <c r="C83" s="480">
        <f t="shared" si="2"/>
        <v>1</v>
      </c>
      <c r="D83" s="480" t="str">
        <f t="shared" si="3"/>
        <v>HIV O-4.1b(M): Percentage of transgender people reporting the use of a condom the last time they had sex with a partner-1</v>
      </c>
      <c r="E83" s="481" t="s">
        <v>2011</v>
      </c>
      <c r="F83" s="481" t="s">
        <v>2014</v>
      </c>
      <c r="G83" s="480" t="s">
        <v>2158</v>
      </c>
    </row>
    <row r="84" spans="1:7" s="11" customFormat="1" x14ac:dyDescent="0.25">
      <c r="A84" s="480" t="s">
        <v>2159</v>
      </c>
      <c r="B84" s="481" t="s">
        <v>2160</v>
      </c>
      <c r="C84" s="480">
        <f t="shared" si="2"/>
        <v>0</v>
      </c>
      <c r="D84" s="480" t="str">
        <f t="shared" si="3"/>
        <v>HIV O-9: Percentage of people who inject drugs reporting condom use at the last sexual intercourse-0</v>
      </c>
      <c r="E84" s="481" t="s">
        <v>2011</v>
      </c>
      <c r="F84" s="481" t="s">
        <v>2012</v>
      </c>
      <c r="G84" s="480" t="s">
        <v>2161</v>
      </c>
    </row>
    <row r="85" spans="1:7" s="11" customFormat="1" x14ac:dyDescent="0.25">
      <c r="A85" s="480" t="s">
        <v>2159</v>
      </c>
      <c r="B85" s="481" t="s">
        <v>2160</v>
      </c>
      <c r="C85" s="480">
        <f t="shared" si="2"/>
        <v>1</v>
      </c>
      <c r="D85" s="480" t="str">
        <f t="shared" si="3"/>
        <v>HIV O-9: Percentage of people who inject drugs reporting condom use at the last sexual intercourse-1</v>
      </c>
      <c r="E85" s="481" t="s">
        <v>2011</v>
      </c>
      <c r="F85" s="481" t="s">
        <v>2014</v>
      </c>
      <c r="G85" s="480" t="s">
        <v>2162</v>
      </c>
    </row>
    <row r="86" spans="1:7" s="11" customFormat="1" x14ac:dyDescent="0.25">
      <c r="A86" s="480" t="s">
        <v>2159</v>
      </c>
      <c r="B86" s="481" t="s">
        <v>2160</v>
      </c>
      <c r="C86" s="480">
        <f t="shared" si="2"/>
        <v>2</v>
      </c>
      <c r="D86" s="480" t="str">
        <f t="shared" si="3"/>
        <v>HIV O-9: Percentage of people who inject drugs reporting condom use at the last sexual intercourse-2</v>
      </c>
      <c r="E86" s="481" t="s">
        <v>2038</v>
      </c>
      <c r="F86" s="481" t="s">
        <v>2039</v>
      </c>
      <c r="G86" s="480" t="s">
        <v>2163</v>
      </c>
    </row>
    <row r="87" spans="1:7" s="11" customFormat="1" x14ac:dyDescent="0.25">
      <c r="A87" s="480" t="s">
        <v>2159</v>
      </c>
      <c r="B87" s="481" t="s">
        <v>2160</v>
      </c>
      <c r="C87" s="480">
        <f t="shared" si="2"/>
        <v>3</v>
      </c>
      <c r="D87" s="480" t="str">
        <f t="shared" si="3"/>
        <v>HIV O-9: Percentage of people who inject drugs reporting condom use at the last sexual intercourse-3</v>
      </c>
      <c r="E87" s="481" t="s">
        <v>2038</v>
      </c>
      <c r="F87" s="481" t="s">
        <v>2041</v>
      </c>
      <c r="G87" s="480" t="s">
        <v>2164</v>
      </c>
    </row>
    <row r="88" spans="1:7" s="11" customFormat="1" x14ac:dyDescent="0.25">
      <c r="A88" s="480" t="s">
        <v>2165</v>
      </c>
      <c r="B88" s="481" t="s">
        <v>2166</v>
      </c>
      <c r="C88" s="480">
        <f t="shared" si="2"/>
        <v>0</v>
      </c>
      <c r="D88" s="480" t="str">
        <f t="shared" si="3"/>
        <v>HIV O-11: Percentage of (estimated) people living with HIV who have been tested HIV-positive-0</v>
      </c>
      <c r="E88" s="481" t="s">
        <v>2038</v>
      </c>
      <c r="F88" s="481" t="s">
        <v>2039</v>
      </c>
      <c r="G88" s="480" t="s">
        <v>2167</v>
      </c>
    </row>
    <row r="89" spans="1:7" s="11" customFormat="1" x14ac:dyDescent="0.25">
      <c r="A89" s="480" t="s">
        <v>2165</v>
      </c>
      <c r="B89" s="481" t="s">
        <v>2166</v>
      </c>
      <c r="C89" s="480">
        <f t="shared" si="2"/>
        <v>1</v>
      </c>
      <c r="D89" s="480" t="str">
        <f t="shared" si="3"/>
        <v>HIV O-11: Percentage of (estimated) people living with HIV who have been tested HIV-positive-1</v>
      </c>
      <c r="E89" s="481" t="s">
        <v>2038</v>
      </c>
      <c r="F89" s="481" t="s">
        <v>2041</v>
      </c>
      <c r="G89" s="480" t="s">
        <v>2168</v>
      </c>
    </row>
    <row r="90" spans="1:7" s="11" customFormat="1" x14ac:dyDescent="0.25">
      <c r="A90" s="480" t="s">
        <v>2169</v>
      </c>
      <c r="B90" s="481" t="s">
        <v>2170</v>
      </c>
      <c r="C90" s="480">
        <f t="shared" si="2"/>
        <v>0</v>
      </c>
      <c r="D90" s="480" t="str">
        <f t="shared" si="3"/>
        <v>Malaria O-9(M): Annual blood examination rate: per 100 population per year (Elimination settings)-0</v>
      </c>
      <c r="E90" s="481" t="s">
        <v>2171</v>
      </c>
      <c r="F90" s="481" t="s">
        <v>2172</v>
      </c>
      <c r="G90" s="480" t="s">
        <v>2173</v>
      </c>
    </row>
    <row r="91" spans="1:7" s="11" customFormat="1" x14ac:dyDescent="0.25">
      <c r="A91" s="480" t="s">
        <v>2169</v>
      </c>
      <c r="B91" s="481" t="s">
        <v>2170</v>
      </c>
      <c r="C91" s="480">
        <f t="shared" si="2"/>
        <v>1</v>
      </c>
      <c r="D91" s="480" t="str">
        <f t="shared" si="3"/>
        <v>Malaria O-9(M): Annual blood examination rate: per 100 population per year (Elimination settings)-1</v>
      </c>
      <c r="E91" s="481" t="s">
        <v>2171</v>
      </c>
      <c r="F91" s="481" t="s">
        <v>2174</v>
      </c>
      <c r="G91" s="480" t="s">
        <v>2175</v>
      </c>
    </row>
    <row r="93" spans="1:7" x14ac:dyDescent="0.25">
      <c r="A93" s="2" t="s">
        <v>112</v>
      </c>
    </row>
    <row r="94" spans="1:7" x14ac:dyDescent="0.25">
      <c r="A94" s="482" t="s">
        <v>114</v>
      </c>
      <c r="B94" s="480" t="s">
        <v>57</v>
      </c>
      <c r="C94" s="480">
        <v>0</v>
      </c>
      <c r="D94" s="480" t="s">
        <v>109</v>
      </c>
      <c r="E94" s="480" t="s">
        <v>42</v>
      </c>
      <c r="F94" s="480" t="s">
        <v>31</v>
      </c>
      <c r="G94" s="480" t="s">
        <v>62</v>
      </c>
    </row>
    <row r="95" spans="1:7" hidden="1" x14ac:dyDescent="0.25">
      <c r="A95" s="480" t="s">
        <v>113</v>
      </c>
      <c r="B95" s="481" t="s">
        <v>87</v>
      </c>
      <c r="C95" s="480">
        <f>IF(B95=B94,C94+1,0)</f>
        <v>0</v>
      </c>
      <c r="D95" s="480" t="str">
        <f>B95&amp;"-"&amp;C95</f>
        <v>[Name]-0</v>
      </c>
      <c r="E95" s="481" t="s">
        <v>103</v>
      </c>
      <c r="F95" s="481" t="s">
        <v>102</v>
      </c>
      <c r="G95" s="480" t="s">
        <v>61</v>
      </c>
    </row>
    <row r="96" spans="1:7" s="11" customFormat="1" x14ac:dyDescent="0.25">
      <c r="A96" s="480" t="s">
        <v>2176</v>
      </c>
      <c r="B96" s="481" t="s">
        <v>2177</v>
      </c>
      <c r="C96" s="480">
        <f t="shared" ref="C96:C159" si="4">IF(B96=B95,C95+1,0)</f>
        <v>0</v>
      </c>
      <c r="D96" s="480" t="str">
        <f t="shared" ref="D96:D159" si="5">B96&amp;"-"&amp;C96</f>
        <v>MDR TB-2(M): Number of TB cases with RR-TB and/or MDR-TB notified-0</v>
      </c>
      <c r="E96" s="481" t="s">
        <v>2011</v>
      </c>
      <c r="F96" s="481" t="s">
        <v>2045</v>
      </c>
      <c r="G96" s="480" t="s">
        <v>2178</v>
      </c>
    </row>
    <row r="97" spans="1:7" s="11" customFormat="1" x14ac:dyDescent="0.25">
      <c r="A97" s="480" t="s">
        <v>2176</v>
      </c>
      <c r="B97" s="481" t="s">
        <v>2177</v>
      </c>
      <c r="C97" s="480">
        <f t="shared" si="4"/>
        <v>1</v>
      </c>
      <c r="D97" s="480" t="str">
        <f t="shared" si="5"/>
        <v>MDR TB-2(M): Number of TB cases with RR-TB and/or MDR-TB notified-1</v>
      </c>
      <c r="E97" s="481" t="s">
        <v>2011</v>
      </c>
      <c r="F97" s="481" t="s">
        <v>2047</v>
      </c>
      <c r="G97" s="480" t="s">
        <v>2179</v>
      </c>
    </row>
    <row r="98" spans="1:7" s="11" customFormat="1" x14ac:dyDescent="0.25">
      <c r="A98" s="480" t="s">
        <v>2176</v>
      </c>
      <c r="B98" s="481" t="s">
        <v>2177</v>
      </c>
      <c r="C98" s="480">
        <f t="shared" si="4"/>
        <v>2</v>
      </c>
      <c r="D98" s="480" t="str">
        <f t="shared" si="5"/>
        <v>MDR TB-2(M): Number of TB cases with RR-TB and/or MDR-TB notified-2</v>
      </c>
      <c r="E98" s="481" t="s">
        <v>2038</v>
      </c>
      <c r="F98" s="481" t="s">
        <v>2039</v>
      </c>
      <c r="G98" s="480" t="s">
        <v>2180</v>
      </c>
    </row>
    <row r="99" spans="1:7" s="11" customFormat="1" x14ac:dyDescent="0.25">
      <c r="A99" s="480" t="s">
        <v>2176</v>
      </c>
      <c r="B99" s="481" t="s">
        <v>2177</v>
      </c>
      <c r="C99" s="480">
        <f t="shared" si="4"/>
        <v>3</v>
      </c>
      <c r="D99" s="480" t="str">
        <f t="shared" si="5"/>
        <v>MDR TB-2(M): Number of TB cases with RR-TB and/or MDR-TB notified-3</v>
      </c>
      <c r="E99" s="481" t="s">
        <v>2038</v>
      </c>
      <c r="F99" s="481" t="s">
        <v>2041</v>
      </c>
      <c r="G99" s="480" t="s">
        <v>2181</v>
      </c>
    </row>
    <row r="100" spans="1:7" s="11" customFormat="1" x14ac:dyDescent="0.25">
      <c r="A100" s="480" t="s">
        <v>2182</v>
      </c>
      <c r="B100" s="481" t="s">
        <v>2183</v>
      </c>
      <c r="C100" s="480">
        <f t="shared" si="4"/>
        <v>0</v>
      </c>
      <c r="D100" s="480" t="str">
        <f t="shared" si="5"/>
        <v>MDR TB-3(M): Number of cases with RR-TB and/or MDR-TB that began second-line treatment-0</v>
      </c>
      <c r="E100" s="481" t="s">
        <v>2011</v>
      </c>
      <c r="F100" s="481" t="s">
        <v>2045</v>
      </c>
      <c r="G100" s="480" t="s">
        <v>2184</v>
      </c>
    </row>
    <row r="101" spans="1:7" s="11" customFormat="1" x14ac:dyDescent="0.25">
      <c r="A101" s="480" t="s">
        <v>2182</v>
      </c>
      <c r="B101" s="481" t="s">
        <v>2183</v>
      </c>
      <c r="C101" s="480">
        <f t="shared" si="4"/>
        <v>1</v>
      </c>
      <c r="D101" s="480" t="str">
        <f t="shared" si="5"/>
        <v>MDR TB-3(M): Number of cases with RR-TB and/or MDR-TB that began second-line treatment-1</v>
      </c>
      <c r="E101" s="481" t="s">
        <v>2011</v>
      </c>
      <c r="F101" s="481" t="s">
        <v>2047</v>
      </c>
      <c r="G101" s="480" t="s">
        <v>2185</v>
      </c>
    </row>
    <row r="102" spans="1:7" s="11" customFormat="1" x14ac:dyDescent="0.25">
      <c r="A102" s="480" t="s">
        <v>2182</v>
      </c>
      <c r="B102" s="481" t="s">
        <v>2183</v>
      </c>
      <c r="C102" s="480">
        <f t="shared" si="4"/>
        <v>2</v>
      </c>
      <c r="D102" s="480" t="str">
        <f t="shared" si="5"/>
        <v>MDR TB-3(M): Number of cases with RR-TB and/or MDR-TB that began second-line treatment-2</v>
      </c>
      <c r="E102" s="481" t="s">
        <v>2038</v>
      </c>
      <c r="F102" s="481" t="s">
        <v>2039</v>
      </c>
      <c r="G102" s="480" t="s">
        <v>2186</v>
      </c>
    </row>
    <row r="103" spans="1:7" s="11" customFormat="1" x14ac:dyDescent="0.25">
      <c r="A103" s="480" t="s">
        <v>2182</v>
      </c>
      <c r="B103" s="481" t="s">
        <v>2183</v>
      </c>
      <c r="C103" s="480">
        <f t="shared" si="4"/>
        <v>3</v>
      </c>
      <c r="D103" s="480" t="str">
        <f t="shared" si="5"/>
        <v>MDR TB-3(M): Number of cases with RR-TB and/or MDR-TB that began second-line treatment-3</v>
      </c>
      <c r="E103" s="481" t="s">
        <v>2038</v>
      </c>
      <c r="F103" s="481" t="s">
        <v>2041</v>
      </c>
      <c r="G103" s="480" t="s">
        <v>2187</v>
      </c>
    </row>
    <row r="104" spans="1:7" s="11" customFormat="1" x14ac:dyDescent="0.25">
      <c r="A104" s="480" t="s">
        <v>2182</v>
      </c>
      <c r="B104" s="481" t="s">
        <v>2183</v>
      </c>
      <c r="C104" s="480">
        <f t="shared" si="4"/>
        <v>4</v>
      </c>
      <c r="D104" s="480" t="str">
        <f t="shared" si="5"/>
        <v>MDR TB-3(M): Number of cases with RR-TB and/or MDR-TB that began second-line treatment-4</v>
      </c>
      <c r="E104" s="481" t="s">
        <v>2188</v>
      </c>
      <c r="F104" s="481" t="s">
        <v>2189</v>
      </c>
      <c r="G104" s="480" t="s">
        <v>2190</v>
      </c>
    </row>
    <row r="105" spans="1:7" s="11" customFormat="1" x14ac:dyDescent="0.25">
      <c r="A105" s="480" t="s">
        <v>2182</v>
      </c>
      <c r="B105" s="481" t="s">
        <v>2183</v>
      </c>
      <c r="C105" s="480">
        <f t="shared" si="4"/>
        <v>5</v>
      </c>
      <c r="D105" s="480" t="str">
        <f t="shared" si="5"/>
        <v>MDR TB-3(M): Number of cases with RR-TB and/or MDR-TB that began second-line treatment-5</v>
      </c>
      <c r="E105" s="481" t="s">
        <v>2188</v>
      </c>
      <c r="F105" s="481" t="s">
        <v>2191</v>
      </c>
      <c r="G105" s="480" t="s">
        <v>2192</v>
      </c>
    </row>
    <row r="106" spans="1:7" s="11" customFormat="1" x14ac:dyDescent="0.25">
      <c r="A106" s="480" t="s">
        <v>742</v>
      </c>
      <c r="B106" s="481" t="s">
        <v>2193</v>
      </c>
      <c r="C106" s="480">
        <f t="shared" si="4"/>
        <v>0</v>
      </c>
      <c r="D106" s="480" t="str">
        <f t="shared" si="5"/>
        <v>VC-3(M): Number of long-lasting insecticidal nets distributed to targeted risk groups through continuous distribution-0</v>
      </c>
      <c r="E106" s="481" t="s">
        <v>2194</v>
      </c>
      <c r="F106" s="481" t="s">
        <v>2195</v>
      </c>
      <c r="G106" s="480" t="s">
        <v>2196</v>
      </c>
    </row>
    <row r="107" spans="1:7" s="11" customFormat="1" x14ac:dyDescent="0.25">
      <c r="A107" s="480" t="s">
        <v>742</v>
      </c>
      <c r="B107" s="481" t="s">
        <v>2193</v>
      </c>
      <c r="C107" s="480">
        <f t="shared" si="4"/>
        <v>1</v>
      </c>
      <c r="D107" s="480" t="str">
        <f t="shared" si="5"/>
        <v>VC-3(M): Number of long-lasting insecticidal nets distributed to targeted risk groups through continuous distribution-1</v>
      </c>
      <c r="E107" s="481" t="s">
        <v>2194</v>
      </c>
      <c r="F107" s="481" t="s">
        <v>2197</v>
      </c>
      <c r="G107" s="480" t="s">
        <v>2198</v>
      </c>
    </row>
    <row r="108" spans="1:7" s="11" customFormat="1" x14ac:dyDescent="0.25">
      <c r="A108" s="480" t="s">
        <v>742</v>
      </c>
      <c r="B108" s="481" t="s">
        <v>2193</v>
      </c>
      <c r="C108" s="480">
        <f t="shared" si="4"/>
        <v>2</v>
      </c>
      <c r="D108" s="480" t="str">
        <f t="shared" si="5"/>
        <v>VC-3(M): Number of long-lasting insecticidal nets distributed to targeted risk groups through continuous distribution-2</v>
      </c>
      <c r="E108" s="481" t="s">
        <v>2194</v>
      </c>
      <c r="F108" s="481" t="s">
        <v>2199</v>
      </c>
      <c r="G108" s="480" t="s">
        <v>2200</v>
      </c>
    </row>
    <row r="109" spans="1:7" s="11" customFormat="1" x14ac:dyDescent="0.25">
      <c r="A109" s="480" t="s">
        <v>742</v>
      </c>
      <c r="B109" s="481" t="s">
        <v>2193</v>
      </c>
      <c r="C109" s="480">
        <f t="shared" si="4"/>
        <v>3</v>
      </c>
      <c r="D109" s="480" t="str">
        <f t="shared" si="5"/>
        <v>VC-3(M): Number of long-lasting insecticidal nets distributed to targeted risk groups through continuous distribution-3</v>
      </c>
      <c r="E109" s="481" t="s">
        <v>2194</v>
      </c>
      <c r="F109" s="481" t="s">
        <v>2201</v>
      </c>
      <c r="G109" s="480" t="s">
        <v>2202</v>
      </c>
    </row>
    <row r="110" spans="1:7" s="11" customFormat="1" x14ac:dyDescent="0.25">
      <c r="A110" s="480" t="s">
        <v>742</v>
      </c>
      <c r="B110" s="481" t="s">
        <v>2193</v>
      </c>
      <c r="C110" s="480">
        <f t="shared" si="4"/>
        <v>4</v>
      </c>
      <c r="D110" s="480" t="str">
        <f t="shared" si="5"/>
        <v>VC-3(M): Number of long-lasting insecticidal nets distributed to targeted risk groups through continuous distribution-4</v>
      </c>
      <c r="E110" s="481" t="s">
        <v>2194</v>
      </c>
      <c r="F110" s="481" t="s">
        <v>2203</v>
      </c>
      <c r="G110" s="480" t="s">
        <v>2204</v>
      </c>
    </row>
    <row r="111" spans="1:7" s="11" customFormat="1" x14ac:dyDescent="0.25">
      <c r="A111" s="480" t="s">
        <v>749</v>
      </c>
      <c r="B111" s="481" t="s">
        <v>2205</v>
      </c>
      <c r="C111" s="480">
        <f t="shared" si="4"/>
        <v>0</v>
      </c>
      <c r="D111" s="480" t="str">
        <f t="shared" si="5"/>
        <v>CM-1a(M): Proportion of suspected malaria cases that receive a parasitological test at public sector health facilities-0</v>
      </c>
      <c r="E111" s="481" t="s">
        <v>2011</v>
      </c>
      <c r="F111" s="481" t="s">
        <v>2062</v>
      </c>
      <c r="G111" s="480" t="s">
        <v>2206</v>
      </c>
    </row>
    <row r="112" spans="1:7" s="11" customFormat="1" x14ac:dyDescent="0.25">
      <c r="A112" s="480" t="s">
        <v>749</v>
      </c>
      <c r="B112" s="481" t="s">
        <v>2205</v>
      </c>
      <c r="C112" s="480">
        <f t="shared" si="4"/>
        <v>1</v>
      </c>
      <c r="D112" s="480" t="str">
        <f t="shared" si="5"/>
        <v>CM-1a(M): Proportion of suspected malaria cases that receive a parasitological test at public sector health facilities-1</v>
      </c>
      <c r="E112" s="481" t="s">
        <v>2011</v>
      </c>
      <c r="F112" s="481" t="s">
        <v>2064</v>
      </c>
      <c r="G112" s="480" t="s">
        <v>2207</v>
      </c>
    </row>
    <row r="113" spans="1:7" s="11" customFormat="1" x14ac:dyDescent="0.25">
      <c r="A113" s="480" t="s">
        <v>749</v>
      </c>
      <c r="B113" s="481" t="s">
        <v>2205</v>
      </c>
      <c r="C113" s="480">
        <f t="shared" si="4"/>
        <v>2</v>
      </c>
      <c r="D113" s="480" t="str">
        <f t="shared" si="5"/>
        <v>CM-1a(M): Proportion of suspected malaria cases that receive a parasitological test at public sector health facilities-2</v>
      </c>
      <c r="E113" s="481" t="s">
        <v>2032</v>
      </c>
      <c r="F113" s="481" t="s">
        <v>2033</v>
      </c>
      <c r="G113" s="480" t="s">
        <v>2208</v>
      </c>
    </row>
    <row r="114" spans="1:7" s="11" customFormat="1" x14ac:dyDescent="0.25">
      <c r="A114" s="480" t="s">
        <v>749</v>
      </c>
      <c r="B114" s="481" t="s">
        <v>2205</v>
      </c>
      <c r="C114" s="480">
        <f t="shared" si="4"/>
        <v>3</v>
      </c>
      <c r="D114" s="480" t="str">
        <f t="shared" si="5"/>
        <v>CM-1a(M): Proportion of suspected malaria cases that receive a parasitological test at public sector health facilities-3</v>
      </c>
      <c r="E114" s="481" t="s">
        <v>2032</v>
      </c>
      <c r="F114" s="481" t="s">
        <v>2035</v>
      </c>
      <c r="G114" s="480" t="s">
        <v>2209</v>
      </c>
    </row>
    <row r="115" spans="1:7" s="11" customFormat="1" x14ac:dyDescent="0.25">
      <c r="A115" s="480" t="s">
        <v>755</v>
      </c>
      <c r="B115" s="481" t="s">
        <v>2210</v>
      </c>
      <c r="C115" s="480">
        <f t="shared" si="4"/>
        <v>0</v>
      </c>
      <c r="D115" s="480" t="str">
        <f t="shared" si="5"/>
        <v>CM-1b(M): Proportion of suspected malaria cases that receive a parasitological test in the community-0</v>
      </c>
      <c r="E115" s="481" t="s">
        <v>2011</v>
      </c>
      <c r="F115" s="481" t="s">
        <v>2062</v>
      </c>
      <c r="G115" s="480" t="s">
        <v>2211</v>
      </c>
    </row>
    <row r="116" spans="1:7" s="11" customFormat="1" x14ac:dyDescent="0.25">
      <c r="A116" s="480" t="s">
        <v>755</v>
      </c>
      <c r="B116" s="481" t="s">
        <v>2210</v>
      </c>
      <c r="C116" s="480">
        <f t="shared" si="4"/>
        <v>1</v>
      </c>
      <c r="D116" s="480" t="str">
        <f t="shared" si="5"/>
        <v>CM-1b(M): Proportion of suspected malaria cases that receive a parasitological test in the community-1</v>
      </c>
      <c r="E116" s="481" t="s">
        <v>2011</v>
      </c>
      <c r="F116" s="481" t="s">
        <v>2064</v>
      </c>
      <c r="G116" s="480" t="s">
        <v>2212</v>
      </c>
    </row>
    <row r="117" spans="1:7" s="11" customFormat="1" x14ac:dyDescent="0.25">
      <c r="A117" s="480" t="s">
        <v>755</v>
      </c>
      <c r="B117" s="481" t="s">
        <v>2210</v>
      </c>
      <c r="C117" s="480">
        <f t="shared" si="4"/>
        <v>2</v>
      </c>
      <c r="D117" s="480" t="str">
        <f t="shared" si="5"/>
        <v>CM-1b(M): Proportion of suspected malaria cases that receive a parasitological test in the community-2</v>
      </c>
      <c r="E117" s="481" t="s">
        <v>2032</v>
      </c>
      <c r="F117" s="481" t="s">
        <v>2033</v>
      </c>
      <c r="G117" s="480" t="s">
        <v>2213</v>
      </c>
    </row>
    <row r="118" spans="1:7" s="11" customFormat="1" x14ac:dyDescent="0.25">
      <c r="A118" s="480" t="s">
        <v>755</v>
      </c>
      <c r="B118" s="481" t="s">
        <v>2210</v>
      </c>
      <c r="C118" s="480">
        <f t="shared" si="4"/>
        <v>3</v>
      </c>
      <c r="D118" s="480" t="str">
        <f t="shared" si="5"/>
        <v>CM-1b(M): Proportion of suspected malaria cases that receive a parasitological test in the community-3</v>
      </c>
      <c r="E118" s="481" t="s">
        <v>2032</v>
      </c>
      <c r="F118" s="481" t="s">
        <v>2035</v>
      </c>
      <c r="G118" s="480" t="s">
        <v>2214</v>
      </c>
    </row>
    <row r="119" spans="1:7" s="11" customFormat="1" x14ac:dyDescent="0.25">
      <c r="A119" s="480" t="s">
        <v>2215</v>
      </c>
      <c r="B119" s="481" t="s">
        <v>2216</v>
      </c>
      <c r="C119" s="480">
        <f t="shared" si="4"/>
        <v>0</v>
      </c>
      <c r="D119" s="480" t="str">
        <f t="shared" si="5"/>
        <v>CM-1c(M): Proportion of suspected malaria cases that receive a parasitological test at private sector sites-0</v>
      </c>
      <c r="E119" s="481" t="s">
        <v>2011</v>
      </c>
      <c r="F119" s="481" t="s">
        <v>2062</v>
      </c>
      <c r="G119" s="480" t="s">
        <v>2217</v>
      </c>
    </row>
    <row r="120" spans="1:7" s="11" customFormat="1" x14ac:dyDescent="0.25">
      <c r="A120" s="480" t="s">
        <v>2215</v>
      </c>
      <c r="B120" s="481" t="s">
        <v>2216</v>
      </c>
      <c r="C120" s="480">
        <f t="shared" si="4"/>
        <v>1</v>
      </c>
      <c r="D120" s="480" t="str">
        <f t="shared" si="5"/>
        <v>CM-1c(M): Proportion of suspected malaria cases that receive a parasitological test at private sector sites-1</v>
      </c>
      <c r="E120" s="481" t="s">
        <v>2011</v>
      </c>
      <c r="F120" s="481" t="s">
        <v>2064</v>
      </c>
      <c r="G120" s="480" t="s">
        <v>2218</v>
      </c>
    </row>
    <row r="121" spans="1:7" s="11" customFormat="1" x14ac:dyDescent="0.25">
      <c r="A121" s="480" t="s">
        <v>2215</v>
      </c>
      <c r="B121" s="481" t="s">
        <v>2216</v>
      </c>
      <c r="C121" s="480">
        <f t="shared" si="4"/>
        <v>2</v>
      </c>
      <c r="D121" s="480" t="str">
        <f t="shared" si="5"/>
        <v>CM-1c(M): Proportion of suspected malaria cases that receive a parasitological test at private sector sites-2</v>
      </c>
      <c r="E121" s="481" t="s">
        <v>2032</v>
      </c>
      <c r="F121" s="481" t="s">
        <v>2033</v>
      </c>
      <c r="G121" s="480" t="s">
        <v>2219</v>
      </c>
    </row>
    <row r="122" spans="1:7" s="11" customFormat="1" x14ac:dyDescent="0.25">
      <c r="A122" s="480" t="s">
        <v>2215</v>
      </c>
      <c r="B122" s="481" t="s">
        <v>2216</v>
      </c>
      <c r="C122" s="480">
        <f t="shared" si="4"/>
        <v>3</v>
      </c>
      <c r="D122" s="480" t="str">
        <f t="shared" si="5"/>
        <v>CM-1c(M): Proportion of suspected malaria cases that receive a parasitological test at private sector sites-3</v>
      </c>
      <c r="E122" s="481" t="s">
        <v>2032</v>
      </c>
      <c r="F122" s="481" t="s">
        <v>2035</v>
      </c>
      <c r="G122" s="480" t="s">
        <v>2220</v>
      </c>
    </row>
    <row r="123" spans="1:7" s="11" customFormat="1" x14ac:dyDescent="0.25">
      <c r="A123" s="480" t="s">
        <v>752</v>
      </c>
      <c r="B123" s="481" t="s">
        <v>2221</v>
      </c>
      <c r="C123" s="480">
        <f t="shared" si="4"/>
        <v>0</v>
      </c>
      <c r="D123" s="480" t="str">
        <f t="shared" si="5"/>
        <v>CM-2a(M): Proportion of confirmed malaria cases that received first-line antimalarial treatment at public sector health facilities-0</v>
      </c>
      <c r="E123" s="481" t="s">
        <v>2011</v>
      </c>
      <c r="F123" s="481" t="s">
        <v>2062</v>
      </c>
      <c r="G123" s="480" t="s">
        <v>2222</v>
      </c>
    </row>
    <row r="124" spans="1:7" s="11" customFormat="1" x14ac:dyDescent="0.25">
      <c r="A124" s="480" t="s">
        <v>752</v>
      </c>
      <c r="B124" s="481" t="s">
        <v>2221</v>
      </c>
      <c r="C124" s="480">
        <f t="shared" si="4"/>
        <v>1</v>
      </c>
      <c r="D124" s="480" t="str">
        <f t="shared" si="5"/>
        <v>CM-2a(M): Proportion of confirmed malaria cases that received first-line antimalarial treatment at public sector health facilities-1</v>
      </c>
      <c r="E124" s="481" t="s">
        <v>2011</v>
      </c>
      <c r="F124" s="481" t="s">
        <v>2064</v>
      </c>
      <c r="G124" s="480" t="s">
        <v>2223</v>
      </c>
    </row>
    <row r="125" spans="1:7" s="11" customFormat="1" x14ac:dyDescent="0.25">
      <c r="A125" s="480" t="s">
        <v>758</v>
      </c>
      <c r="B125" s="481" t="s">
        <v>2224</v>
      </c>
      <c r="C125" s="480">
        <f t="shared" si="4"/>
        <v>0</v>
      </c>
      <c r="D125" s="480" t="str">
        <f t="shared" si="5"/>
        <v>CM-2b(M): Proportion of confirmed malaria cases that received first-line antimalarial treatment in the community-0</v>
      </c>
      <c r="E125" s="481" t="s">
        <v>2011</v>
      </c>
      <c r="F125" s="481" t="s">
        <v>2064</v>
      </c>
      <c r="G125" s="480" t="s">
        <v>2225</v>
      </c>
    </row>
    <row r="126" spans="1:7" s="11" customFormat="1" x14ac:dyDescent="0.25">
      <c r="A126" s="480" t="s">
        <v>758</v>
      </c>
      <c r="B126" s="481" t="s">
        <v>2224</v>
      </c>
      <c r="C126" s="480">
        <f t="shared" si="4"/>
        <v>1</v>
      </c>
      <c r="D126" s="480" t="str">
        <f t="shared" si="5"/>
        <v>CM-2b(M): Proportion of confirmed malaria cases that received first-line antimalarial treatment in the community-1</v>
      </c>
      <c r="E126" s="481" t="s">
        <v>2011</v>
      </c>
      <c r="F126" s="481" t="s">
        <v>2062</v>
      </c>
      <c r="G126" s="480" t="s">
        <v>2226</v>
      </c>
    </row>
    <row r="127" spans="1:7" s="11" customFormat="1" x14ac:dyDescent="0.25">
      <c r="A127" s="480" t="s">
        <v>2227</v>
      </c>
      <c r="B127" s="481" t="s">
        <v>2228</v>
      </c>
      <c r="C127" s="480">
        <f t="shared" si="4"/>
        <v>0</v>
      </c>
      <c r="D127" s="480" t="str">
        <f t="shared" si="5"/>
        <v>CM-2c(M): Proportion of confirmed malaria cases that received first-line antimalarial treatment at private sector sites-0</v>
      </c>
      <c r="E127" s="481" t="s">
        <v>2011</v>
      </c>
      <c r="F127" s="481" t="s">
        <v>2062</v>
      </c>
      <c r="G127" s="480" t="s">
        <v>2229</v>
      </c>
    </row>
    <row r="128" spans="1:7" s="11" customFormat="1" x14ac:dyDescent="0.25">
      <c r="A128" s="480" t="s">
        <v>2227</v>
      </c>
      <c r="B128" s="481" t="s">
        <v>2228</v>
      </c>
      <c r="C128" s="480">
        <f t="shared" si="4"/>
        <v>1</v>
      </c>
      <c r="D128" s="480" t="str">
        <f t="shared" si="5"/>
        <v>CM-2c(M): Proportion of confirmed malaria cases that received first-line antimalarial treatment at private sector sites-1</v>
      </c>
      <c r="E128" s="481" t="s">
        <v>2011</v>
      </c>
      <c r="F128" s="481" t="s">
        <v>2064</v>
      </c>
      <c r="G128" s="480" t="s">
        <v>2230</v>
      </c>
    </row>
    <row r="129" spans="1:7" s="11" customFormat="1" x14ac:dyDescent="0.25">
      <c r="A129" s="480" t="s">
        <v>2231</v>
      </c>
      <c r="B129" s="481" t="s">
        <v>2232</v>
      </c>
      <c r="C129" s="480">
        <f t="shared" si="4"/>
        <v>0</v>
      </c>
      <c r="D129" s="480" t="str">
        <f t="shared" si="5"/>
        <v>CM-3a: Proportion of malaria cases (presumed and confirmed) that received first line antimalarial treatment at public sector health facilities-0</v>
      </c>
      <c r="E129" s="481" t="s">
        <v>2011</v>
      </c>
      <c r="F129" s="481" t="s">
        <v>2062</v>
      </c>
      <c r="G129" s="480" t="s">
        <v>2233</v>
      </c>
    </row>
    <row r="130" spans="1:7" s="11" customFormat="1" x14ac:dyDescent="0.25">
      <c r="A130" s="480" t="s">
        <v>2231</v>
      </c>
      <c r="B130" s="481" t="s">
        <v>2232</v>
      </c>
      <c r="C130" s="480">
        <f t="shared" si="4"/>
        <v>1</v>
      </c>
      <c r="D130" s="480" t="str">
        <f t="shared" si="5"/>
        <v>CM-3a: Proportion of malaria cases (presumed and confirmed) that received first line antimalarial treatment at public sector health facilities-1</v>
      </c>
      <c r="E130" s="481" t="s">
        <v>2011</v>
      </c>
      <c r="F130" s="481" t="s">
        <v>2064</v>
      </c>
      <c r="G130" s="480" t="s">
        <v>2234</v>
      </c>
    </row>
    <row r="131" spans="1:7" s="11" customFormat="1" x14ac:dyDescent="0.25">
      <c r="A131" s="480" t="s">
        <v>2235</v>
      </c>
      <c r="B131" s="481" t="s">
        <v>2236</v>
      </c>
      <c r="C131" s="480">
        <f t="shared" si="4"/>
        <v>0</v>
      </c>
      <c r="D131" s="480" t="str">
        <f t="shared" si="5"/>
        <v>CM-3b: Proportion of malaria cases (presumed and confirmed) that received first line antimalarial treatment in the community-0</v>
      </c>
      <c r="E131" s="481" t="s">
        <v>2011</v>
      </c>
      <c r="F131" s="481" t="s">
        <v>2062</v>
      </c>
      <c r="G131" s="480" t="s">
        <v>2237</v>
      </c>
    </row>
    <row r="132" spans="1:7" s="11" customFormat="1" x14ac:dyDescent="0.25">
      <c r="A132" s="480" t="s">
        <v>2235</v>
      </c>
      <c r="B132" s="481" t="s">
        <v>2236</v>
      </c>
      <c r="C132" s="480">
        <f t="shared" si="4"/>
        <v>1</v>
      </c>
      <c r="D132" s="480" t="str">
        <f t="shared" si="5"/>
        <v>CM-3b: Proportion of malaria cases (presumed and confirmed) that received first line antimalarial treatment in the community-1</v>
      </c>
      <c r="E132" s="481" t="s">
        <v>2011</v>
      </c>
      <c r="F132" s="481" t="s">
        <v>2064</v>
      </c>
      <c r="G132" s="480" t="s">
        <v>2238</v>
      </c>
    </row>
    <row r="133" spans="1:7" s="11" customFormat="1" x14ac:dyDescent="0.25">
      <c r="A133" s="480" t="s">
        <v>2239</v>
      </c>
      <c r="B133" s="481" t="s">
        <v>2240</v>
      </c>
      <c r="C133" s="480">
        <f t="shared" si="4"/>
        <v>0</v>
      </c>
      <c r="D133" s="480" t="str">
        <f t="shared" si="5"/>
        <v>CM-3c: Proportion of malaria cases (presumed and confirmed) that received first line antimalarial treatment at private sector sites-0</v>
      </c>
      <c r="E133" s="481" t="s">
        <v>2011</v>
      </c>
      <c r="F133" s="481" t="s">
        <v>2062</v>
      </c>
      <c r="G133" s="480" t="s">
        <v>2241</v>
      </c>
    </row>
    <row r="134" spans="1:7" s="11" customFormat="1" x14ac:dyDescent="0.25">
      <c r="A134" s="480" t="s">
        <v>2239</v>
      </c>
      <c r="B134" s="481" t="s">
        <v>2240</v>
      </c>
      <c r="C134" s="480">
        <f t="shared" si="4"/>
        <v>1</v>
      </c>
      <c r="D134" s="480" t="str">
        <f t="shared" si="5"/>
        <v>CM-3c: Proportion of malaria cases (presumed and confirmed) that received first line antimalarial treatment at private sector sites-1</v>
      </c>
      <c r="E134" s="481" t="s">
        <v>2011</v>
      </c>
      <c r="F134" s="481" t="s">
        <v>2064</v>
      </c>
      <c r="G134" s="480" t="s">
        <v>2242</v>
      </c>
    </row>
    <row r="135" spans="1:7" s="11" customFormat="1" x14ac:dyDescent="0.25">
      <c r="A135" s="480" t="s">
        <v>2243</v>
      </c>
      <c r="B135" s="481" t="s">
        <v>2244</v>
      </c>
      <c r="C135" s="480">
        <f t="shared" si="4"/>
        <v>0</v>
      </c>
      <c r="D135" s="480" t="str">
        <f t="shared" si="5"/>
        <v>TCS-1(M): Percentage of people living with HIV currently receiving antiretroviral therapy-0</v>
      </c>
      <c r="E135" s="481" t="s">
        <v>2011</v>
      </c>
      <c r="F135" s="481" t="s">
        <v>2045</v>
      </c>
      <c r="G135" s="480" t="s">
        <v>2245</v>
      </c>
    </row>
    <row r="136" spans="1:7" s="11" customFormat="1" x14ac:dyDescent="0.25">
      <c r="A136" s="480" t="s">
        <v>2243</v>
      </c>
      <c r="B136" s="481" t="s">
        <v>2244</v>
      </c>
      <c r="C136" s="480">
        <f t="shared" si="4"/>
        <v>1</v>
      </c>
      <c r="D136" s="480" t="str">
        <f t="shared" si="5"/>
        <v>TCS-1(M): Percentage of people living with HIV currently receiving antiretroviral therapy-1</v>
      </c>
      <c r="E136" s="481" t="s">
        <v>2011</v>
      </c>
      <c r="F136" s="481" t="s">
        <v>2047</v>
      </c>
      <c r="G136" s="480" t="s">
        <v>2246</v>
      </c>
    </row>
    <row r="137" spans="1:7" s="11" customFormat="1" x14ac:dyDescent="0.25">
      <c r="A137" s="480" t="s">
        <v>2243</v>
      </c>
      <c r="B137" s="481" t="s">
        <v>2244</v>
      </c>
      <c r="C137" s="480">
        <f t="shared" si="4"/>
        <v>2</v>
      </c>
      <c r="D137" s="480" t="str">
        <f t="shared" si="5"/>
        <v>TCS-1(M): Percentage of people living with HIV currently receiving antiretroviral therapy-2</v>
      </c>
      <c r="E137" s="481" t="s">
        <v>2049</v>
      </c>
      <c r="F137" s="481" t="s">
        <v>2247</v>
      </c>
      <c r="G137" s="480" t="s">
        <v>2248</v>
      </c>
    </row>
    <row r="138" spans="1:7" s="11" customFormat="1" x14ac:dyDescent="0.25">
      <c r="A138" s="480" t="s">
        <v>2243</v>
      </c>
      <c r="B138" s="481" t="s">
        <v>2244</v>
      </c>
      <c r="C138" s="480">
        <f t="shared" si="4"/>
        <v>3</v>
      </c>
      <c r="D138" s="480" t="str">
        <f t="shared" si="5"/>
        <v>TCS-1(M): Percentage of people living with HIV currently receiving antiretroviral therapy-3</v>
      </c>
      <c r="E138" s="481" t="s">
        <v>2049</v>
      </c>
      <c r="F138" s="481" t="s">
        <v>2050</v>
      </c>
      <c r="G138" s="480" t="s">
        <v>2249</v>
      </c>
    </row>
    <row r="139" spans="1:7" s="11" customFormat="1" x14ac:dyDescent="0.25">
      <c r="A139" s="480" t="s">
        <v>2243</v>
      </c>
      <c r="B139" s="481" t="s">
        <v>2244</v>
      </c>
      <c r="C139" s="480">
        <f t="shared" si="4"/>
        <v>4</v>
      </c>
      <c r="D139" s="480" t="str">
        <f t="shared" si="5"/>
        <v>TCS-1(M): Percentage of people living with HIV currently receiving antiretroviral therapy-4</v>
      </c>
      <c r="E139" s="481" t="s">
        <v>2049</v>
      </c>
      <c r="F139" s="481" t="s">
        <v>2052</v>
      </c>
      <c r="G139" s="480" t="s">
        <v>2250</v>
      </c>
    </row>
    <row r="140" spans="1:7" s="11" customFormat="1" x14ac:dyDescent="0.25">
      <c r="A140" s="480" t="s">
        <v>2243</v>
      </c>
      <c r="B140" s="481" t="s">
        <v>2244</v>
      </c>
      <c r="C140" s="480">
        <f t="shared" si="4"/>
        <v>5</v>
      </c>
      <c r="D140" s="480" t="str">
        <f t="shared" si="5"/>
        <v>TCS-1(M): Percentage of people living with HIV currently receiving antiretroviral therapy-5</v>
      </c>
      <c r="E140" s="481" t="s">
        <v>2049</v>
      </c>
      <c r="F140" s="481" t="s">
        <v>2251</v>
      </c>
      <c r="G140" s="480" t="s">
        <v>2252</v>
      </c>
    </row>
    <row r="141" spans="1:7" s="11" customFormat="1" x14ac:dyDescent="0.25">
      <c r="A141" s="480" t="s">
        <v>2243</v>
      </c>
      <c r="B141" s="481" t="s">
        <v>2244</v>
      </c>
      <c r="C141" s="480">
        <f t="shared" si="4"/>
        <v>6</v>
      </c>
      <c r="D141" s="480" t="str">
        <f t="shared" si="5"/>
        <v>TCS-1(M): Percentage of people living with HIV currently receiving antiretroviral therapy-6</v>
      </c>
      <c r="E141" s="481" t="s">
        <v>2049</v>
      </c>
      <c r="F141" s="481" t="s">
        <v>2054</v>
      </c>
      <c r="G141" s="480" t="s">
        <v>2253</v>
      </c>
    </row>
    <row r="142" spans="1:7" s="11" customFormat="1" x14ac:dyDescent="0.25">
      <c r="A142" s="480" t="s">
        <v>2243</v>
      </c>
      <c r="B142" s="481" t="s">
        <v>2244</v>
      </c>
      <c r="C142" s="480">
        <f t="shared" si="4"/>
        <v>7</v>
      </c>
      <c r="D142" s="480" t="str">
        <f t="shared" si="5"/>
        <v>TCS-1(M): Percentage of people living with HIV currently receiving antiretroviral therapy-7</v>
      </c>
      <c r="E142" s="481" t="s">
        <v>2049</v>
      </c>
      <c r="F142" s="481" t="s">
        <v>2056</v>
      </c>
      <c r="G142" s="480" t="s">
        <v>2254</v>
      </c>
    </row>
    <row r="143" spans="1:7" s="11" customFormat="1" x14ac:dyDescent="0.25">
      <c r="A143" s="480" t="s">
        <v>2243</v>
      </c>
      <c r="B143" s="481" t="s">
        <v>2244</v>
      </c>
      <c r="C143" s="480">
        <f t="shared" si="4"/>
        <v>8</v>
      </c>
      <c r="D143" s="480" t="str">
        <f t="shared" si="5"/>
        <v>TCS-1(M): Percentage of people living with HIV currently receiving antiretroviral therapy-8</v>
      </c>
      <c r="E143" s="481" t="s">
        <v>2038</v>
      </c>
      <c r="F143" s="481" t="s">
        <v>2039</v>
      </c>
      <c r="G143" s="480" t="s">
        <v>2255</v>
      </c>
    </row>
    <row r="144" spans="1:7" s="11" customFormat="1" x14ac:dyDescent="0.25">
      <c r="A144" s="480" t="s">
        <v>2243</v>
      </c>
      <c r="B144" s="481" t="s">
        <v>2244</v>
      </c>
      <c r="C144" s="480">
        <f t="shared" si="4"/>
        <v>9</v>
      </c>
      <c r="D144" s="480" t="str">
        <f t="shared" si="5"/>
        <v>TCS-1(M): Percentage of people living with HIV currently receiving antiretroviral therapy-9</v>
      </c>
      <c r="E144" s="481" t="s">
        <v>2038</v>
      </c>
      <c r="F144" s="481" t="s">
        <v>2041</v>
      </c>
      <c r="G144" s="480" t="s">
        <v>2256</v>
      </c>
    </row>
    <row r="145" spans="1:7" s="11" customFormat="1" x14ac:dyDescent="0.25">
      <c r="A145" s="480" t="s">
        <v>2243</v>
      </c>
      <c r="B145" s="481" t="s">
        <v>2244</v>
      </c>
      <c r="C145" s="480">
        <f t="shared" si="4"/>
        <v>10</v>
      </c>
      <c r="D145" s="480" t="str">
        <f t="shared" si="5"/>
        <v>TCS-1(M): Percentage of people living with HIV currently receiving antiretroviral therapy-10</v>
      </c>
      <c r="E145" s="481" t="s">
        <v>2194</v>
      </c>
      <c r="F145" s="481" t="s">
        <v>2257</v>
      </c>
      <c r="G145" s="480" t="s">
        <v>2258</v>
      </c>
    </row>
    <row r="146" spans="1:7" s="11" customFormat="1" x14ac:dyDescent="0.25">
      <c r="A146" s="480" t="s">
        <v>2243</v>
      </c>
      <c r="B146" s="481" t="s">
        <v>2244</v>
      </c>
      <c r="C146" s="480">
        <f t="shared" si="4"/>
        <v>11</v>
      </c>
      <c r="D146" s="480" t="str">
        <f t="shared" si="5"/>
        <v>TCS-1(M): Percentage of people living with HIV currently receiving antiretroviral therapy-11</v>
      </c>
      <c r="E146" s="481" t="s">
        <v>2194</v>
      </c>
      <c r="F146" s="481" t="s">
        <v>2259</v>
      </c>
      <c r="G146" s="480" t="s">
        <v>2260</v>
      </c>
    </row>
    <row r="147" spans="1:7" s="11" customFormat="1" x14ac:dyDescent="0.25">
      <c r="A147" s="480" t="s">
        <v>2243</v>
      </c>
      <c r="B147" s="481" t="s">
        <v>2244</v>
      </c>
      <c r="C147" s="480">
        <f t="shared" si="4"/>
        <v>12</v>
      </c>
      <c r="D147" s="480" t="str">
        <f t="shared" si="5"/>
        <v>TCS-1(M): Percentage of people living with HIV currently receiving antiretroviral therapy-12</v>
      </c>
      <c r="E147" s="481" t="s">
        <v>2194</v>
      </c>
      <c r="F147" s="481" t="s">
        <v>2261</v>
      </c>
      <c r="G147" s="480" t="s">
        <v>2262</v>
      </c>
    </row>
    <row r="148" spans="1:7" s="11" customFormat="1" x14ac:dyDescent="0.25">
      <c r="A148" s="480" t="s">
        <v>2243</v>
      </c>
      <c r="B148" s="481" t="s">
        <v>2244</v>
      </c>
      <c r="C148" s="480">
        <f t="shared" si="4"/>
        <v>13</v>
      </c>
      <c r="D148" s="480" t="str">
        <f t="shared" si="5"/>
        <v>TCS-1(M): Percentage of people living with HIV currently receiving antiretroviral therapy-13</v>
      </c>
      <c r="E148" s="481" t="s">
        <v>2194</v>
      </c>
      <c r="F148" s="481" t="s">
        <v>2263</v>
      </c>
      <c r="G148" s="480" t="s">
        <v>2264</v>
      </c>
    </row>
    <row r="149" spans="1:7" s="11" customFormat="1" x14ac:dyDescent="0.25">
      <c r="A149" s="480" t="s">
        <v>2265</v>
      </c>
      <c r="B149" s="481" t="s">
        <v>2266</v>
      </c>
      <c r="C149" s="480">
        <f t="shared" si="4"/>
        <v>0</v>
      </c>
      <c r="D149" s="480" t="str">
        <f t="shared" si="5"/>
        <v>TCS-2: Percentage of people living with HIV that initiated ART with a CD4 count of &lt;200 cells/mm³-0</v>
      </c>
      <c r="E149" s="481" t="s">
        <v>2038</v>
      </c>
      <c r="F149" s="481" t="s">
        <v>2039</v>
      </c>
      <c r="G149" s="480" t="s">
        <v>2267</v>
      </c>
    </row>
    <row r="150" spans="1:7" s="11" customFormat="1" x14ac:dyDescent="0.25">
      <c r="A150" s="480" t="s">
        <v>2265</v>
      </c>
      <c r="B150" s="481" t="s">
        <v>2266</v>
      </c>
      <c r="C150" s="480">
        <f t="shared" si="4"/>
        <v>1</v>
      </c>
      <c r="D150" s="480" t="str">
        <f t="shared" si="5"/>
        <v>TCS-2: Percentage of people living with HIV that initiated ART with a CD4 count of &lt;200 cells/mm³-1</v>
      </c>
      <c r="E150" s="481" t="s">
        <v>2038</v>
      </c>
      <c r="F150" s="481" t="s">
        <v>2041</v>
      </c>
      <c r="G150" s="480" t="s">
        <v>2268</v>
      </c>
    </row>
    <row r="151" spans="1:7" s="11" customFormat="1" x14ac:dyDescent="0.25">
      <c r="A151" s="480" t="s">
        <v>2269</v>
      </c>
      <c r="B151" s="481" t="s">
        <v>2270</v>
      </c>
      <c r="C151" s="480">
        <f t="shared" si="4"/>
        <v>0</v>
      </c>
      <c r="D151" s="480" t="str">
        <f t="shared" si="5"/>
        <v>TCP-1(M): Number of notified cases of all forms of TB-(i.e. bacteriologically confirmed + clinically diagnosed), includes new and relapse cases-0</v>
      </c>
      <c r="E151" s="481" t="s">
        <v>2011</v>
      </c>
      <c r="F151" s="481" t="s">
        <v>2045</v>
      </c>
      <c r="G151" s="480" t="s">
        <v>2271</v>
      </c>
    </row>
    <row r="152" spans="1:7" s="11" customFormat="1" x14ac:dyDescent="0.25">
      <c r="A152" s="480" t="s">
        <v>2269</v>
      </c>
      <c r="B152" s="481" t="s">
        <v>2270</v>
      </c>
      <c r="C152" s="480">
        <f t="shared" si="4"/>
        <v>1</v>
      </c>
      <c r="D152" s="480" t="str">
        <f t="shared" si="5"/>
        <v>TCP-1(M): Number of notified cases of all forms of TB-(i.e. bacteriologically confirmed + clinically diagnosed), includes new and relapse cases-1</v>
      </c>
      <c r="E152" s="481" t="s">
        <v>2011</v>
      </c>
      <c r="F152" s="481" t="s">
        <v>2047</v>
      </c>
      <c r="G152" s="480" t="s">
        <v>2272</v>
      </c>
    </row>
    <row r="153" spans="1:7" s="11" customFormat="1" x14ac:dyDescent="0.25">
      <c r="A153" s="480" t="s">
        <v>2269</v>
      </c>
      <c r="B153" s="481" t="s">
        <v>2270</v>
      </c>
      <c r="C153" s="480">
        <f t="shared" si="4"/>
        <v>2</v>
      </c>
      <c r="D153" s="480" t="str">
        <f t="shared" si="5"/>
        <v>TCP-1(M): Number of notified cases of all forms of TB-(i.e. bacteriologically confirmed + clinically diagnosed), includes new and relapse cases-2</v>
      </c>
      <c r="E153" s="481" t="s">
        <v>2038</v>
      </c>
      <c r="F153" s="481" t="s">
        <v>2039</v>
      </c>
      <c r="G153" s="480" t="s">
        <v>2273</v>
      </c>
    </row>
    <row r="154" spans="1:7" s="11" customFormat="1" x14ac:dyDescent="0.25">
      <c r="A154" s="480" t="s">
        <v>2269</v>
      </c>
      <c r="B154" s="481" t="s">
        <v>2270</v>
      </c>
      <c r="C154" s="480">
        <f t="shared" si="4"/>
        <v>3</v>
      </c>
      <c r="D154" s="480" t="str">
        <f t="shared" si="5"/>
        <v>TCP-1(M): Number of notified cases of all forms of TB-(i.e. bacteriologically confirmed + clinically diagnosed), includes new and relapse cases-3</v>
      </c>
      <c r="E154" s="481" t="s">
        <v>2038</v>
      </c>
      <c r="F154" s="481" t="s">
        <v>2041</v>
      </c>
      <c r="G154" s="480" t="s">
        <v>2274</v>
      </c>
    </row>
    <row r="155" spans="1:7" s="11" customFormat="1" x14ac:dyDescent="0.25">
      <c r="A155" s="480" t="s">
        <v>2269</v>
      </c>
      <c r="B155" s="481" t="s">
        <v>2270</v>
      </c>
      <c r="C155" s="480">
        <f t="shared" si="4"/>
        <v>4</v>
      </c>
      <c r="D155" s="480" t="str">
        <f t="shared" si="5"/>
        <v>TCP-1(M): Number of notified cases of all forms of TB-(i.e. bacteriologically confirmed + clinically diagnosed), includes new and relapse cases-4</v>
      </c>
      <c r="E155" s="481" t="s">
        <v>2275</v>
      </c>
      <c r="F155" s="481" t="s">
        <v>2276</v>
      </c>
      <c r="G155" s="480" t="s">
        <v>2277</v>
      </c>
    </row>
    <row r="156" spans="1:7" s="11" customFormat="1" x14ac:dyDescent="0.25">
      <c r="A156" s="480" t="s">
        <v>2269</v>
      </c>
      <c r="B156" s="481" t="s">
        <v>2270</v>
      </c>
      <c r="C156" s="480">
        <f t="shared" si="4"/>
        <v>5</v>
      </c>
      <c r="D156" s="480" t="str">
        <f t="shared" si="5"/>
        <v>TCP-1(M): Number of notified cases of all forms of TB-(i.e. bacteriologically confirmed + clinically diagnosed), includes new and relapse cases-5</v>
      </c>
      <c r="E156" s="481" t="s">
        <v>2275</v>
      </c>
      <c r="F156" s="481" t="s">
        <v>2278</v>
      </c>
      <c r="G156" s="480" t="s">
        <v>2279</v>
      </c>
    </row>
    <row r="157" spans="1:7" s="11" customFormat="1" x14ac:dyDescent="0.25">
      <c r="A157" s="480" t="s">
        <v>2269</v>
      </c>
      <c r="B157" s="481" t="s">
        <v>2270</v>
      </c>
      <c r="C157" s="480">
        <f t="shared" si="4"/>
        <v>6</v>
      </c>
      <c r="D157" s="480" t="str">
        <f t="shared" si="5"/>
        <v>TCP-1(M): Number of notified cases of all forms of TB-(i.e. bacteriologically confirmed + clinically diagnosed), includes new and relapse cases-6</v>
      </c>
      <c r="E157" s="481" t="s">
        <v>2275</v>
      </c>
      <c r="F157" s="481" t="s">
        <v>2280</v>
      </c>
      <c r="G157" s="480" t="s">
        <v>2281</v>
      </c>
    </row>
    <row r="158" spans="1:7" s="11" customFormat="1" x14ac:dyDescent="0.25">
      <c r="A158" s="480" t="s">
        <v>2269</v>
      </c>
      <c r="B158" s="481" t="s">
        <v>2270</v>
      </c>
      <c r="C158" s="480">
        <f t="shared" si="4"/>
        <v>7</v>
      </c>
      <c r="D158" s="480" t="str">
        <f t="shared" si="5"/>
        <v>TCP-1(M): Number of notified cases of all forms of TB-(i.e. bacteriologically confirmed + clinically diagnosed), includes new and relapse cases-7</v>
      </c>
      <c r="E158" s="481" t="s">
        <v>2145</v>
      </c>
      <c r="F158" s="481" t="s">
        <v>2282</v>
      </c>
      <c r="G158" s="480" t="s">
        <v>2283</v>
      </c>
    </row>
    <row r="159" spans="1:7" s="11" customFormat="1" x14ac:dyDescent="0.25">
      <c r="A159" s="480" t="s">
        <v>2284</v>
      </c>
      <c r="B159" s="481" t="s">
        <v>2285</v>
      </c>
      <c r="C159" s="480">
        <f t="shared" si="4"/>
        <v>0</v>
      </c>
      <c r="D159" s="480" t="str">
        <f t="shared" si="5"/>
        <v>TCP-2(M): Treatment success rate- all forms:  Percentage of TB cases, all forms, bacteriologically confirmed plus clinically diagnosed, successfully treated (cured plus treatment completed) among all TB cases registered for treatment during a specified period, new and relapse cases-0</v>
      </c>
      <c r="E159" s="481" t="s">
        <v>2011</v>
      </c>
      <c r="F159" s="481" t="s">
        <v>2045</v>
      </c>
      <c r="G159" s="480" t="s">
        <v>2286</v>
      </c>
    </row>
    <row r="160" spans="1:7" s="11" customFormat="1" x14ac:dyDescent="0.25">
      <c r="A160" s="480" t="s">
        <v>2284</v>
      </c>
      <c r="B160" s="481" t="s">
        <v>2285</v>
      </c>
      <c r="C160" s="480">
        <f t="shared" ref="C160:C182" si="6">IF(B160=B159,C159+1,0)</f>
        <v>1</v>
      </c>
      <c r="D160" s="480" t="str">
        <f t="shared" ref="D160:D182" si="7">B160&amp;"-"&amp;C160</f>
        <v>TCP-2(M): Treatment success rate- all forms:  Percentage of TB cases, all forms, bacteriologically confirmed plus clinically diagnosed, successfully treated (cured plus treatment completed) among all TB cases registered for treatment during a specified period, new and relapse cases-1</v>
      </c>
      <c r="E160" s="481" t="s">
        <v>2011</v>
      </c>
      <c r="F160" s="481" t="s">
        <v>2047</v>
      </c>
      <c r="G160" s="480" t="s">
        <v>2287</v>
      </c>
    </row>
    <row r="161" spans="1:7" s="11" customFormat="1" x14ac:dyDescent="0.25">
      <c r="A161" s="480" t="s">
        <v>2284</v>
      </c>
      <c r="B161" s="481" t="s">
        <v>2285</v>
      </c>
      <c r="C161" s="480">
        <f t="shared" si="6"/>
        <v>2</v>
      </c>
      <c r="D161" s="480"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cases-2</v>
      </c>
      <c r="E161" s="481" t="s">
        <v>2038</v>
      </c>
      <c r="F161" s="481" t="s">
        <v>2039</v>
      </c>
      <c r="G161" s="480" t="s">
        <v>2288</v>
      </c>
    </row>
    <row r="162" spans="1:7" s="11" customFormat="1" x14ac:dyDescent="0.25">
      <c r="A162" s="480" t="s">
        <v>2284</v>
      </c>
      <c r="B162" s="481" t="s">
        <v>2285</v>
      </c>
      <c r="C162" s="480">
        <f t="shared" si="6"/>
        <v>3</v>
      </c>
      <c r="D162" s="480"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cases-3</v>
      </c>
      <c r="E162" s="481" t="s">
        <v>2038</v>
      </c>
      <c r="F162" s="481" t="s">
        <v>2041</v>
      </c>
      <c r="G162" s="480" t="s">
        <v>2289</v>
      </c>
    </row>
    <row r="163" spans="1:7" s="11" customFormat="1" x14ac:dyDescent="0.25">
      <c r="A163" s="480" t="s">
        <v>2284</v>
      </c>
      <c r="B163" s="481" t="s">
        <v>2285</v>
      </c>
      <c r="C163" s="480">
        <f t="shared" si="6"/>
        <v>4</v>
      </c>
      <c r="D163" s="480"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cases-4</v>
      </c>
      <c r="E163" s="481" t="s">
        <v>2275</v>
      </c>
      <c r="F163" s="481" t="s">
        <v>2276</v>
      </c>
      <c r="G163" s="480" t="s">
        <v>2290</v>
      </c>
    </row>
    <row r="164" spans="1:7" s="11" customFormat="1" x14ac:dyDescent="0.25">
      <c r="A164" s="480" t="s">
        <v>2284</v>
      </c>
      <c r="B164" s="481" t="s">
        <v>2285</v>
      </c>
      <c r="C164" s="480">
        <f t="shared" si="6"/>
        <v>5</v>
      </c>
      <c r="D164" s="480"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cases-5</v>
      </c>
      <c r="E164" s="481" t="s">
        <v>2275</v>
      </c>
      <c r="F164" s="481" t="s">
        <v>2278</v>
      </c>
      <c r="G164" s="480" t="s">
        <v>2291</v>
      </c>
    </row>
    <row r="165" spans="1:7" s="11" customFormat="1" x14ac:dyDescent="0.25">
      <c r="A165" s="480" t="s">
        <v>2284</v>
      </c>
      <c r="B165" s="481" t="s">
        <v>2285</v>
      </c>
      <c r="C165" s="480">
        <f t="shared" si="6"/>
        <v>6</v>
      </c>
      <c r="D165" s="480" t="str">
        <f t="shared" si="7"/>
        <v>TCP-2(M): Treatment success rate- all forms:  Percentage of TB cases, all forms, bacteriologically confirmed plus clinically diagnosed, successfully treated (cured plus treatment completed) among all TB cases registered for treatment during a specified period, new and relapse cases-6</v>
      </c>
      <c r="E165" s="481" t="s">
        <v>2275</v>
      </c>
      <c r="F165" s="481" t="s">
        <v>2280</v>
      </c>
      <c r="G165" s="480" t="s">
        <v>2292</v>
      </c>
    </row>
    <row r="166" spans="1:7" s="11" customFormat="1" x14ac:dyDescent="0.25">
      <c r="A166" s="480" t="s">
        <v>2293</v>
      </c>
      <c r="B166" s="481" t="s">
        <v>2294</v>
      </c>
      <c r="C166" s="480">
        <f t="shared" si="6"/>
        <v>0</v>
      </c>
      <c r="D166" s="480" t="str">
        <f t="shared" si="7"/>
        <v>YP-3: Number of adolescent girls and young women (AGYW) who were tested for HIV and received their results during the reporting period-0</v>
      </c>
      <c r="E166" s="481" t="s">
        <v>2011</v>
      </c>
      <c r="F166" s="481" t="s">
        <v>2295</v>
      </c>
      <c r="G166" s="480" t="s">
        <v>2296</v>
      </c>
    </row>
    <row r="167" spans="1:7" s="11" customFormat="1" x14ac:dyDescent="0.25">
      <c r="A167" s="480" t="s">
        <v>2293</v>
      </c>
      <c r="B167" s="481" t="s">
        <v>2294</v>
      </c>
      <c r="C167" s="480">
        <f t="shared" si="6"/>
        <v>1</v>
      </c>
      <c r="D167" s="480" t="str">
        <f t="shared" si="7"/>
        <v>YP-3: Number of adolescent girls and young women (AGYW) who were tested for HIV and received their results during the reporting period-1</v>
      </c>
      <c r="E167" s="481" t="s">
        <v>2011</v>
      </c>
      <c r="F167" s="481" t="s">
        <v>2297</v>
      </c>
      <c r="G167" s="480" t="s">
        <v>2298</v>
      </c>
    </row>
    <row r="168" spans="1:7" s="11" customFormat="1" x14ac:dyDescent="0.25">
      <c r="A168" s="480" t="s">
        <v>2293</v>
      </c>
      <c r="B168" s="481" t="s">
        <v>2294</v>
      </c>
      <c r="C168" s="480">
        <f t="shared" si="6"/>
        <v>2</v>
      </c>
      <c r="D168" s="480" t="str">
        <f t="shared" si="7"/>
        <v>YP-3: Number of adolescent girls and young women (AGYW) who were tested for HIV and received their results during the reporting period-2</v>
      </c>
      <c r="E168" s="481" t="s">
        <v>2011</v>
      </c>
      <c r="F168" s="481" t="s">
        <v>2299</v>
      </c>
      <c r="G168" s="480" t="s">
        <v>2300</v>
      </c>
    </row>
    <row r="169" spans="1:7" s="11" customFormat="1" x14ac:dyDescent="0.25">
      <c r="A169" s="480" t="s">
        <v>2293</v>
      </c>
      <c r="B169" s="481" t="s">
        <v>2294</v>
      </c>
      <c r="C169" s="480">
        <f t="shared" si="6"/>
        <v>3</v>
      </c>
      <c r="D169" s="480" t="str">
        <f t="shared" si="7"/>
        <v>YP-3: Number of adolescent girls and young women (AGYW) who were tested for HIV and received their results during the reporting period-3</v>
      </c>
      <c r="E169" s="481" t="s">
        <v>2275</v>
      </c>
      <c r="F169" s="481" t="s">
        <v>2276</v>
      </c>
      <c r="G169" s="480" t="s">
        <v>2301</v>
      </c>
    </row>
    <row r="170" spans="1:7" s="11" customFormat="1" x14ac:dyDescent="0.25">
      <c r="A170" s="480" t="s">
        <v>2293</v>
      </c>
      <c r="B170" s="481" t="s">
        <v>2294</v>
      </c>
      <c r="C170" s="480">
        <f t="shared" si="6"/>
        <v>4</v>
      </c>
      <c r="D170" s="480" t="str">
        <f t="shared" si="7"/>
        <v>YP-3: Number of adolescent girls and young women (AGYW) who were tested for HIV and received their results during the reporting period-4</v>
      </c>
      <c r="E170" s="481" t="s">
        <v>2275</v>
      </c>
      <c r="F170" s="481" t="s">
        <v>2278</v>
      </c>
      <c r="G170" s="480" t="s">
        <v>2302</v>
      </c>
    </row>
    <row r="171" spans="1:7" s="11" customFormat="1" x14ac:dyDescent="0.25">
      <c r="A171" s="480" t="s">
        <v>2303</v>
      </c>
      <c r="B171" s="481" t="s">
        <v>2304</v>
      </c>
      <c r="C171" s="480">
        <f t="shared" si="6"/>
        <v>0</v>
      </c>
      <c r="D171" s="480" t="str">
        <f t="shared" si="7"/>
        <v>HTS-1: Number of people who were tested for HIV and received their results during the reporting period-0</v>
      </c>
      <c r="E171" s="481" t="s">
        <v>2038</v>
      </c>
      <c r="F171" s="481" t="s">
        <v>2039</v>
      </c>
      <c r="G171" s="480" t="s">
        <v>2305</v>
      </c>
    </row>
    <row r="172" spans="1:7" s="11" customFormat="1" x14ac:dyDescent="0.25">
      <c r="A172" s="480" t="s">
        <v>2303</v>
      </c>
      <c r="B172" s="481" t="s">
        <v>2304</v>
      </c>
      <c r="C172" s="480">
        <f t="shared" si="6"/>
        <v>1</v>
      </c>
      <c r="D172" s="480" t="str">
        <f t="shared" si="7"/>
        <v>HTS-1: Number of people who were tested for HIV and received their results during the reporting period-1</v>
      </c>
      <c r="E172" s="481" t="s">
        <v>2038</v>
      </c>
      <c r="F172" s="481" t="s">
        <v>2041</v>
      </c>
      <c r="G172" s="480" t="s">
        <v>2306</v>
      </c>
    </row>
    <row r="173" spans="1:7" s="11" customFormat="1" x14ac:dyDescent="0.25">
      <c r="A173" s="480" t="s">
        <v>2303</v>
      </c>
      <c r="B173" s="481" t="s">
        <v>2304</v>
      </c>
      <c r="C173" s="480">
        <f t="shared" si="6"/>
        <v>2</v>
      </c>
      <c r="D173" s="480" t="str">
        <f t="shared" si="7"/>
        <v>HTS-1: Number of people who were tested for HIV and received their results during the reporting period-2</v>
      </c>
      <c r="E173" s="481" t="s">
        <v>2275</v>
      </c>
      <c r="F173" s="481" t="s">
        <v>2276</v>
      </c>
      <c r="G173" s="480" t="s">
        <v>2307</v>
      </c>
    </row>
    <row r="174" spans="1:7" s="11" customFormat="1" x14ac:dyDescent="0.25">
      <c r="A174" s="480" t="s">
        <v>2303</v>
      </c>
      <c r="B174" s="481" t="s">
        <v>2304</v>
      </c>
      <c r="C174" s="480">
        <f t="shared" si="6"/>
        <v>3</v>
      </c>
      <c r="D174" s="480" t="str">
        <f t="shared" si="7"/>
        <v>HTS-1: Number of people who were tested for HIV and received their results during the reporting period-3</v>
      </c>
      <c r="E174" s="481" t="s">
        <v>2275</v>
      </c>
      <c r="F174" s="481" t="s">
        <v>2278</v>
      </c>
      <c r="G174" s="480" t="s">
        <v>2308</v>
      </c>
    </row>
    <row r="175" spans="1:7" s="11" customFormat="1" x14ac:dyDescent="0.25">
      <c r="A175" s="480" t="s">
        <v>2309</v>
      </c>
      <c r="B175" s="481" t="s">
        <v>2310</v>
      </c>
      <c r="C175" s="480">
        <f t="shared" si="6"/>
        <v>0</v>
      </c>
      <c r="D175" s="480" t="str">
        <f t="shared" si="7"/>
        <v>TCP-6b: Number of TB cases (all forms) notified among key affected populations/ high risk groups (other than prisoners)-0</v>
      </c>
      <c r="E175" s="481" t="s">
        <v>2194</v>
      </c>
      <c r="F175" s="481" t="s">
        <v>2199</v>
      </c>
      <c r="G175" s="480" t="s">
        <v>2311</v>
      </c>
    </row>
    <row r="176" spans="1:7" s="11" customFormat="1" x14ac:dyDescent="0.25">
      <c r="A176" s="480" t="s">
        <v>2309</v>
      </c>
      <c r="B176" s="481" t="s">
        <v>2310</v>
      </c>
      <c r="C176" s="480">
        <f t="shared" si="6"/>
        <v>1</v>
      </c>
      <c r="D176" s="480" t="str">
        <f t="shared" si="7"/>
        <v>TCP-6b: Number of TB cases (all forms) notified among key affected populations/ high risk groups (other than prisoners)-1</v>
      </c>
      <c r="E176" s="481" t="s">
        <v>2194</v>
      </c>
      <c r="F176" s="481" t="s">
        <v>2201</v>
      </c>
      <c r="G176" s="480" t="s">
        <v>2312</v>
      </c>
    </row>
    <row r="177" spans="1:7" s="11" customFormat="1" x14ac:dyDescent="0.25">
      <c r="A177" s="480" t="s">
        <v>764</v>
      </c>
      <c r="B177" s="481" t="s">
        <v>2313</v>
      </c>
      <c r="C177" s="480">
        <f t="shared" si="6"/>
        <v>0</v>
      </c>
      <c r="D177" s="480" t="str">
        <f t="shared" si="7"/>
        <v>SPI-2: Percentage of children aged 3–59 months who received the full number of courses of SMC (3 or 4) per  transmission season in the targeted areas-0</v>
      </c>
      <c r="E177" s="481" t="s">
        <v>2038</v>
      </c>
      <c r="F177" s="481" t="s">
        <v>2039</v>
      </c>
      <c r="G177" s="480" t="s">
        <v>2314</v>
      </c>
    </row>
    <row r="178" spans="1:7" s="11" customFormat="1" x14ac:dyDescent="0.25">
      <c r="A178" s="480" t="s">
        <v>764</v>
      </c>
      <c r="B178" s="481" t="s">
        <v>2313</v>
      </c>
      <c r="C178" s="480">
        <f t="shared" si="6"/>
        <v>1</v>
      </c>
      <c r="D178" s="480" t="str">
        <f t="shared" si="7"/>
        <v>SPI-2: Percentage of children aged 3–59 months who received the full number of courses of SMC (3 or 4) per  transmission season in the targeted areas-1</v>
      </c>
      <c r="E178" s="481" t="s">
        <v>2038</v>
      </c>
      <c r="F178" s="481" t="s">
        <v>2041</v>
      </c>
      <c r="G178" s="480" t="s">
        <v>2315</v>
      </c>
    </row>
    <row r="179" spans="1:7" s="11" customFormat="1" x14ac:dyDescent="0.25">
      <c r="A179" s="480" t="s">
        <v>2316</v>
      </c>
      <c r="B179" s="481" t="s">
        <v>2317</v>
      </c>
      <c r="C179" s="480">
        <f t="shared" si="6"/>
        <v>0</v>
      </c>
      <c r="D179" s="480" t="str">
        <f t="shared" si="7"/>
        <v>TCS-3.1: Percentage of people living with HIV and on ART, who have a suppressed viral load at 12 months (&lt;1000 copies/ml)-0</v>
      </c>
      <c r="E179" s="481" t="s">
        <v>2049</v>
      </c>
      <c r="F179" s="481" t="s">
        <v>2050</v>
      </c>
      <c r="G179" s="480" t="s">
        <v>2318</v>
      </c>
    </row>
    <row r="180" spans="1:7" s="11" customFormat="1" x14ac:dyDescent="0.25">
      <c r="A180" s="480" t="s">
        <v>2316</v>
      </c>
      <c r="B180" s="481" t="s">
        <v>2317</v>
      </c>
      <c r="C180" s="480">
        <f t="shared" si="6"/>
        <v>1</v>
      </c>
      <c r="D180" s="480" t="str">
        <f t="shared" si="7"/>
        <v>TCS-3.1: Percentage of people living with HIV and on ART, who have a suppressed viral load at 12 months (&lt;1000 copies/ml)-1</v>
      </c>
      <c r="E180" s="481" t="s">
        <v>2049</v>
      </c>
      <c r="F180" s="481" t="s">
        <v>2056</v>
      </c>
      <c r="G180" s="480" t="s">
        <v>2319</v>
      </c>
    </row>
    <row r="181" spans="1:7" s="11" customFormat="1" x14ac:dyDescent="0.25">
      <c r="A181" s="480" t="s">
        <v>2316</v>
      </c>
      <c r="B181" s="481" t="s">
        <v>2317</v>
      </c>
      <c r="C181" s="480">
        <f t="shared" si="6"/>
        <v>2</v>
      </c>
      <c r="D181" s="480" t="str">
        <f t="shared" si="7"/>
        <v>TCS-3.1: Percentage of people living with HIV and on ART, who have a suppressed viral load at 12 months (&lt;1000 copies/ml)-2</v>
      </c>
      <c r="E181" s="481" t="s">
        <v>2049</v>
      </c>
      <c r="F181" s="481" t="s">
        <v>2052</v>
      </c>
      <c r="G181" s="480" t="s">
        <v>2320</v>
      </c>
    </row>
    <row r="182" spans="1:7" s="11" customFormat="1" x14ac:dyDescent="0.25">
      <c r="A182" s="480" t="s">
        <v>2316</v>
      </c>
      <c r="B182" s="481" t="s">
        <v>2317</v>
      </c>
      <c r="C182" s="480">
        <f t="shared" si="6"/>
        <v>3</v>
      </c>
      <c r="D182" s="480" t="str">
        <f t="shared" si="7"/>
        <v>TCS-3.1: Percentage of people living with HIV and on ART, who have a suppressed viral load at 12 months (&lt;1000 copies/ml)-3</v>
      </c>
      <c r="E182" s="481" t="s">
        <v>2049</v>
      </c>
      <c r="F182" s="481" t="s">
        <v>2054</v>
      </c>
      <c r="G182" s="480" t="s">
        <v>2321</v>
      </c>
    </row>
  </sheetData>
  <sheetProtection selectLockedCells="1" selectUnlockedCells="1"/>
  <dataValidations count="1">
    <dataValidation type="custom" allowBlank="1" showInputMessage="1" showErrorMessage="1" errorTitle="X-Author for Excel" error="Id and Lookup fields are not editable." promptTitle="X-Author for Excel" sqref="G3:G55 G59:G91 G95:G182">
      <formula1>""</formula1>
    </dataValidation>
  </dataValidation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D1:Q535"/>
  <sheetViews>
    <sheetView topLeftCell="A16" workbookViewId="0">
      <selection activeCell="I19" sqref="I19"/>
    </sheetView>
  </sheetViews>
  <sheetFormatPr defaultColWidth="8.69921875" defaultRowHeight="13.2" x14ac:dyDescent="0.25"/>
  <cols>
    <col min="1" max="3" width="8.69921875" style="11"/>
    <col min="4" max="4" width="20.69921875" style="11" bestFit="1" customWidth="1"/>
    <col min="5" max="5" width="22.09765625" style="11" bestFit="1" customWidth="1"/>
    <col min="6" max="6" width="18.59765625" style="11" bestFit="1" customWidth="1"/>
    <col min="7" max="7" width="8.69921875" style="11"/>
    <col min="8" max="8" width="8.59765625" style="11" bestFit="1" customWidth="1"/>
    <col min="9" max="9" width="13" style="11" bestFit="1" customWidth="1"/>
    <col min="10" max="10" width="38.69921875" style="11" bestFit="1" customWidth="1"/>
    <col min="11" max="11" width="12.69921875" style="11" bestFit="1" customWidth="1"/>
    <col min="12" max="12" width="12.09765625" style="11" bestFit="1" customWidth="1"/>
    <col min="13" max="13" width="14" style="11" bestFit="1" customWidth="1"/>
    <col min="14" max="14" width="9.59765625" style="11" bestFit="1" customWidth="1"/>
    <col min="15" max="15" width="9.19921875" style="11" bestFit="1" customWidth="1"/>
    <col min="16" max="16384" width="8.69921875" style="11"/>
  </cols>
  <sheetData>
    <row r="1" spans="4:15" x14ac:dyDescent="0.25">
      <c r="D1" s="8" t="s">
        <v>221</v>
      </c>
    </row>
    <row r="2" spans="4:15" x14ac:dyDescent="0.25">
      <c r="D2" s="480" t="s">
        <v>215</v>
      </c>
      <c r="E2" s="480" t="s">
        <v>217</v>
      </c>
      <c r="F2" s="480" t="s">
        <v>123</v>
      </c>
      <c r="G2" s="480"/>
      <c r="H2" s="480" t="s">
        <v>42</v>
      </c>
      <c r="I2" s="480" t="s">
        <v>31</v>
      </c>
      <c r="J2" s="480" t="s">
        <v>219</v>
      </c>
      <c r="K2" s="480" t="s">
        <v>32</v>
      </c>
      <c r="L2" s="480" t="s">
        <v>33</v>
      </c>
      <c r="M2" s="480" t="s">
        <v>18</v>
      </c>
      <c r="N2" s="480" t="s">
        <v>9</v>
      </c>
      <c r="O2" s="480" t="s">
        <v>62</v>
      </c>
    </row>
    <row r="3" spans="4:15" hidden="1" x14ac:dyDescent="0.25">
      <c r="D3" s="481" t="s">
        <v>214</v>
      </c>
      <c r="E3" s="480" t="s">
        <v>216</v>
      </c>
      <c r="F3" s="481" t="s">
        <v>218</v>
      </c>
      <c r="G3" s="480"/>
      <c r="H3" s="481" t="s">
        <v>103</v>
      </c>
      <c r="I3" s="481" t="s">
        <v>102</v>
      </c>
      <c r="J3" s="480" t="str">
        <f>F3&amp;H3&amp;I3</f>
        <v>[Impact Indicator Name][Category][Disaggregation]</v>
      </c>
      <c r="K3" s="481" t="s">
        <v>50</v>
      </c>
      <c r="L3" s="481" t="s">
        <v>51</v>
      </c>
      <c r="M3" s="481" t="s">
        <v>52</v>
      </c>
      <c r="N3" s="481" t="s">
        <v>91</v>
      </c>
      <c r="O3" s="480" t="s">
        <v>61</v>
      </c>
    </row>
    <row r="4" spans="4:15" x14ac:dyDescent="0.25">
      <c r="D4" s="481" t="s">
        <v>2642</v>
      </c>
      <c r="E4" s="480" t="s">
        <v>2643</v>
      </c>
      <c r="F4" s="481" t="s">
        <v>2076</v>
      </c>
      <c r="G4" s="480"/>
      <c r="H4" s="481" t="s">
        <v>2011</v>
      </c>
      <c r="I4" s="481" t="s">
        <v>2062</v>
      </c>
      <c r="J4" s="480" t="str">
        <f t="shared" ref="J4:J67" si="0">F4&amp;H4&amp;I4</f>
        <v>Malaria I-3.1(M): Inpatient malaria deaths per year: rate per 100,000 persons per yearAgeU5</v>
      </c>
      <c r="K4" s="481" t="s">
        <v>1499</v>
      </c>
      <c r="L4" s="481" t="s">
        <v>341</v>
      </c>
      <c r="M4" s="481" t="s">
        <v>383</v>
      </c>
      <c r="N4" s="481"/>
      <c r="O4" s="480" t="s">
        <v>1500</v>
      </c>
    </row>
    <row r="5" spans="4:15" x14ac:dyDescent="0.25">
      <c r="D5" s="481" t="s">
        <v>2644</v>
      </c>
      <c r="E5" s="480" t="s">
        <v>2643</v>
      </c>
      <c r="F5" s="481" t="s">
        <v>2076</v>
      </c>
      <c r="G5" s="480"/>
      <c r="H5" s="481" t="s">
        <v>2011</v>
      </c>
      <c r="I5" s="481" t="s">
        <v>2064</v>
      </c>
      <c r="J5" s="480" t="str">
        <f t="shared" si="0"/>
        <v>Malaria I-3.1(M): Inpatient malaria deaths per year: rate per 100,000 persons per yearAge5+</v>
      </c>
      <c r="K5" s="481" t="s">
        <v>1501</v>
      </c>
      <c r="L5" s="481" t="s">
        <v>341</v>
      </c>
      <c r="M5" s="481" t="s">
        <v>383</v>
      </c>
      <c r="N5" s="481"/>
      <c r="O5" s="480" t="s">
        <v>1502</v>
      </c>
    </row>
    <row r="6" spans="4:15" x14ac:dyDescent="0.25">
      <c r="D6" s="481" t="s">
        <v>2645</v>
      </c>
      <c r="E6" s="480" t="s">
        <v>2646</v>
      </c>
      <c r="F6" s="481" t="s">
        <v>2028</v>
      </c>
      <c r="G6" s="480"/>
      <c r="H6" s="481" t="s">
        <v>2032</v>
      </c>
      <c r="I6" s="481" t="s">
        <v>2033</v>
      </c>
      <c r="J6" s="480" t="str">
        <f t="shared" si="0"/>
        <v>Malaria I-4: Malaria test positivity rateType of testingMicroscopy</v>
      </c>
      <c r="K6" s="481" t="s">
        <v>382</v>
      </c>
      <c r="L6" s="481" t="s">
        <v>341</v>
      </c>
      <c r="M6" s="481" t="s">
        <v>383</v>
      </c>
      <c r="N6" s="481"/>
      <c r="O6" s="480" t="s">
        <v>1486</v>
      </c>
    </row>
    <row r="7" spans="4:15" x14ac:dyDescent="0.25">
      <c r="D7" s="481" t="s">
        <v>2647</v>
      </c>
      <c r="E7" s="480" t="s">
        <v>2646</v>
      </c>
      <c r="F7" s="481" t="s">
        <v>2028</v>
      </c>
      <c r="G7" s="480"/>
      <c r="H7" s="481" t="s">
        <v>2032</v>
      </c>
      <c r="I7" s="481" t="s">
        <v>2035</v>
      </c>
      <c r="J7" s="480" t="str">
        <f t="shared" si="0"/>
        <v>Malaria I-4: Malaria test positivity rateType of testingRapid diagnostic test</v>
      </c>
      <c r="K7" s="481" t="s">
        <v>1487</v>
      </c>
      <c r="L7" s="481" t="s">
        <v>341</v>
      </c>
      <c r="M7" s="481" t="s">
        <v>383</v>
      </c>
      <c r="N7" s="481"/>
      <c r="O7" s="480" t="s">
        <v>1488</v>
      </c>
    </row>
    <row r="8" spans="4:15" x14ac:dyDescent="0.25">
      <c r="D8" s="481" t="s">
        <v>2648</v>
      </c>
      <c r="E8" s="480" t="s">
        <v>2646</v>
      </c>
      <c r="F8" s="481" t="s">
        <v>2028</v>
      </c>
      <c r="G8" s="480"/>
      <c r="H8" s="481" t="s">
        <v>2029</v>
      </c>
      <c r="I8" s="481" t="s">
        <v>2030</v>
      </c>
      <c r="J8" s="480" t="str">
        <f t="shared" si="0"/>
        <v>Malaria I-4: Malaria test positivity rateSpeciesP. Falciparum</v>
      </c>
      <c r="K8" s="481" t="s">
        <v>1489</v>
      </c>
      <c r="L8" s="481" t="s">
        <v>341</v>
      </c>
      <c r="M8" s="481" t="s">
        <v>383</v>
      </c>
      <c r="N8" s="481" t="s">
        <v>1490</v>
      </c>
      <c r="O8" s="480" t="s">
        <v>1491</v>
      </c>
    </row>
    <row r="9" spans="4:15" x14ac:dyDescent="0.25">
      <c r="D9" s="481" t="s">
        <v>2649</v>
      </c>
      <c r="E9" s="480" t="s">
        <v>2650</v>
      </c>
      <c r="F9" s="481" t="s">
        <v>2037</v>
      </c>
      <c r="G9" s="480"/>
      <c r="H9" s="481" t="s">
        <v>2038</v>
      </c>
      <c r="I9" s="481" t="s">
        <v>2039</v>
      </c>
      <c r="J9" s="480" t="str">
        <f t="shared" si="0"/>
        <v>Malaria I-5: Malaria parasite prevalence: Proportion of children aged 6-59 months with malaria infectionGenderMale</v>
      </c>
      <c r="K9" s="481" t="s">
        <v>1474</v>
      </c>
      <c r="L9" s="481"/>
      <c r="M9" s="481"/>
      <c r="N9" s="481" t="s">
        <v>1475</v>
      </c>
      <c r="O9" s="480" t="s">
        <v>1476</v>
      </c>
    </row>
    <row r="10" spans="4:15" x14ac:dyDescent="0.25">
      <c r="D10" s="481" t="s">
        <v>2651</v>
      </c>
      <c r="E10" s="480" t="s">
        <v>2650</v>
      </c>
      <c r="F10" s="481" t="s">
        <v>2037</v>
      </c>
      <c r="G10" s="480"/>
      <c r="H10" s="481" t="s">
        <v>2038</v>
      </c>
      <c r="I10" s="481" t="s">
        <v>2041</v>
      </c>
      <c r="J10" s="480" t="str">
        <f t="shared" si="0"/>
        <v>Malaria I-5: Malaria parasite prevalence: Proportion of children aged 6-59 months with malaria infectionGenderFemale</v>
      </c>
      <c r="K10" s="481" t="s">
        <v>1474</v>
      </c>
      <c r="L10" s="481"/>
      <c r="M10" s="481"/>
      <c r="N10" s="481" t="s">
        <v>1475</v>
      </c>
      <c r="O10" s="480" t="s">
        <v>1477</v>
      </c>
    </row>
    <row r="11" spans="4:15" x14ac:dyDescent="0.25">
      <c r="D11" s="481" t="s">
        <v>2652</v>
      </c>
      <c r="E11" s="480" t="s">
        <v>2653</v>
      </c>
      <c r="F11" s="481"/>
      <c r="G11" s="480"/>
      <c r="H11" s="481"/>
      <c r="I11" s="481"/>
      <c r="J11" s="480" t="str">
        <f t="shared" si="0"/>
        <v/>
      </c>
      <c r="K11" s="481"/>
      <c r="L11" s="481"/>
      <c r="M11" s="481"/>
      <c r="N11" s="481"/>
      <c r="O11" s="480" t="s">
        <v>1621</v>
      </c>
    </row>
    <row r="12" spans="4:15" x14ac:dyDescent="0.25">
      <c r="D12" s="481" t="s">
        <v>2654</v>
      </c>
      <c r="E12" s="480" t="s">
        <v>2653</v>
      </c>
      <c r="F12" s="481"/>
      <c r="G12" s="480"/>
      <c r="H12" s="481"/>
      <c r="I12" s="481"/>
      <c r="J12" s="480" t="str">
        <f t="shared" si="0"/>
        <v/>
      </c>
      <c r="K12" s="481"/>
      <c r="L12" s="481"/>
      <c r="M12" s="481"/>
      <c r="N12" s="481"/>
      <c r="O12" s="480" t="s">
        <v>1622</v>
      </c>
    </row>
    <row r="13" spans="4:15" x14ac:dyDescent="0.25">
      <c r="D13" s="481" t="s">
        <v>2655</v>
      </c>
      <c r="E13" s="480" t="s">
        <v>2653</v>
      </c>
      <c r="F13" s="481"/>
      <c r="G13" s="480"/>
      <c r="H13" s="481"/>
      <c r="I13" s="481"/>
      <c r="J13" s="480" t="str">
        <f t="shared" si="0"/>
        <v/>
      </c>
      <c r="K13" s="481"/>
      <c r="L13" s="481"/>
      <c r="M13" s="481"/>
      <c r="N13" s="481"/>
      <c r="O13" s="480" t="s">
        <v>1623</v>
      </c>
    </row>
    <row r="14" spans="4:15" x14ac:dyDescent="0.25">
      <c r="D14" s="481" t="s">
        <v>2656</v>
      </c>
      <c r="E14" s="480" t="s">
        <v>2653</v>
      </c>
      <c r="F14" s="481"/>
      <c r="G14" s="480"/>
      <c r="H14" s="481"/>
      <c r="I14" s="481"/>
      <c r="J14" s="480" t="str">
        <f t="shared" si="0"/>
        <v/>
      </c>
      <c r="K14" s="481"/>
      <c r="L14" s="481"/>
      <c r="M14" s="481"/>
      <c r="N14" s="481"/>
      <c r="O14" s="480" t="s">
        <v>1624</v>
      </c>
    </row>
    <row r="15" spans="4:15" x14ac:dyDescent="0.25">
      <c r="D15" s="481" t="s">
        <v>2657</v>
      </c>
      <c r="E15" s="480" t="s">
        <v>2653</v>
      </c>
      <c r="F15" s="481"/>
      <c r="G15" s="480"/>
      <c r="H15" s="481"/>
      <c r="I15" s="481"/>
      <c r="J15" s="480" t="str">
        <f t="shared" si="0"/>
        <v/>
      </c>
      <c r="K15" s="481"/>
      <c r="L15" s="481"/>
      <c r="M15" s="481"/>
      <c r="N15" s="481"/>
      <c r="O15" s="480" t="s">
        <v>1625</v>
      </c>
    </row>
    <row r="16" spans="4:15" x14ac:dyDescent="0.25">
      <c r="D16" s="481" t="s">
        <v>2658</v>
      </c>
      <c r="E16" s="480" t="s">
        <v>2653</v>
      </c>
      <c r="F16" s="481"/>
      <c r="G16" s="480"/>
      <c r="H16" s="481"/>
      <c r="I16" s="481"/>
      <c r="J16" s="480" t="str">
        <f t="shared" si="0"/>
        <v/>
      </c>
      <c r="K16" s="481"/>
      <c r="L16" s="481"/>
      <c r="M16" s="481"/>
      <c r="N16" s="481"/>
      <c r="O16" s="480" t="s">
        <v>1626</v>
      </c>
    </row>
    <row r="17" spans="4:15" x14ac:dyDescent="0.25">
      <c r="D17" s="481" t="s">
        <v>2659</v>
      </c>
      <c r="E17" s="480" t="s">
        <v>2653</v>
      </c>
      <c r="F17" s="481"/>
      <c r="G17" s="480"/>
      <c r="H17" s="481"/>
      <c r="I17" s="481"/>
      <c r="J17" s="480" t="str">
        <f t="shared" si="0"/>
        <v/>
      </c>
      <c r="K17" s="481"/>
      <c r="L17" s="481"/>
      <c r="M17" s="481"/>
      <c r="N17" s="481"/>
      <c r="O17" s="480" t="s">
        <v>1627</v>
      </c>
    </row>
    <row r="18" spans="4:15" x14ac:dyDescent="0.25">
      <c r="D18" s="481" t="s">
        <v>2660</v>
      </c>
      <c r="E18" s="480" t="s">
        <v>2653</v>
      </c>
      <c r="F18" s="481"/>
      <c r="G18" s="480"/>
      <c r="H18" s="481"/>
      <c r="I18" s="481"/>
      <c r="J18" s="480" t="str">
        <f t="shared" si="0"/>
        <v/>
      </c>
      <c r="K18" s="481"/>
      <c r="L18" s="481"/>
      <c r="M18" s="481"/>
      <c r="N18" s="481"/>
      <c r="O18" s="480" t="s">
        <v>1628</v>
      </c>
    </row>
    <row r="19" spans="4:15" x14ac:dyDescent="0.25">
      <c r="D19" s="481" t="s">
        <v>2661</v>
      </c>
      <c r="E19" s="480" t="s">
        <v>2653</v>
      </c>
      <c r="F19" s="481"/>
      <c r="G19" s="480"/>
      <c r="H19" s="481"/>
      <c r="I19" s="481"/>
      <c r="J19" s="480" t="str">
        <f t="shared" si="0"/>
        <v/>
      </c>
      <c r="K19" s="481"/>
      <c r="L19" s="481"/>
      <c r="M19" s="481"/>
      <c r="N19" s="481"/>
      <c r="O19" s="480" t="s">
        <v>1629</v>
      </c>
    </row>
    <row r="20" spans="4:15" x14ac:dyDescent="0.25">
      <c r="D20" s="481" t="s">
        <v>2662</v>
      </c>
      <c r="E20" s="480" t="s">
        <v>2653</v>
      </c>
      <c r="F20" s="481"/>
      <c r="G20" s="480"/>
      <c r="H20" s="481"/>
      <c r="I20" s="481"/>
      <c r="J20" s="480" t="str">
        <f t="shared" si="0"/>
        <v/>
      </c>
      <c r="K20" s="481"/>
      <c r="L20" s="481"/>
      <c r="M20" s="481"/>
      <c r="N20" s="481"/>
      <c r="O20" s="480" t="s">
        <v>1630</v>
      </c>
    </row>
    <row r="21" spans="4:15" x14ac:dyDescent="0.25">
      <c r="D21" s="481" t="s">
        <v>2663</v>
      </c>
      <c r="E21" s="480" t="s">
        <v>2664</v>
      </c>
      <c r="F21" s="481"/>
      <c r="G21" s="480"/>
      <c r="H21" s="481"/>
      <c r="I21" s="481"/>
      <c r="J21" s="480" t="str">
        <f t="shared" si="0"/>
        <v/>
      </c>
      <c r="K21" s="481"/>
      <c r="L21" s="481"/>
      <c r="M21" s="481"/>
      <c r="N21" s="481"/>
      <c r="O21" s="480" t="s">
        <v>1611</v>
      </c>
    </row>
    <row r="22" spans="4:15" x14ac:dyDescent="0.25">
      <c r="D22" s="481" t="s">
        <v>2665</v>
      </c>
      <c r="E22" s="480" t="s">
        <v>2664</v>
      </c>
      <c r="F22" s="481"/>
      <c r="G22" s="480"/>
      <c r="H22" s="481"/>
      <c r="I22" s="481"/>
      <c r="J22" s="480" t="str">
        <f t="shared" si="0"/>
        <v/>
      </c>
      <c r="K22" s="481"/>
      <c r="L22" s="481"/>
      <c r="M22" s="481"/>
      <c r="N22" s="481"/>
      <c r="O22" s="480" t="s">
        <v>1612</v>
      </c>
    </row>
    <row r="23" spans="4:15" x14ac:dyDescent="0.25">
      <c r="D23" s="481" t="s">
        <v>2666</v>
      </c>
      <c r="E23" s="480" t="s">
        <v>2664</v>
      </c>
      <c r="F23" s="481"/>
      <c r="G23" s="480"/>
      <c r="H23" s="481"/>
      <c r="I23" s="481"/>
      <c r="J23" s="480" t="str">
        <f t="shared" si="0"/>
        <v/>
      </c>
      <c r="K23" s="481"/>
      <c r="L23" s="481"/>
      <c r="M23" s="481"/>
      <c r="N23" s="481"/>
      <c r="O23" s="480" t="s">
        <v>1613</v>
      </c>
    </row>
    <row r="24" spans="4:15" x14ac:dyDescent="0.25">
      <c r="D24" s="481" t="s">
        <v>2667</v>
      </c>
      <c r="E24" s="480" t="s">
        <v>2664</v>
      </c>
      <c r="F24" s="481"/>
      <c r="G24" s="480"/>
      <c r="H24" s="481"/>
      <c r="I24" s="481"/>
      <c r="J24" s="480" t="str">
        <f t="shared" si="0"/>
        <v/>
      </c>
      <c r="K24" s="481"/>
      <c r="L24" s="481"/>
      <c r="M24" s="481"/>
      <c r="N24" s="481"/>
      <c r="O24" s="480" t="s">
        <v>1614</v>
      </c>
    </row>
    <row r="25" spans="4:15" x14ac:dyDescent="0.25">
      <c r="D25" s="481" t="s">
        <v>2668</v>
      </c>
      <c r="E25" s="480" t="s">
        <v>2664</v>
      </c>
      <c r="F25" s="481"/>
      <c r="G25" s="480"/>
      <c r="H25" s="481"/>
      <c r="I25" s="481"/>
      <c r="J25" s="480" t="str">
        <f t="shared" si="0"/>
        <v/>
      </c>
      <c r="K25" s="481"/>
      <c r="L25" s="481"/>
      <c r="M25" s="481"/>
      <c r="N25" s="481"/>
      <c r="O25" s="480" t="s">
        <v>1615</v>
      </c>
    </row>
    <row r="26" spans="4:15" x14ac:dyDescent="0.25">
      <c r="D26" s="481" t="s">
        <v>2669</v>
      </c>
      <c r="E26" s="480" t="s">
        <v>2664</v>
      </c>
      <c r="F26" s="481"/>
      <c r="G26" s="480"/>
      <c r="H26" s="481"/>
      <c r="I26" s="481"/>
      <c r="J26" s="480" t="str">
        <f t="shared" si="0"/>
        <v/>
      </c>
      <c r="K26" s="481"/>
      <c r="L26" s="481"/>
      <c r="M26" s="481"/>
      <c r="N26" s="481"/>
      <c r="O26" s="480" t="s">
        <v>1616</v>
      </c>
    </row>
    <row r="27" spans="4:15" x14ac:dyDescent="0.25">
      <c r="D27" s="481" t="s">
        <v>2670</v>
      </c>
      <c r="E27" s="480" t="s">
        <v>2664</v>
      </c>
      <c r="F27" s="481"/>
      <c r="G27" s="480"/>
      <c r="H27" s="481"/>
      <c r="I27" s="481"/>
      <c r="J27" s="480" t="str">
        <f t="shared" si="0"/>
        <v/>
      </c>
      <c r="K27" s="481"/>
      <c r="L27" s="481"/>
      <c r="M27" s="481"/>
      <c r="N27" s="481"/>
      <c r="O27" s="480" t="s">
        <v>1617</v>
      </c>
    </row>
    <row r="28" spans="4:15" x14ac:dyDescent="0.25">
      <c r="D28" s="481" t="s">
        <v>2671</v>
      </c>
      <c r="E28" s="480" t="s">
        <v>2664</v>
      </c>
      <c r="F28" s="481"/>
      <c r="G28" s="480"/>
      <c r="H28" s="481"/>
      <c r="I28" s="481"/>
      <c r="J28" s="480" t="str">
        <f t="shared" si="0"/>
        <v/>
      </c>
      <c r="K28" s="481"/>
      <c r="L28" s="481"/>
      <c r="M28" s="481"/>
      <c r="N28" s="481"/>
      <c r="O28" s="480" t="s">
        <v>1618</v>
      </c>
    </row>
    <row r="29" spans="4:15" x14ac:dyDescent="0.25">
      <c r="D29" s="481" t="s">
        <v>2672</v>
      </c>
      <c r="E29" s="480" t="s">
        <v>2664</v>
      </c>
      <c r="F29" s="481"/>
      <c r="G29" s="480"/>
      <c r="H29" s="481"/>
      <c r="I29" s="481"/>
      <c r="J29" s="480" t="str">
        <f t="shared" si="0"/>
        <v/>
      </c>
      <c r="K29" s="481"/>
      <c r="L29" s="481"/>
      <c r="M29" s="481"/>
      <c r="N29" s="481"/>
      <c r="O29" s="480" t="s">
        <v>1619</v>
      </c>
    </row>
    <row r="30" spans="4:15" x14ac:dyDescent="0.25">
      <c r="D30" s="481" t="s">
        <v>2673</v>
      </c>
      <c r="E30" s="480" t="s">
        <v>2664</v>
      </c>
      <c r="F30" s="481"/>
      <c r="G30" s="480"/>
      <c r="H30" s="481"/>
      <c r="I30" s="481"/>
      <c r="J30" s="480" t="str">
        <f t="shared" si="0"/>
        <v/>
      </c>
      <c r="K30" s="481"/>
      <c r="L30" s="481"/>
      <c r="M30" s="481"/>
      <c r="N30" s="481"/>
      <c r="O30" s="480" t="s">
        <v>1620</v>
      </c>
    </row>
    <row r="31" spans="4:15" x14ac:dyDescent="0.25">
      <c r="D31" s="481" t="s">
        <v>2674</v>
      </c>
      <c r="E31" s="480" t="s">
        <v>2675</v>
      </c>
      <c r="F31" s="481"/>
      <c r="G31" s="480"/>
      <c r="H31" s="481"/>
      <c r="I31" s="481"/>
      <c r="J31" s="480" t="str">
        <f t="shared" si="0"/>
        <v/>
      </c>
      <c r="K31" s="481"/>
      <c r="L31" s="481"/>
      <c r="M31" s="481"/>
      <c r="N31" s="481"/>
      <c r="O31" s="480" t="s">
        <v>1601</v>
      </c>
    </row>
    <row r="32" spans="4:15" x14ac:dyDescent="0.25">
      <c r="D32" s="481" t="s">
        <v>2676</v>
      </c>
      <c r="E32" s="480" t="s">
        <v>2675</v>
      </c>
      <c r="F32" s="481"/>
      <c r="G32" s="480"/>
      <c r="H32" s="481"/>
      <c r="I32" s="481"/>
      <c r="J32" s="480" t="str">
        <f t="shared" si="0"/>
        <v/>
      </c>
      <c r="K32" s="481"/>
      <c r="L32" s="481"/>
      <c r="M32" s="481"/>
      <c r="N32" s="481"/>
      <c r="O32" s="480" t="s">
        <v>1602</v>
      </c>
    </row>
    <row r="33" spans="4:15" x14ac:dyDescent="0.25">
      <c r="D33" s="481" t="s">
        <v>2677</v>
      </c>
      <c r="E33" s="480" t="s">
        <v>2675</v>
      </c>
      <c r="F33" s="481"/>
      <c r="G33" s="480"/>
      <c r="H33" s="481"/>
      <c r="I33" s="481"/>
      <c r="J33" s="480" t="str">
        <f t="shared" si="0"/>
        <v/>
      </c>
      <c r="K33" s="481"/>
      <c r="L33" s="481"/>
      <c r="M33" s="481"/>
      <c r="N33" s="481"/>
      <c r="O33" s="480" t="s">
        <v>1603</v>
      </c>
    </row>
    <row r="34" spans="4:15" x14ac:dyDescent="0.25">
      <c r="D34" s="481" t="s">
        <v>2678</v>
      </c>
      <c r="E34" s="480" t="s">
        <v>2675</v>
      </c>
      <c r="F34" s="481"/>
      <c r="G34" s="480"/>
      <c r="H34" s="481"/>
      <c r="I34" s="481"/>
      <c r="J34" s="480" t="str">
        <f t="shared" si="0"/>
        <v/>
      </c>
      <c r="K34" s="481"/>
      <c r="L34" s="481"/>
      <c r="M34" s="481"/>
      <c r="N34" s="481"/>
      <c r="O34" s="480" t="s">
        <v>1604</v>
      </c>
    </row>
    <row r="35" spans="4:15" x14ac:dyDescent="0.25">
      <c r="D35" s="481" t="s">
        <v>2679</v>
      </c>
      <c r="E35" s="480" t="s">
        <v>2675</v>
      </c>
      <c r="F35" s="481"/>
      <c r="G35" s="480"/>
      <c r="H35" s="481"/>
      <c r="I35" s="481"/>
      <c r="J35" s="480" t="str">
        <f t="shared" si="0"/>
        <v/>
      </c>
      <c r="K35" s="481"/>
      <c r="L35" s="481"/>
      <c r="M35" s="481"/>
      <c r="N35" s="481"/>
      <c r="O35" s="480" t="s">
        <v>1605</v>
      </c>
    </row>
    <row r="36" spans="4:15" x14ac:dyDescent="0.25">
      <c r="D36" s="481" t="s">
        <v>2680</v>
      </c>
      <c r="E36" s="480" t="s">
        <v>2675</v>
      </c>
      <c r="F36" s="481"/>
      <c r="G36" s="480"/>
      <c r="H36" s="481"/>
      <c r="I36" s="481"/>
      <c r="J36" s="480" t="str">
        <f t="shared" si="0"/>
        <v/>
      </c>
      <c r="K36" s="481"/>
      <c r="L36" s="481"/>
      <c r="M36" s="481"/>
      <c r="N36" s="481"/>
      <c r="O36" s="480" t="s">
        <v>1606</v>
      </c>
    </row>
    <row r="37" spans="4:15" x14ac:dyDescent="0.25">
      <c r="D37" s="481" t="s">
        <v>2681</v>
      </c>
      <c r="E37" s="480" t="s">
        <v>2675</v>
      </c>
      <c r="F37" s="481"/>
      <c r="G37" s="480"/>
      <c r="H37" s="481"/>
      <c r="I37" s="481"/>
      <c r="J37" s="480" t="str">
        <f t="shared" si="0"/>
        <v/>
      </c>
      <c r="K37" s="481"/>
      <c r="L37" s="481"/>
      <c r="M37" s="481"/>
      <c r="N37" s="481"/>
      <c r="O37" s="480" t="s">
        <v>1607</v>
      </c>
    </row>
    <row r="38" spans="4:15" x14ac:dyDescent="0.25">
      <c r="D38" s="481" t="s">
        <v>2682</v>
      </c>
      <c r="E38" s="480" t="s">
        <v>2675</v>
      </c>
      <c r="F38" s="481"/>
      <c r="G38" s="480"/>
      <c r="H38" s="481"/>
      <c r="I38" s="481"/>
      <c r="J38" s="480" t="str">
        <f t="shared" si="0"/>
        <v/>
      </c>
      <c r="K38" s="481"/>
      <c r="L38" s="481"/>
      <c r="M38" s="481"/>
      <c r="N38" s="481"/>
      <c r="O38" s="480" t="s">
        <v>1608</v>
      </c>
    </row>
    <row r="39" spans="4:15" x14ac:dyDescent="0.25">
      <c r="D39" s="481" t="s">
        <v>2683</v>
      </c>
      <c r="E39" s="480" t="s">
        <v>2675</v>
      </c>
      <c r="F39" s="481"/>
      <c r="G39" s="480"/>
      <c r="H39" s="481"/>
      <c r="I39" s="481"/>
      <c r="J39" s="480" t="str">
        <f t="shared" si="0"/>
        <v/>
      </c>
      <c r="K39" s="481"/>
      <c r="L39" s="481"/>
      <c r="M39" s="481"/>
      <c r="N39" s="481"/>
      <c r="O39" s="480" t="s">
        <v>1609</v>
      </c>
    </row>
    <row r="40" spans="4:15" x14ac:dyDescent="0.25">
      <c r="D40" s="481" t="s">
        <v>2684</v>
      </c>
      <c r="E40" s="480" t="s">
        <v>2675</v>
      </c>
      <c r="F40" s="481"/>
      <c r="G40" s="480"/>
      <c r="H40" s="481"/>
      <c r="I40" s="481"/>
      <c r="J40" s="480" t="str">
        <f t="shared" si="0"/>
        <v/>
      </c>
      <c r="K40" s="481"/>
      <c r="L40" s="481"/>
      <c r="M40" s="481"/>
      <c r="N40" s="481"/>
      <c r="O40" s="480" t="s">
        <v>1610</v>
      </c>
    </row>
    <row r="41" spans="4:15" x14ac:dyDescent="0.25">
      <c r="D41" s="481" t="s">
        <v>2685</v>
      </c>
      <c r="E41" s="480" t="s">
        <v>2686</v>
      </c>
      <c r="F41" s="481"/>
      <c r="G41" s="480"/>
      <c r="H41" s="481"/>
      <c r="I41" s="481"/>
      <c r="J41" s="480" t="str">
        <f t="shared" si="0"/>
        <v/>
      </c>
      <c r="K41" s="481"/>
      <c r="L41" s="481"/>
      <c r="M41" s="481"/>
      <c r="N41" s="481"/>
      <c r="O41" s="480" t="s">
        <v>1591</v>
      </c>
    </row>
    <row r="42" spans="4:15" x14ac:dyDescent="0.25">
      <c r="D42" s="481" t="s">
        <v>2687</v>
      </c>
      <c r="E42" s="480" t="s">
        <v>2686</v>
      </c>
      <c r="F42" s="481"/>
      <c r="G42" s="480"/>
      <c r="H42" s="481"/>
      <c r="I42" s="481"/>
      <c r="J42" s="480" t="str">
        <f t="shared" si="0"/>
        <v/>
      </c>
      <c r="K42" s="481"/>
      <c r="L42" s="481"/>
      <c r="M42" s="481"/>
      <c r="N42" s="481"/>
      <c r="O42" s="480" t="s">
        <v>1592</v>
      </c>
    </row>
    <row r="43" spans="4:15" x14ac:dyDescent="0.25">
      <c r="D43" s="481" t="s">
        <v>2688</v>
      </c>
      <c r="E43" s="480" t="s">
        <v>2686</v>
      </c>
      <c r="F43" s="481"/>
      <c r="G43" s="480"/>
      <c r="H43" s="481"/>
      <c r="I43" s="481"/>
      <c r="J43" s="480" t="str">
        <f t="shared" si="0"/>
        <v/>
      </c>
      <c r="K43" s="481"/>
      <c r="L43" s="481"/>
      <c r="M43" s="481"/>
      <c r="N43" s="481"/>
      <c r="O43" s="480" t="s">
        <v>1593</v>
      </c>
    </row>
    <row r="44" spans="4:15" x14ac:dyDescent="0.25">
      <c r="D44" s="481" t="s">
        <v>2689</v>
      </c>
      <c r="E44" s="480" t="s">
        <v>2686</v>
      </c>
      <c r="F44" s="481"/>
      <c r="G44" s="480"/>
      <c r="H44" s="481"/>
      <c r="I44" s="481"/>
      <c r="J44" s="480" t="str">
        <f t="shared" si="0"/>
        <v/>
      </c>
      <c r="K44" s="481"/>
      <c r="L44" s="481"/>
      <c r="M44" s="481"/>
      <c r="N44" s="481"/>
      <c r="O44" s="480" t="s">
        <v>1594</v>
      </c>
    </row>
    <row r="45" spans="4:15" x14ac:dyDescent="0.25">
      <c r="D45" s="481" t="s">
        <v>2690</v>
      </c>
      <c r="E45" s="480" t="s">
        <v>2686</v>
      </c>
      <c r="F45" s="481"/>
      <c r="G45" s="480"/>
      <c r="H45" s="481"/>
      <c r="I45" s="481"/>
      <c r="J45" s="480" t="str">
        <f t="shared" si="0"/>
        <v/>
      </c>
      <c r="K45" s="481"/>
      <c r="L45" s="481"/>
      <c r="M45" s="481"/>
      <c r="N45" s="481"/>
      <c r="O45" s="480" t="s">
        <v>1595</v>
      </c>
    </row>
    <row r="46" spans="4:15" x14ac:dyDescent="0.25">
      <c r="D46" s="481" t="s">
        <v>2691</v>
      </c>
      <c r="E46" s="480" t="s">
        <v>2686</v>
      </c>
      <c r="F46" s="481"/>
      <c r="G46" s="480"/>
      <c r="H46" s="481"/>
      <c r="I46" s="481"/>
      <c r="J46" s="480" t="str">
        <f t="shared" si="0"/>
        <v/>
      </c>
      <c r="K46" s="481"/>
      <c r="L46" s="481"/>
      <c r="M46" s="481"/>
      <c r="N46" s="481"/>
      <c r="O46" s="480" t="s">
        <v>1596</v>
      </c>
    </row>
    <row r="47" spans="4:15" x14ac:dyDescent="0.25">
      <c r="D47" s="481" t="s">
        <v>2692</v>
      </c>
      <c r="E47" s="480" t="s">
        <v>2686</v>
      </c>
      <c r="F47" s="481"/>
      <c r="G47" s="480"/>
      <c r="H47" s="481"/>
      <c r="I47" s="481"/>
      <c r="J47" s="480" t="str">
        <f t="shared" si="0"/>
        <v/>
      </c>
      <c r="K47" s="481"/>
      <c r="L47" s="481"/>
      <c r="M47" s="481"/>
      <c r="N47" s="481"/>
      <c r="O47" s="480" t="s">
        <v>1597</v>
      </c>
    </row>
    <row r="48" spans="4:15" x14ac:dyDescent="0.25">
      <c r="D48" s="481" t="s">
        <v>2693</v>
      </c>
      <c r="E48" s="480" t="s">
        <v>2686</v>
      </c>
      <c r="F48" s="481"/>
      <c r="G48" s="480"/>
      <c r="H48" s="481"/>
      <c r="I48" s="481"/>
      <c r="J48" s="480" t="str">
        <f t="shared" si="0"/>
        <v/>
      </c>
      <c r="K48" s="481"/>
      <c r="L48" s="481"/>
      <c r="M48" s="481"/>
      <c r="N48" s="481"/>
      <c r="O48" s="480" t="s">
        <v>1598</v>
      </c>
    </row>
    <row r="49" spans="4:15" x14ac:dyDescent="0.25">
      <c r="D49" s="481" t="s">
        <v>2694</v>
      </c>
      <c r="E49" s="480" t="s">
        <v>2686</v>
      </c>
      <c r="F49" s="481"/>
      <c r="G49" s="480"/>
      <c r="H49" s="481"/>
      <c r="I49" s="481"/>
      <c r="J49" s="480" t="str">
        <f t="shared" si="0"/>
        <v/>
      </c>
      <c r="K49" s="481"/>
      <c r="L49" s="481"/>
      <c r="M49" s="481"/>
      <c r="N49" s="481"/>
      <c r="O49" s="480" t="s">
        <v>1599</v>
      </c>
    </row>
    <row r="50" spans="4:15" x14ac:dyDescent="0.25">
      <c r="D50" s="481" t="s">
        <v>2695</v>
      </c>
      <c r="E50" s="480" t="s">
        <v>2686</v>
      </c>
      <c r="F50" s="481"/>
      <c r="G50" s="480"/>
      <c r="H50" s="481"/>
      <c r="I50" s="481"/>
      <c r="J50" s="480" t="str">
        <f t="shared" si="0"/>
        <v/>
      </c>
      <c r="K50" s="481"/>
      <c r="L50" s="481"/>
      <c r="M50" s="481"/>
      <c r="N50" s="481"/>
      <c r="O50" s="480" t="s">
        <v>1600</v>
      </c>
    </row>
    <row r="51" spans="4:15" x14ac:dyDescent="0.25">
      <c r="D51" s="481" t="s">
        <v>2696</v>
      </c>
      <c r="E51" s="480" t="s">
        <v>2697</v>
      </c>
      <c r="F51" s="481"/>
      <c r="G51" s="480"/>
      <c r="H51" s="481"/>
      <c r="I51" s="481"/>
      <c r="J51" s="480" t="str">
        <f t="shared" si="0"/>
        <v/>
      </c>
      <c r="K51" s="481"/>
      <c r="L51" s="481"/>
      <c r="M51" s="481"/>
      <c r="N51" s="481"/>
      <c r="O51" s="480" t="s">
        <v>1581</v>
      </c>
    </row>
    <row r="52" spans="4:15" x14ac:dyDescent="0.25">
      <c r="D52" s="481" t="s">
        <v>2698</v>
      </c>
      <c r="E52" s="480" t="s">
        <v>2697</v>
      </c>
      <c r="F52" s="481"/>
      <c r="G52" s="480"/>
      <c r="H52" s="481"/>
      <c r="I52" s="481"/>
      <c r="J52" s="480" t="str">
        <f t="shared" si="0"/>
        <v/>
      </c>
      <c r="K52" s="481"/>
      <c r="L52" s="481"/>
      <c r="M52" s="481"/>
      <c r="N52" s="481"/>
      <c r="O52" s="480" t="s">
        <v>1582</v>
      </c>
    </row>
    <row r="53" spans="4:15" x14ac:dyDescent="0.25">
      <c r="D53" s="481" t="s">
        <v>2699</v>
      </c>
      <c r="E53" s="480" t="s">
        <v>2697</v>
      </c>
      <c r="F53" s="481"/>
      <c r="G53" s="480"/>
      <c r="H53" s="481"/>
      <c r="I53" s="481"/>
      <c r="J53" s="480" t="str">
        <f t="shared" si="0"/>
        <v/>
      </c>
      <c r="K53" s="481"/>
      <c r="L53" s="481"/>
      <c r="M53" s="481"/>
      <c r="N53" s="481"/>
      <c r="O53" s="480" t="s">
        <v>1583</v>
      </c>
    </row>
    <row r="54" spans="4:15" x14ac:dyDescent="0.25">
      <c r="D54" s="481" t="s">
        <v>2700</v>
      </c>
      <c r="E54" s="480" t="s">
        <v>2697</v>
      </c>
      <c r="F54" s="481"/>
      <c r="G54" s="480"/>
      <c r="H54" s="481"/>
      <c r="I54" s="481"/>
      <c r="J54" s="480" t="str">
        <f t="shared" si="0"/>
        <v/>
      </c>
      <c r="K54" s="481"/>
      <c r="L54" s="481"/>
      <c r="M54" s="481"/>
      <c r="N54" s="481"/>
      <c r="O54" s="480" t="s">
        <v>1584</v>
      </c>
    </row>
    <row r="55" spans="4:15" x14ac:dyDescent="0.25">
      <c r="D55" s="481" t="s">
        <v>2701</v>
      </c>
      <c r="E55" s="480" t="s">
        <v>2697</v>
      </c>
      <c r="F55" s="481"/>
      <c r="G55" s="480"/>
      <c r="H55" s="481"/>
      <c r="I55" s="481"/>
      <c r="J55" s="480" t="str">
        <f t="shared" si="0"/>
        <v/>
      </c>
      <c r="K55" s="481"/>
      <c r="L55" s="481"/>
      <c r="M55" s="481"/>
      <c r="N55" s="481"/>
      <c r="O55" s="480" t="s">
        <v>1585</v>
      </c>
    </row>
    <row r="56" spans="4:15" x14ac:dyDescent="0.25">
      <c r="D56" s="481" t="s">
        <v>2702</v>
      </c>
      <c r="E56" s="480" t="s">
        <v>2697</v>
      </c>
      <c r="F56" s="481"/>
      <c r="G56" s="480"/>
      <c r="H56" s="481"/>
      <c r="I56" s="481"/>
      <c r="J56" s="480" t="str">
        <f t="shared" si="0"/>
        <v/>
      </c>
      <c r="K56" s="481"/>
      <c r="L56" s="481"/>
      <c r="M56" s="481"/>
      <c r="N56" s="481"/>
      <c r="O56" s="480" t="s">
        <v>1586</v>
      </c>
    </row>
    <row r="57" spans="4:15" x14ac:dyDescent="0.25">
      <c r="D57" s="481" t="s">
        <v>2703</v>
      </c>
      <c r="E57" s="480" t="s">
        <v>2697</v>
      </c>
      <c r="F57" s="481"/>
      <c r="G57" s="480"/>
      <c r="H57" s="481"/>
      <c r="I57" s="481"/>
      <c r="J57" s="480" t="str">
        <f t="shared" si="0"/>
        <v/>
      </c>
      <c r="K57" s="481"/>
      <c r="L57" s="481"/>
      <c r="M57" s="481"/>
      <c r="N57" s="481"/>
      <c r="O57" s="480" t="s">
        <v>1587</v>
      </c>
    </row>
    <row r="58" spans="4:15" x14ac:dyDescent="0.25">
      <c r="D58" s="481" t="s">
        <v>2704</v>
      </c>
      <c r="E58" s="480" t="s">
        <v>2697</v>
      </c>
      <c r="F58" s="481"/>
      <c r="G58" s="480"/>
      <c r="H58" s="481"/>
      <c r="I58" s="481"/>
      <c r="J58" s="480" t="str">
        <f t="shared" si="0"/>
        <v/>
      </c>
      <c r="K58" s="481"/>
      <c r="L58" s="481"/>
      <c r="M58" s="481"/>
      <c r="N58" s="481"/>
      <c r="O58" s="480" t="s">
        <v>1588</v>
      </c>
    </row>
    <row r="59" spans="4:15" x14ac:dyDescent="0.25">
      <c r="D59" s="481" t="s">
        <v>2705</v>
      </c>
      <c r="E59" s="480" t="s">
        <v>2697</v>
      </c>
      <c r="F59" s="481"/>
      <c r="G59" s="480"/>
      <c r="H59" s="481"/>
      <c r="I59" s="481"/>
      <c r="J59" s="480" t="str">
        <f t="shared" si="0"/>
        <v/>
      </c>
      <c r="K59" s="481"/>
      <c r="L59" s="481"/>
      <c r="M59" s="481"/>
      <c r="N59" s="481"/>
      <c r="O59" s="480" t="s">
        <v>1589</v>
      </c>
    </row>
    <row r="60" spans="4:15" x14ac:dyDescent="0.25">
      <c r="D60" s="481" t="s">
        <v>2706</v>
      </c>
      <c r="E60" s="480" t="s">
        <v>2697</v>
      </c>
      <c r="F60" s="481"/>
      <c r="G60" s="480"/>
      <c r="H60" s="481"/>
      <c r="I60" s="481"/>
      <c r="J60" s="480" t="str">
        <f t="shared" si="0"/>
        <v/>
      </c>
      <c r="K60" s="481"/>
      <c r="L60" s="481"/>
      <c r="M60" s="481"/>
      <c r="N60" s="481"/>
      <c r="O60" s="480" t="s">
        <v>1590</v>
      </c>
    </row>
    <row r="61" spans="4:15" x14ac:dyDescent="0.25">
      <c r="D61" s="481" t="s">
        <v>2707</v>
      </c>
      <c r="E61" s="480" t="s">
        <v>2708</v>
      </c>
      <c r="F61" s="481"/>
      <c r="G61" s="480"/>
      <c r="H61" s="481"/>
      <c r="I61" s="481"/>
      <c r="J61" s="480" t="str">
        <f t="shared" si="0"/>
        <v/>
      </c>
      <c r="K61" s="481"/>
      <c r="L61" s="481"/>
      <c r="M61" s="481"/>
      <c r="N61" s="481"/>
      <c r="O61" s="480" t="s">
        <v>1571</v>
      </c>
    </row>
    <row r="62" spans="4:15" x14ac:dyDescent="0.25">
      <c r="D62" s="481" t="s">
        <v>2709</v>
      </c>
      <c r="E62" s="480" t="s">
        <v>2708</v>
      </c>
      <c r="F62" s="481"/>
      <c r="G62" s="480"/>
      <c r="H62" s="481"/>
      <c r="I62" s="481"/>
      <c r="J62" s="480" t="str">
        <f t="shared" si="0"/>
        <v/>
      </c>
      <c r="K62" s="481"/>
      <c r="L62" s="481"/>
      <c r="M62" s="481"/>
      <c r="N62" s="481"/>
      <c r="O62" s="480" t="s">
        <v>1572</v>
      </c>
    </row>
    <row r="63" spans="4:15" x14ac:dyDescent="0.25">
      <c r="D63" s="481" t="s">
        <v>2710</v>
      </c>
      <c r="E63" s="480" t="s">
        <v>2708</v>
      </c>
      <c r="F63" s="481"/>
      <c r="G63" s="480"/>
      <c r="H63" s="481"/>
      <c r="I63" s="481"/>
      <c r="J63" s="480" t="str">
        <f t="shared" si="0"/>
        <v/>
      </c>
      <c r="K63" s="481"/>
      <c r="L63" s="481"/>
      <c r="M63" s="481"/>
      <c r="N63" s="481"/>
      <c r="O63" s="480" t="s">
        <v>1573</v>
      </c>
    </row>
    <row r="64" spans="4:15" x14ac:dyDescent="0.25">
      <c r="D64" s="481" t="s">
        <v>2711</v>
      </c>
      <c r="E64" s="480" t="s">
        <v>2708</v>
      </c>
      <c r="F64" s="481"/>
      <c r="G64" s="480"/>
      <c r="H64" s="481"/>
      <c r="I64" s="481"/>
      <c r="J64" s="480" t="str">
        <f t="shared" si="0"/>
        <v/>
      </c>
      <c r="K64" s="481"/>
      <c r="L64" s="481"/>
      <c r="M64" s="481"/>
      <c r="N64" s="481"/>
      <c r="O64" s="480" t="s">
        <v>1574</v>
      </c>
    </row>
    <row r="65" spans="4:15" x14ac:dyDescent="0.25">
      <c r="D65" s="481" t="s">
        <v>2712</v>
      </c>
      <c r="E65" s="480" t="s">
        <v>2708</v>
      </c>
      <c r="F65" s="481"/>
      <c r="G65" s="480"/>
      <c r="H65" s="481"/>
      <c r="I65" s="481"/>
      <c r="J65" s="480" t="str">
        <f t="shared" si="0"/>
        <v/>
      </c>
      <c r="K65" s="481"/>
      <c r="L65" s="481"/>
      <c r="M65" s="481"/>
      <c r="N65" s="481"/>
      <c r="O65" s="480" t="s">
        <v>1575</v>
      </c>
    </row>
    <row r="66" spans="4:15" x14ac:dyDescent="0.25">
      <c r="D66" s="481" t="s">
        <v>2713</v>
      </c>
      <c r="E66" s="480" t="s">
        <v>2708</v>
      </c>
      <c r="F66" s="481"/>
      <c r="G66" s="480"/>
      <c r="H66" s="481"/>
      <c r="I66" s="481"/>
      <c r="J66" s="480" t="str">
        <f t="shared" si="0"/>
        <v/>
      </c>
      <c r="K66" s="481"/>
      <c r="L66" s="481"/>
      <c r="M66" s="481"/>
      <c r="N66" s="481"/>
      <c r="O66" s="480" t="s">
        <v>1576</v>
      </c>
    </row>
    <row r="67" spans="4:15" x14ac:dyDescent="0.25">
      <c r="D67" s="481" t="s">
        <v>2714</v>
      </c>
      <c r="E67" s="480" t="s">
        <v>2708</v>
      </c>
      <c r="F67" s="481"/>
      <c r="G67" s="480"/>
      <c r="H67" s="481"/>
      <c r="I67" s="481"/>
      <c r="J67" s="480" t="str">
        <f t="shared" si="0"/>
        <v/>
      </c>
      <c r="K67" s="481"/>
      <c r="L67" s="481"/>
      <c r="M67" s="481"/>
      <c r="N67" s="481"/>
      <c r="O67" s="480" t="s">
        <v>1577</v>
      </c>
    </row>
    <row r="68" spans="4:15" x14ac:dyDescent="0.25">
      <c r="D68" s="481" t="s">
        <v>2715</v>
      </c>
      <c r="E68" s="480" t="s">
        <v>2708</v>
      </c>
      <c r="F68" s="481"/>
      <c r="G68" s="480"/>
      <c r="H68" s="481"/>
      <c r="I68" s="481"/>
      <c r="J68" s="480" t="str">
        <f t="shared" ref="J68:J131" si="1">F68&amp;H68&amp;I68</f>
        <v/>
      </c>
      <c r="K68" s="481"/>
      <c r="L68" s="481"/>
      <c r="M68" s="481"/>
      <c r="N68" s="481"/>
      <c r="O68" s="480" t="s">
        <v>1578</v>
      </c>
    </row>
    <row r="69" spans="4:15" x14ac:dyDescent="0.25">
      <c r="D69" s="481" t="s">
        <v>2716</v>
      </c>
      <c r="E69" s="480" t="s">
        <v>2708</v>
      </c>
      <c r="F69" s="481"/>
      <c r="G69" s="480"/>
      <c r="H69" s="481"/>
      <c r="I69" s="481"/>
      <c r="J69" s="480" t="str">
        <f t="shared" si="1"/>
        <v/>
      </c>
      <c r="K69" s="481"/>
      <c r="L69" s="481"/>
      <c r="M69" s="481"/>
      <c r="N69" s="481"/>
      <c r="O69" s="480" t="s">
        <v>1579</v>
      </c>
    </row>
    <row r="70" spans="4:15" x14ac:dyDescent="0.25">
      <c r="D70" s="481" t="s">
        <v>2717</v>
      </c>
      <c r="E70" s="480" t="s">
        <v>2708</v>
      </c>
      <c r="F70" s="481"/>
      <c r="G70" s="480"/>
      <c r="H70" s="481"/>
      <c r="I70" s="481"/>
      <c r="J70" s="480" t="str">
        <f t="shared" si="1"/>
        <v/>
      </c>
      <c r="K70" s="481"/>
      <c r="L70" s="481"/>
      <c r="M70" s="481"/>
      <c r="N70" s="481"/>
      <c r="O70" s="480" t="s">
        <v>1580</v>
      </c>
    </row>
    <row r="71" spans="4:15" x14ac:dyDescent="0.25">
      <c r="D71" s="481" t="s">
        <v>2718</v>
      </c>
      <c r="E71" s="480" t="s">
        <v>2719</v>
      </c>
      <c r="F71" s="481"/>
      <c r="G71" s="480"/>
      <c r="H71" s="481"/>
      <c r="I71" s="481"/>
      <c r="J71" s="480" t="str">
        <f t="shared" si="1"/>
        <v/>
      </c>
      <c r="K71" s="481"/>
      <c r="L71" s="481"/>
      <c r="M71" s="481"/>
      <c r="N71" s="481"/>
      <c r="O71" s="480" t="s">
        <v>1561</v>
      </c>
    </row>
    <row r="72" spans="4:15" x14ac:dyDescent="0.25">
      <c r="D72" s="481" t="s">
        <v>2720</v>
      </c>
      <c r="E72" s="480" t="s">
        <v>2719</v>
      </c>
      <c r="F72" s="481"/>
      <c r="G72" s="480"/>
      <c r="H72" s="481"/>
      <c r="I72" s="481"/>
      <c r="J72" s="480" t="str">
        <f t="shared" si="1"/>
        <v/>
      </c>
      <c r="K72" s="481"/>
      <c r="L72" s="481"/>
      <c r="M72" s="481"/>
      <c r="N72" s="481"/>
      <c r="O72" s="480" t="s">
        <v>1562</v>
      </c>
    </row>
    <row r="73" spans="4:15" x14ac:dyDescent="0.25">
      <c r="D73" s="481" t="s">
        <v>2721</v>
      </c>
      <c r="E73" s="480" t="s">
        <v>2719</v>
      </c>
      <c r="F73" s="481"/>
      <c r="G73" s="480"/>
      <c r="H73" s="481"/>
      <c r="I73" s="481"/>
      <c r="J73" s="480" t="str">
        <f t="shared" si="1"/>
        <v/>
      </c>
      <c r="K73" s="481"/>
      <c r="L73" s="481"/>
      <c r="M73" s="481"/>
      <c r="N73" s="481"/>
      <c r="O73" s="480" t="s">
        <v>1563</v>
      </c>
    </row>
    <row r="74" spans="4:15" x14ac:dyDescent="0.25">
      <c r="D74" s="481" t="s">
        <v>2722</v>
      </c>
      <c r="E74" s="480" t="s">
        <v>2719</v>
      </c>
      <c r="F74" s="481"/>
      <c r="G74" s="480"/>
      <c r="H74" s="481"/>
      <c r="I74" s="481"/>
      <c r="J74" s="480" t="str">
        <f t="shared" si="1"/>
        <v/>
      </c>
      <c r="K74" s="481"/>
      <c r="L74" s="481"/>
      <c r="M74" s="481"/>
      <c r="N74" s="481"/>
      <c r="O74" s="480" t="s">
        <v>1564</v>
      </c>
    </row>
    <row r="75" spans="4:15" x14ac:dyDescent="0.25">
      <c r="D75" s="481" t="s">
        <v>2723</v>
      </c>
      <c r="E75" s="480" t="s">
        <v>2719</v>
      </c>
      <c r="F75" s="481"/>
      <c r="G75" s="480"/>
      <c r="H75" s="481"/>
      <c r="I75" s="481"/>
      <c r="J75" s="480" t="str">
        <f t="shared" si="1"/>
        <v/>
      </c>
      <c r="K75" s="481"/>
      <c r="L75" s="481"/>
      <c r="M75" s="481"/>
      <c r="N75" s="481"/>
      <c r="O75" s="480" t="s">
        <v>1565</v>
      </c>
    </row>
    <row r="76" spans="4:15" x14ac:dyDescent="0.25">
      <c r="D76" s="481" t="s">
        <v>2724</v>
      </c>
      <c r="E76" s="480" t="s">
        <v>2719</v>
      </c>
      <c r="F76" s="481"/>
      <c r="G76" s="480"/>
      <c r="H76" s="481"/>
      <c r="I76" s="481"/>
      <c r="J76" s="480" t="str">
        <f t="shared" si="1"/>
        <v/>
      </c>
      <c r="K76" s="481"/>
      <c r="L76" s="481"/>
      <c r="M76" s="481"/>
      <c r="N76" s="481"/>
      <c r="O76" s="480" t="s">
        <v>1566</v>
      </c>
    </row>
    <row r="77" spans="4:15" x14ac:dyDescent="0.25">
      <c r="D77" s="481" t="s">
        <v>2725</v>
      </c>
      <c r="E77" s="480" t="s">
        <v>2719</v>
      </c>
      <c r="F77" s="481"/>
      <c r="G77" s="480"/>
      <c r="H77" s="481"/>
      <c r="I77" s="481"/>
      <c r="J77" s="480" t="str">
        <f t="shared" si="1"/>
        <v/>
      </c>
      <c r="K77" s="481"/>
      <c r="L77" s="481"/>
      <c r="M77" s="481"/>
      <c r="N77" s="481"/>
      <c r="O77" s="480" t="s">
        <v>1567</v>
      </c>
    </row>
    <row r="78" spans="4:15" x14ac:dyDescent="0.25">
      <c r="D78" s="481" t="s">
        <v>2726</v>
      </c>
      <c r="E78" s="480" t="s">
        <v>2719</v>
      </c>
      <c r="F78" s="481"/>
      <c r="G78" s="480"/>
      <c r="H78" s="481"/>
      <c r="I78" s="481"/>
      <c r="J78" s="480" t="str">
        <f t="shared" si="1"/>
        <v/>
      </c>
      <c r="K78" s="481"/>
      <c r="L78" s="481"/>
      <c r="M78" s="481"/>
      <c r="N78" s="481"/>
      <c r="O78" s="480" t="s">
        <v>1568</v>
      </c>
    </row>
    <row r="79" spans="4:15" x14ac:dyDescent="0.25">
      <c r="D79" s="481" t="s">
        <v>2727</v>
      </c>
      <c r="E79" s="480" t="s">
        <v>2719</v>
      </c>
      <c r="F79" s="481"/>
      <c r="G79" s="480"/>
      <c r="H79" s="481"/>
      <c r="I79" s="481"/>
      <c r="J79" s="480" t="str">
        <f t="shared" si="1"/>
        <v/>
      </c>
      <c r="K79" s="481"/>
      <c r="L79" s="481"/>
      <c r="M79" s="481"/>
      <c r="N79" s="481"/>
      <c r="O79" s="480" t="s">
        <v>1569</v>
      </c>
    </row>
    <row r="80" spans="4:15" x14ac:dyDescent="0.25">
      <c r="D80" s="481" t="s">
        <v>2728</v>
      </c>
      <c r="E80" s="480" t="s">
        <v>2719</v>
      </c>
      <c r="F80" s="481"/>
      <c r="G80" s="480"/>
      <c r="H80" s="481"/>
      <c r="I80" s="481"/>
      <c r="J80" s="480" t="str">
        <f t="shared" si="1"/>
        <v/>
      </c>
      <c r="K80" s="481"/>
      <c r="L80" s="481"/>
      <c r="M80" s="481"/>
      <c r="N80" s="481"/>
      <c r="O80" s="480" t="s">
        <v>1570</v>
      </c>
    </row>
    <row r="81" spans="4:15" x14ac:dyDescent="0.25">
      <c r="D81" s="481" t="s">
        <v>2729</v>
      </c>
      <c r="E81" s="480" t="s">
        <v>2730</v>
      </c>
      <c r="F81" s="481"/>
      <c r="G81" s="480"/>
      <c r="H81" s="481"/>
      <c r="I81" s="481"/>
      <c r="J81" s="480" t="str">
        <f t="shared" si="1"/>
        <v/>
      </c>
      <c r="K81" s="481"/>
      <c r="L81" s="481"/>
      <c r="M81" s="481"/>
      <c r="N81" s="481"/>
      <c r="O81" s="480" t="s">
        <v>1551</v>
      </c>
    </row>
    <row r="82" spans="4:15" x14ac:dyDescent="0.25">
      <c r="D82" s="481" t="s">
        <v>2731</v>
      </c>
      <c r="E82" s="480" t="s">
        <v>2730</v>
      </c>
      <c r="F82" s="481"/>
      <c r="G82" s="480"/>
      <c r="H82" s="481"/>
      <c r="I82" s="481"/>
      <c r="J82" s="480" t="str">
        <f t="shared" si="1"/>
        <v/>
      </c>
      <c r="K82" s="481"/>
      <c r="L82" s="481"/>
      <c r="M82" s="481"/>
      <c r="N82" s="481"/>
      <c r="O82" s="480" t="s">
        <v>1552</v>
      </c>
    </row>
    <row r="83" spans="4:15" x14ac:dyDescent="0.25">
      <c r="D83" s="481" t="s">
        <v>2732</v>
      </c>
      <c r="E83" s="480" t="s">
        <v>2730</v>
      </c>
      <c r="F83" s="481"/>
      <c r="G83" s="480"/>
      <c r="H83" s="481"/>
      <c r="I83" s="481"/>
      <c r="J83" s="480" t="str">
        <f t="shared" si="1"/>
        <v/>
      </c>
      <c r="K83" s="481"/>
      <c r="L83" s="481"/>
      <c r="M83" s="481"/>
      <c r="N83" s="481"/>
      <c r="O83" s="480" t="s">
        <v>1553</v>
      </c>
    </row>
    <row r="84" spans="4:15" x14ac:dyDescent="0.25">
      <c r="D84" s="481" t="s">
        <v>2733</v>
      </c>
      <c r="E84" s="480" t="s">
        <v>2730</v>
      </c>
      <c r="F84" s="481"/>
      <c r="G84" s="480"/>
      <c r="H84" s="481"/>
      <c r="I84" s="481"/>
      <c r="J84" s="480" t="str">
        <f t="shared" si="1"/>
        <v/>
      </c>
      <c r="K84" s="481"/>
      <c r="L84" s="481"/>
      <c r="M84" s="481"/>
      <c r="N84" s="481"/>
      <c r="O84" s="480" t="s">
        <v>1554</v>
      </c>
    </row>
    <row r="85" spans="4:15" x14ac:dyDescent="0.25">
      <c r="D85" s="481" t="s">
        <v>2734</v>
      </c>
      <c r="E85" s="480" t="s">
        <v>2730</v>
      </c>
      <c r="F85" s="481"/>
      <c r="G85" s="480"/>
      <c r="H85" s="481"/>
      <c r="I85" s="481"/>
      <c r="J85" s="480" t="str">
        <f t="shared" si="1"/>
        <v/>
      </c>
      <c r="K85" s="481"/>
      <c r="L85" s="481"/>
      <c r="M85" s="481"/>
      <c r="N85" s="481"/>
      <c r="O85" s="480" t="s">
        <v>1555</v>
      </c>
    </row>
    <row r="86" spans="4:15" x14ac:dyDescent="0.25">
      <c r="D86" s="481" t="s">
        <v>2735</v>
      </c>
      <c r="E86" s="480" t="s">
        <v>2730</v>
      </c>
      <c r="F86" s="481"/>
      <c r="G86" s="480"/>
      <c r="H86" s="481"/>
      <c r="I86" s="481"/>
      <c r="J86" s="480" t="str">
        <f t="shared" si="1"/>
        <v/>
      </c>
      <c r="K86" s="481"/>
      <c r="L86" s="481"/>
      <c r="M86" s="481"/>
      <c r="N86" s="481"/>
      <c r="O86" s="480" t="s">
        <v>1556</v>
      </c>
    </row>
    <row r="87" spans="4:15" x14ac:dyDescent="0.25">
      <c r="D87" s="481" t="s">
        <v>2736</v>
      </c>
      <c r="E87" s="480" t="s">
        <v>2730</v>
      </c>
      <c r="F87" s="481"/>
      <c r="G87" s="480"/>
      <c r="H87" s="481"/>
      <c r="I87" s="481"/>
      <c r="J87" s="480" t="str">
        <f t="shared" si="1"/>
        <v/>
      </c>
      <c r="K87" s="481"/>
      <c r="L87" s="481"/>
      <c r="M87" s="481"/>
      <c r="N87" s="481"/>
      <c r="O87" s="480" t="s">
        <v>1557</v>
      </c>
    </row>
    <row r="88" spans="4:15" x14ac:dyDescent="0.25">
      <c r="D88" s="481" t="s">
        <v>2737</v>
      </c>
      <c r="E88" s="480" t="s">
        <v>2730</v>
      </c>
      <c r="F88" s="481"/>
      <c r="G88" s="480"/>
      <c r="H88" s="481"/>
      <c r="I88" s="481"/>
      <c r="J88" s="480" t="str">
        <f t="shared" si="1"/>
        <v/>
      </c>
      <c r="K88" s="481"/>
      <c r="L88" s="481"/>
      <c r="M88" s="481"/>
      <c r="N88" s="481"/>
      <c r="O88" s="480" t="s">
        <v>1558</v>
      </c>
    </row>
    <row r="89" spans="4:15" x14ac:dyDescent="0.25">
      <c r="D89" s="481" t="s">
        <v>2738</v>
      </c>
      <c r="E89" s="480" t="s">
        <v>2730</v>
      </c>
      <c r="F89" s="481"/>
      <c r="G89" s="480"/>
      <c r="H89" s="481"/>
      <c r="I89" s="481"/>
      <c r="J89" s="480" t="str">
        <f t="shared" si="1"/>
        <v/>
      </c>
      <c r="K89" s="481"/>
      <c r="L89" s="481"/>
      <c r="M89" s="481"/>
      <c r="N89" s="481"/>
      <c r="O89" s="480" t="s">
        <v>1559</v>
      </c>
    </row>
    <row r="90" spans="4:15" x14ac:dyDescent="0.25">
      <c r="D90" s="481" t="s">
        <v>2739</v>
      </c>
      <c r="E90" s="480" t="s">
        <v>2730</v>
      </c>
      <c r="F90" s="481"/>
      <c r="G90" s="480"/>
      <c r="H90" s="481"/>
      <c r="I90" s="481"/>
      <c r="J90" s="480" t="str">
        <f t="shared" si="1"/>
        <v/>
      </c>
      <c r="K90" s="481"/>
      <c r="L90" s="481"/>
      <c r="M90" s="481"/>
      <c r="N90" s="481"/>
      <c r="O90" s="480" t="s">
        <v>1560</v>
      </c>
    </row>
    <row r="91" spans="4:15" x14ac:dyDescent="0.25">
      <c r="D91" s="481" t="s">
        <v>2740</v>
      </c>
      <c r="E91" s="480" t="s">
        <v>2741</v>
      </c>
      <c r="F91" s="481" t="s">
        <v>2329</v>
      </c>
      <c r="G91" s="480"/>
      <c r="H91" s="481"/>
      <c r="I91" s="481"/>
      <c r="J91" s="480" t="str">
        <f t="shared" si="1"/>
        <v>HSS I-3: Maternal mortality ratio, per 100,000 population</v>
      </c>
      <c r="K91" s="481"/>
      <c r="L91" s="481"/>
      <c r="M91" s="481"/>
      <c r="N91" s="481"/>
      <c r="O91" s="480" t="s">
        <v>1541</v>
      </c>
    </row>
    <row r="92" spans="4:15" x14ac:dyDescent="0.25">
      <c r="D92" s="481" t="s">
        <v>2742</v>
      </c>
      <c r="E92" s="480" t="s">
        <v>2741</v>
      </c>
      <c r="F92" s="481" t="s">
        <v>2329</v>
      </c>
      <c r="G92" s="480"/>
      <c r="H92" s="481"/>
      <c r="I92" s="481"/>
      <c r="J92" s="480" t="str">
        <f t="shared" si="1"/>
        <v>HSS I-3: Maternal mortality ratio, per 100,000 population</v>
      </c>
      <c r="K92" s="481"/>
      <c r="L92" s="481"/>
      <c r="M92" s="481"/>
      <c r="N92" s="481"/>
      <c r="O92" s="480" t="s">
        <v>1542</v>
      </c>
    </row>
    <row r="93" spans="4:15" x14ac:dyDescent="0.25">
      <c r="D93" s="481" t="s">
        <v>2743</v>
      </c>
      <c r="E93" s="480" t="s">
        <v>2741</v>
      </c>
      <c r="F93" s="481" t="s">
        <v>2329</v>
      </c>
      <c r="G93" s="480"/>
      <c r="H93" s="481"/>
      <c r="I93" s="481"/>
      <c r="J93" s="480" t="str">
        <f t="shared" si="1"/>
        <v>HSS I-3: Maternal mortality ratio, per 100,000 population</v>
      </c>
      <c r="K93" s="481"/>
      <c r="L93" s="481"/>
      <c r="M93" s="481"/>
      <c r="N93" s="481"/>
      <c r="O93" s="480" t="s">
        <v>1543</v>
      </c>
    </row>
    <row r="94" spans="4:15" x14ac:dyDescent="0.25">
      <c r="D94" s="481" t="s">
        <v>2744</v>
      </c>
      <c r="E94" s="480" t="s">
        <v>2741</v>
      </c>
      <c r="F94" s="481" t="s">
        <v>2329</v>
      </c>
      <c r="G94" s="480"/>
      <c r="H94" s="481"/>
      <c r="I94" s="481"/>
      <c r="J94" s="480" t="str">
        <f t="shared" si="1"/>
        <v>HSS I-3: Maternal mortality ratio, per 100,000 population</v>
      </c>
      <c r="K94" s="481"/>
      <c r="L94" s="481"/>
      <c r="M94" s="481"/>
      <c r="N94" s="481"/>
      <c r="O94" s="480" t="s">
        <v>1544</v>
      </c>
    </row>
    <row r="95" spans="4:15" x14ac:dyDescent="0.25">
      <c r="D95" s="481" t="s">
        <v>2745</v>
      </c>
      <c r="E95" s="480" t="s">
        <v>2741</v>
      </c>
      <c r="F95" s="481" t="s">
        <v>2329</v>
      </c>
      <c r="G95" s="480"/>
      <c r="H95" s="481"/>
      <c r="I95" s="481"/>
      <c r="J95" s="480" t="str">
        <f t="shared" si="1"/>
        <v>HSS I-3: Maternal mortality ratio, per 100,000 population</v>
      </c>
      <c r="K95" s="481"/>
      <c r="L95" s="481"/>
      <c r="M95" s="481"/>
      <c r="N95" s="481"/>
      <c r="O95" s="480" t="s">
        <v>1545</v>
      </c>
    </row>
    <row r="96" spans="4:15" x14ac:dyDescent="0.25">
      <c r="D96" s="481" t="s">
        <v>2746</v>
      </c>
      <c r="E96" s="480" t="s">
        <v>2741</v>
      </c>
      <c r="F96" s="481" t="s">
        <v>2329</v>
      </c>
      <c r="G96" s="480"/>
      <c r="H96" s="481"/>
      <c r="I96" s="481"/>
      <c r="J96" s="480" t="str">
        <f t="shared" si="1"/>
        <v>HSS I-3: Maternal mortality ratio, per 100,000 population</v>
      </c>
      <c r="K96" s="481"/>
      <c r="L96" s="481"/>
      <c r="M96" s="481"/>
      <c r="N96" s="481"/>
      <c r="O96" s="480" t="s">
        <v>1546</v>
      </c>
    </row>
    <row r="97" spans="4:15" x14ac:dyDescent="0.25">
      <c r="D97" s="481" t="s">
        <v>2747</v>
      </c>
      <c r="E97" s="480" t="s">
        <v>2741</v>
      </c>
      <c r="F97" s="481" t="s">
        <v>2329</v>
      </c>
      <c r="G97" s="480"/>
      <c r="H97" s="481"/>
      <c r="I97" s="481"/>
      <c r="J97" s="480" t="str">
        <f t="shared" si="1"/>
        <v>HSS I-3: Maternal mortality ratio, per 100,000 population</v>
      </c>
      <c r="K97" s="481"/>
      <c r="L97" s="481"/>
      <c r="M97" s="481"/>
      <c r="N97" s="481"/>
      <c r="O97" s="480" t="s">
        <v>1547</v>
      </c>
    </row>
    <row r="98" spans="4:15" x14ac:dyDescent="0.25">
      <c r="D98" s="481" t="s">
        <v>2748</v>
      </c>
      <c r="E98" s="480" t="s">
        <v>2741</v>
      </c>
      <c r="F98" s="481" t="s">
        <v>2329</v>
      </c>
      <c r="G98" s="480"/>
      <c r="H98" s="481"/>
      <c r="I98" s="481"/>
      <c r="J98" s="480" t="str">
        <f t="shared" si="1"/>
        <v>HSS I-3: Maternal mortality ratio, per 100,000 population</v>
      </c>
      <c r="K98" s="481"/>
      <c r="L98" s="481"/>
      <c r="M98" s="481"/>
      <c r="N98" s="481"/>
      <c r="O98" s="480" t="s">
        <v>1548</v>
      </c>
    </row>
    <row r="99" spans="4:15" x14ac:dyDescent="0.25">
      <c r="D99" s="481" t="s">
        <v>2749</v>
      </c>
      <c r="E99" s="480" t="s">
        <v>2741</v>
      </c>
      <c r="F99" s="481" t="s">
        <v>2329</v>
      </c>
      <c r="G99" s="480"/>
      <c r="H99" s="481"/>
      <c r="I99" s="481"/>
      <c r="J99" s="480" t="str">
        <f t="shared" si="1"/>
        <v>HSS I-3: Maternal mortality ratio, per 100,000 population</v>
      </c>
      <c r="K99" s="481"/>
      <c r="L99" s="481"/>
      <c r="M99" s="481"/>
      <c r="N99" s="481"/>
      <c r="O99" s="480" t="s">
        <v>1549</v>
      </c>
    </row>
    <row r="100" spans="4:15" x14ac:dyDescent="0.25">
      <c r="D100" s="481" t="s">
        <v>2750</v>
      </c>
      <c r="E100" s="480" t="s">
        <v>2741</v>
      </c>
      <c r="F100" s="481" t="s">
        <v>2329</v>
      </c>
      <c r="G100" s="480"/>
      <c r="H100" s="481"/>
      <c r="I100" s="481"/>
      <c r="J100" s="480" t="str">
        <f t="shared" si="1"/>
        <v>HSS I-3: Maternal mortality ratio, per 100,000 population</v>
      </c>
      <c r="K100" s="481"/>
      <c r="L100" s="481"/>
      <c r="M100" s="481"/>
      <c r="N100" s="481"/>
      <c r="O100" s="480" t="s">
        <v>1550</v>
      </c>
    </row>
    <row r="101" spans="4:15" x14ac:dyDescent="0.25">
      <c r="D101" s="481" t="s">
        <v>2751</v>
      </c>
      <c r="E101" s="480" t="s">
        <v>2752</v>
      </c>
      <c r="F101" s="481" t="s">
        <v>2328</v>
      </c>
      <c r="G101" s="480"/>
      <c r="H101" s="481"/>
      <c r="I101" s="481"/>
      <c r="J101" s="480" t="str">
        <f t="shared" si="1"/>
        <v>HSS I-2: Neonatal mortality rate, per 100,000 population</v>
      </c>
      <c r="K101" s="481"/>
      <c r="L101" s="481"/>
      <c r="M101" s="481"/>
      <c r="N101" s="481"/>
      <c r="O101" s="480" t="s">
        <v>1531</v>
      </c>
    </row>
    <row r="102" spans="4:15" x14ac:dyDescent="0.25">
      <c r="D102" s="481" t="s">
        <v>2753</v>
      </c>
      <c r="E102" s="480" t="s">
        <v>2752</v>
      </c>
      <c r="F102" s="481" t="s">
        <v>2328</v>
      </c>
      <c r="G102" s="480"/>
      <c r="H102" s="481"/>
      <c r="I102" s="481"/>
      <c r="J102" s="480" t="str">
        <f t="shared" si="1"/>
        <v>HSS I-2: Neonatal mortality rate, per 100,000 population</v>
      </c>
      <c r="K102" s="481"/>
      <c r="L102" s="481"/>
      <c r="M102" s="481"/>
      <c r="N102" s="481"/>
      <c r="O102" s="480" t="s">
        <v>1532</v>
      </c>
    </row>
    <row r="103" spans="4:15" x14ac:dyDescent="0.25">
      <c r="D103" s="481" t="s">
        <v>2754</v>
      </c>
      <c r="E103" s="480" t="s">
        <v>2752</v>
      </c>
      <c r="F103" s="481" t="s">
        <v>2328</v>
      </c>
      <c r="G103" s="480"/>
      <c r="H103" s="481"/>
      <c r="I103" s="481"/>
      <c r="J103" s="480" t="str">
        <f t="shared" si="1"/>
        <v>HSS I-2: Neonatal mortality rate, per 100,000 population</v>
      </c>
      <c r="K103" s="481"/>
      <c r="L103" s="481"/>
      <c r="M103" s="481"/>
      <c r="N103" s="481"/>
      <c r="O103" s="480" t="s">
        <v>1533</v>
      </c>
    </row>
    <row r="104" spans="4:15" x14ac:dyDescent="0.25">
      <c r="D104" s="481" t="s">
        <v>2755</v>
      </c>
      <c r="E104" s="480" t="s">
        <v>2752</v>
      </c>
      <c r="F104" s="481" t="s">
        <v>2328</v>
      </c>
      <c r="G104" s="480"/>
      <c r="H104" s="481"/>
      <c r="I104" s="481"/>
      <c r="J104" s="480" t="str">
        <f t="shared" si="1"/>
        <v>HSS I-2: Neonatal mortality rate, per 100,000 population</v>
      </c>
      <c r="K104" s="481"/>
      <c r="L104" s="481"/>
      <c r="M104" s="481"/>
      <c r="N104" s="481"/>
      <c r="O104" s="480" t="s">
        <v>1534</v>
      </c>
    </row>
    <row r="105" spans="4:15" x14ac:dyDescent="0.25">
      <c r="D105" s="481" t="s">
        <v>2756</v>
      </c>
      <c r="E105" s="480" t="s">
        <v>2752</v>
      </c>
      <c r="F105" s="481" t="s">
        <v>2328</v>
      </c>
      <c r="G105" s="480"/>
      <c r="H105" s="481"/>
      <c r="I105" s="481"/>
      <c r="J105" s="480" t="str">
        <f t="shared" si="1"/>
        <v>HSS I-2: Neonatal mortality rate, per 100,000 population</v>
      </c>
      <c r="K105" s="481"/>
      <c r="L105" s="481"/>
      <c r="M105" s="481"/>
      <c r="N105" s="481"/>
      <c r="O105" s="480" t="s">
        <v>1535</v>
      </c>
    </row>
    <row r="106" spans="4:15" x14ac:dyDescent="0.25">
      <c r="D106" s="481" t="s">
        <v>2757</v>
      </c>
      <c r="E106" s="480" t="s">
        <v>2752</v>
      </c>
      <c r="F106" s="481" t="s">
        <v>2328</v>
      </c>
      <c r="G106" s="480"/>
      <c r="H106" s="481"/>
      <c r="I106" s="481"/>
      <c r="J106" s="480" t="str">
        <f t="shared" si="1"/>
        <v>HSS I-2: Neonatal mortality rate, per 100,000 population</v>
      </c>
      <c r="K106" s="481"/>
      <c r="L106" s="481"/>
      <c r="M106" s="481"/>
      <c r="N106" s="481"/>
      <c r="O106" s="480" t="s">
        <v>1536</v>
      </c>
    </row>
    <row r="107" spans="4:15" x14ac:dyDescent="0.25">
      <c r="D107" s="481" t="s">
        <v>2758</v>
      </c>
      <c r="E107" s="480" t="s">
        <v>2752</v>
      </c>
      <c r="F107" s="481" t="s">
        <v>2328</v>
      </c>
      <c r="G107" s="480"/>
      <c r="H107" s="481"/>
      <c r="I107" s="481"/>
      <c r="J107" s="480" t="str">
        <f t="shared" si="1"/>
        <v>HSS I-2: Neonatal mortality rate, per 100,000 population</v>
      </c>
      <c r="K107" s="481"/>
      <c r="L107" s="481"/>
      <c r="M107" s="481"/>
      <c r="N107" s="481"/>
      <c r="O107" s="480" t="s">
        <v>1537</v>
      </c>
    </row>
    <row r="108" spans="4:15" x14ac:dyDescent="0.25">
      <c r="D108" s="481" t="s">
        <v>2759</v>
      </c>
      <c r="E108" s="480" t="s">
        <v>2752</v>
      </c>
      <c r="F108" s="481" t="s">
        <v>2328</v>
      </c>
      <c r="G108" s="480"/>
      <c r="H108" s="481"/>
      <c r="I108" s="481"/>
      <c r="J108" s="480" t="str">
        <f t="shared" si="1"/>
        <v>HSS I-2: Neonatal mortality rate, per 100,000 population</v>
      </c>
      <c r="K108" s="481"/>
      <c r="L108" s="481"/>
      <c r="M108" s="481"/>
      <c r="N108" s="481"/>
      <c r="O108" s="480" t="s">
        <v>1538</v>
      </c>
    </row>
    <row r="109" spans="4:15" x14ac:dyDescent="0.25">
      <c r="D109" s="481" t="s">
        <v>2760</v>
      </c>
      <c r="E109" s="480" t="s">
        <v>2752</v>
      </c>
      <c r="F109" s="481" t="s">
        <v>2328</v>
      </c>
      <c r="G109" s="480"/>
      <c r="H109" s="481"/>
      <c r="I109" s="481"/>
      <c r="J109" s="480" t="str">
        <f t="shared" si="1"/>
        <v>HSS I-2: Neonatal mortality rate, per 100,000 population</v>
      </c>
      <c r="K109" s="481"/>
      <c r="L109" s="481"/>
      <c r="M109" s="481"/>
      <c r="N109" s="481"/>
      <c r="O109" s="480" t="s">
        <v>1539</v>
      </c>
    </row>
    <row r="110" spans="4:15" x14ac:dyDescent="0.25">
      <c r="D110" s="481" t="s">
        <v>2761</v>
      </c>
      <c r="E110" s="480" t="s">
        <v>2752</v>
      </c>
      <c r="F110" s="481" t="s">
        <v>2328</v>
      </c>
      <c r="G110" s="480"/>
      <c r="H110" s="481"/>
      <c r="I110" s="481"/>
      <c r="J110" s="480" t="str">
        <f t="shared" si="1"/>
        <v>HSS I-2: Neonatal mortality rate, per 100,000 population</v>
      </c>
      <c r="K110" s="481"/>
      <c r="L110" s="481"/>
      <c r="M110" s="481"/>
      <c r="N110" s="481"/>
      <c r="O110" s="480" t="s">
        <v>1540</v>
      </c>
    </row>
    <row r="111" spans="4:15" x14ac:dyDescent="0.25">
      <c r="D111" s="481" t="s">
        <v>2762</v>
      </c>
      <c r="E111" s="480" t="s">
        <v>2763</v>
      </c>
      <c r="F111" s="481" t="s">
        <v>2327</v>
      </c>
      <c r="G111" s="480"/>
      <c r="H111" s="481"/>
      <c r="I111" s="481"/>
      <c r="J111" s="480" t="str">
        <f t="shared" si="1"/>
        <v>HSS I-1: Under 5 mortality rate per 1000 live births</v>
      </c>
      <c r="K111" s="481"/>
      <c r="L111" s="481"/>
      <c r="M111" s="481"/>
      <c r="N111" s="481"/>
      <c r="O111" s="480" t="s">
        <v>1521</v>
      </c>
    </row>
    <row r="112" spans="4:15" x14ac:dyDescent="0.25">
      <c r="D112" s="481" t="s">
        <v>2764</v>
      </c>
      <c r="E112" s="480" t="s">
        <v>2763</v>
      </c>
      <c r="F112" s="481" t="s">
        <v>2327</v>
      </c>
      <c r="G112" s="480"/>
      <c r="H112" s="481"/>
      <c r="I112" s="481"/>
      <c r="J112" s="480" t="str">
        <f t="shared" si="1"/>
        <v>HSS I-1: Under 5 mortality rate per 1000 live births</v>
      </c>
      <c r="K112" s="481"/>
      <c r="L112" s="481"/>
      <c r="M112" s="481"/>
      <c r="N112" s="481"/>
      <c r="O112" s="480" t="s">
        <v>1522</v>
      </c>
    </row>
    <row r="113" spans="4:15" x14ac:dyDescent="0.25">
      <c r="D113" s="481" t="s">
        <v>2765</v>
      </c>
      <c r="E113" s="480" t="s">
        <v>2763</v>
      </c>
      <c r="F113" s="481" t="s">
        <v>2327</v>
      </c>
      <c r="G113" s="480"/>
      <c r="H113" s="481"/>
      <c r="I113" s="481"/>
      <c r="J113" s="480" t="str">
        <f t="shared" si="1"/>
        <v>HSS I-1: Under 5 mortality rate per 1000 live births</v>
      </c>
      <c r="K113" s="481"/>
      <c r="L113" s="481"/>
      <c r="M113" s="481"/>
      <c r="N113" s="481"/>
      <c r="O113" s="480" t="s">
        <v>1523</v>
      </c>
    </row>
    <row r="114" spans="4:15" x14ac:dyDescent="0.25">
      <c r="D114" s="481" t="s">
        <v>2766</v>
      </c>
      <c r="E114" s="480" t="s">
        <v>2763</v>
      </c>
      <c r="F114" s="481" t="s">
        <v>2327</v>
      </c>
      <c r="G114" s="480"/>
      <c r="H114" s="481"/>
      <c r="I114" s="481"/>
      <c r="J114" s="480" t="str">
        <f t="shared" si="1"/>
        <v>HSS I-1: Under 5 mortality rate per 1000 live births</v>
      </c>
      <c r="K114" s="481"/>
      <c r="L114" s="481"/>
      <c r="M114" s="481"/>
      <c r="N114" s="481"/>
      <c r="O114" s="480" t="s">
        <v>1524</v>
      </c>
    </row>
    <row r="115" spans="4:15" x14ac:dyDescent="0.25">
      <c r="D115" s="481" t="s">
        <v>2767</v>
      </c>
      <c r="E115" s="480" t="s">
        <v>2763</v>
      </c>
      <c r="F115" s="481" t="s">
        <v>2327</v>
      </c>
      <c r="G115" s="480"/>
      <c r="H115" s="481"/>
      <c r="I115" s="481"/>
      <c r="J115" s="480" t="str">
        <f t="shared" si="1"/>
        <v>HSS I-1: Under 5 mortality rate per 1000 live births</v>
      </c>
      <c r="K115" s="481"/>
      <c r="L115" s="481"/>
      <c r="M115" s="481"/>
      <c r="N115" s="481"/>
      <c r="O115" s="480" t="s">
        <v>1525</v>
      </c>
    </row>
    <row r="116" spans="4:15" x14ac:dyDescent="0.25">
      <c r="D116" s="481" t="s">
        <v>2768</v>
      </c>
      <c r="E116" s="480" t="s">
        <v>2763</v>
      </c>
      <c r="F116" s="481" t="s">
        <v>2327</v>
      </c>
      <c r="G116" s="480"/>
      <c r="H116" s="481"/>
      <c r="I116" s="481"/>
      <c r="J116" s="480" t="str">
        <f t="shared" si="1"/>
        <v>HSS I-1: Under 5 mortality rate per 1000 live births</v>
      </c>
      <c r="K116" s="481"/>
      <c r="L116" s="481"/>
      <c r="M116" s="481"/>
      <c r="N116" s="481"/>
      <c r="O116" s="480" t="s">
        <v>1526</v>
      </c>
    </row>
    <row r="117" spans="4:15" x14ac:dyDescent="0.25">
      <c r="D117" s="481" t="s">
        <v>2769</v>
      </c>
      <c r="E117" s="480" t="s">
        <v>2763</v>
      </c>
      <c r="F117" s="481" t="s">
        <v>2327</v>
      </c>
      <c r="G117" s="480"/>
      <c r="H117" s="481"/>
      <c r="I117" s="481"/>
      <c r="J117" s="480" t="str">
        <f t="shared" si="1"/>
        <v>HSS I-1: Under 5 mortality rate per 1000 live births</v>
      </c>
      <c r="K117" s="481"/>
      <c r="L117" s="481"/>
      <c r="M117" s="481"/>
      <c r="N117" s="481"/>
      <c r="O117" s="480" t="s">
        <v>1527</v>
      </c>
    </row>
    <row r="118" spans="4:15" x14ac:dyDescent="0.25">
      <c r="D118" s="481" t="s">
        <v>2770</v>
      </c>
      <c r="E118" s="480" t="s">
        <v>2763</v>
      </c>
      <c r="F118" s="481" t="s">
        <v>2327</v>
      </c>
      <c r="G118" s="480"/>
      <c r="H118" s="481"/>
      <c r="I118" s="481"/>
      <c r="J118" s="480" t="str">
        <f t="shared" si="1"/>
        <v>HSS I-1: Under 5 mortality rate per 1000 live births</v>
      </c>
      <c r="K118" s="481"/>
      <c r="L118" s="481"/>
      <c r="M118" s="481"/>
      <c r="N118" s="481"/>
      <c r="O118" s="480" t="s">
        <v>1528</v>
      </c>
    </row>
    <row r="119" spans="4:15" x14ac:dyDescent="0.25">
      <c r="D119" s="481" t="s">
        <v>2771</v>
      </c>
      <c r="E119" s="480" t="s">
        <v>2763</v>
      </c>
      <c r="F119" s="481" t="s">
        <v>2327</v>
      </c>
      <c r="G119" s="480"/>
      <c r="H119" s="481"/>
      <c r="I119" s="481"/>
      <c r="J119" s="480" t="str">
        <f t="shared" si="1"/>
        <v>HSS I-1: Under 5 mortality rate per 1000 live births</v>
      </c>
      <c r="K119" s="481"/>
      <c r="L119" s="481"/>
      <c r="M119" s="481"/>
      <c r="N119" s="481"/>
      <c r="O119" s="480" t="s">
        <v>1529</v>
      </c>
    </row>
    <row r="120" spans="4:15" x14ac:dyDescent="0.25">
      <c r="D120" s="481" t="s">
        <v>2772</v>
      </c>
      <c r="E120" s="480" t="s">
        <v>2763</v>
      </c>
      <c r="F120" s="481" t="s">
        <v>2327</v>
      </c>
      <c r="G120" s="480"/>
      <c r="H120" s="481"/>
      <c r="I120" s="481"/>
      <c r="J120" s="480" t="str">
        <f t="shared" si="1"/>
        <v>HSS I-1: Under 5 mortality rate per 1000 live births</v>
      </c>
      <c r="K120" s="481"/>
      <c r="L120" s="481"/>
      <c r="M120" s="481"/>
      <c r="N120" s="481"/>
      <c r="O120" s="480" t="s">
        <v>1530</v>
      </c>
    </row>
    <row r="121" spans="4:15" x14ac:dyDescent="0.25">
      <c r="D121" s="481" t="s">
        <v>2773</v>
      </c>
      <c r="E121" s="480" t="s">
        <v>2774</v>
      </c>
      <c r="F121" s="481" t="s">
        <v>2325</v>
      </c>
      <c r="G121" s="480"/>
      <c r="H121" s="481"/>
      <c r="I121" s="481"/>
      <c r="J121" s="480" t="str">
        <f t="shared" si="1"/>
        <v>Malaria I-2.1: Confirmed malaria cases (microscopy or RDT): rate per 1000 persons per year</v>
      </c>
      <c r="K121" s="481"/>
      <c r="L121" s="481"/>
      <c r="M121" s="481"/>
      <c r="N121" s="481"/>
      <c r="O121" s="480" t="s">
        <v>1511</v>
      </c>
    </row>
    <row r="122" spans="4:15" x14ac:dyDescent="0.25">
      <c r="D122" s="481" t="s">
        <v>2775</v>
      </c>
      <c r="E122" s="480" t="s">
        <v>2774</v>
      </c>
      <c r="F122" s="481" t="s">
        <v>2325</v>
      </c>
      <c r="G122" s="480"/>
      <c r="H122" s="481"/>
      <c r="I122" s="481"/>
      <c r="J122" s="480" t="str">
        <f t="shared" si="1"/>
        <v>Malaria I-2.1: Confirmed malaria cases (microscopy or RDT): rate per 1000 persons per year</v>
      </c>
      <c r="K122" s="481"/>
      <c r="L122" s="481"/>
      <c r="M122" s="481"/>
      <c r="N122" s="481"/>
      <c r="O122" s="480" t="s">
        <v>1512</v>
      </c>
    </row>
    <row r="123" spans="4:15" x14ac:dyDescent="0.25">
      <c r="D123" s="481" t="s">
        <v>2776</v>
      </c>
      <c r="E123" s="480" t="s">
        <v>2774</v>
      </c>
      <c r="F123" s="481" t="s">
        <v>2325</v>
      </c>
      <c r="G123" s="480"/>
      <c r="H123" s="481"/>
      <c r="I123" s="481"/>
      <c r="J123" s="480" t="str">
        <f t="shared" si="1"/>
        <v>Malaria I-2.1: Confirmed malaria cases (microscopy or RDT): rate per 1000 persons per year</v>
      </c>
      <c r="K123" s="481"/>
      <c r="L123" s="481"/>
      <c r="M123" s="481"/>
      <c r="N123" s="481"/>
      <c r="O123" s="480" t="s">
        <v>1513</v>
      </c>
    </row>
    <row r="124" spans="4:15" x14ac:dyDescent="0.25">
      <c r="D124" s="481" t="s">
        <v>2777</v>
      </c>
      <c r="E124" s="480" t="s">
        <v>2774</v>
      </c>
      <c r="F124" s="481" t="s">
        <v>2325</v>
      </c>
      <c r="G124" s="480"/>
      <c r="H124" s="481"/>
      <c r="I124" s="481"/>
      <c r="J124" s="480" t="str">
        <f t="shared" si="1"/>
        <v>Malaria I-2.1: Confirmed malaria cases (microscopy or RDT): rate per 1000 persons per year</v>
      </c>
      <c r="K124" s="481"/>
      <c r="L124" s="481"/>
      <c r="M124" s="481"/>
      <c r="N124" s="481"/>
      <c r="O124" s="480" t="s">
        <v>1514</v>
      </c>
    </row>
    <row r="125" spans="4:15" x14ac:dyDescent="0.25">
      <c r="D125" s="481" t="s">
        <v>2778</v>
      </c>
      <c r="E125" s="480" t="s">
        <v>2774</v>
      </c>
      <c r="F125" s="481" t="s">
        <v>2325</v>
      </c>
      <c r="G125" s="480"/>
      <c r="H125" s="481"/>
      <c r="I125" s="481"/>
      <c r="J125" s="480" t="str">
        <f t="shared" si="1"/>
        <v>Malaria I-2.1: Confirmed malaria cases (microscopy or RDT): rate per 1000 persons per year</v>
      </c>
      <c r="K125" s="481"/>
      <c r="L125" s="481"/>
      <c r="M125" s="481"/>
      <c r="N125" s="481"/>
      <c r="O125" s="480" t="s">
        <v>1515</v>
      </c>
    </row>
    <row r="126" spans="4:15" x14ac:dyDescent="0.25">
      <c r="D126" s="481" t="s">
        <v>2779</v>
      </c>
      <c r="E126" s="480" t="s">
        <v>2774</v>
      </c>
      <c r="F126" s="481" t="s">
        <v>2325</v>
      </c>
      <c r="G126" s="480"/>
      <c r="H126" s="481"/>
      <c r="I126" s="481"/>
      <c r="J126" s="480" t="str">
        <f t="shared" si="1"/>
        <v>Malaria I-2.1: Confirmed malaria cases (microscopy or RDT): rate per 1000 persons per year</v>
      </c>
      <c r="K126" s="481"/>
      <c r="L126" s="481"/>
      <c r="M126" s="481"/>
      <c r="N126" s="481"/>
      <c r="O126" s="480" t="s">
        <v>1516</v>
      </c>
    </row>
    <row r="127" spans="4:15" x14ac:dyDescent="0.25">
      <c r="D127" s="481" t="s">
        <v>2780</v>
      </c>
      <c r="E127" s="480" t="s">
        <v>2774</v>
      </c>
      <c r="F127" s="481" t="s">
        <v>2325</v>
      </c>
      <c r="G127" s="480"/>
      <c r="H127" s="481"/>
      <c r="I127" s="481"/>
      <c r="J127" s="480" t="str">
        <f t="shared" si="1"/>
        <v>Malaria I-2.1: Confirmed malaria cases (microscopy or RDT): rate per 1000 persons per year</v>
      </c>
      <c r="K127" s="481"/>
      <c r="L127" s="481"/>
      <c r="M127" s="481"/>
      <c r="N127" s="481"/>
      <c r="O127" s="480" t="s">
        <v>1517</v>
      </c>
    </row>
    <row r="128" spans="4:15" x14ac:dyDescent="0.25">
      <c r="D128" s="481" t="s">
        <v>2781</v>
      </c>
      <c r="E128" s="480" t="s">
        <v>2774</v>
      </c>
      <c r="F128" s="481" t="s">
        <v>2325</v>
      </c>
      <c r="G128" s="480"/>
      <c r="H128" s="481"/>
      <c r="I128" s="481"/>
      <c r="J128" s="480" t="str">
        <f t="shared" si="1"/>
        <v>Malaria I-2.1: Confirmed malaria cases (microscopy or RDT): rate per 1000 persons per year</v>
      </c>
      <c r="K128" s="481"/>
      <c r="L128" s="481"/>
      <c r="M128" s="481"/>
      <c r="N128" s="481"/>
      <c r="O128" s="480" t="s">
        <v>1518</v>
      </c>
    </row>
    <row r="129" spans="4:15" x14ac:dyDescent="0.25">
      <c r="D129" s="481" t="s">
        <v>2782</v>
      </c>
      <c r="E129" s="480" t="s">
        <v>2774</v>
      </c>
      <c r="F129" s="481" t="s">
        <v>2325</v>
      </c>
      <c r="G129" s="480"/>
      <c r="H129" s="481"/>
      <c r="I129" s="481"/>
      <c r="J129" s="480" t="str">
        <f t="shared" si="1"/>
        <v>Malaria I-2.1: Confirmed malaria cases (microscopy or RDT): rate per 1000 persons per year</v>
      </c>
      <c r="K129" s="481"/>
      <c r="L129" s="481"/>
      <c r="M129" s="481"/>
      <c r="N129" s="481"/>
      <c r="O129" s="480" t="s">
        <v>1519</v>
      </c>
    </row>
    <row r="130" spans="4:15" x14ac:dyDescent="0.25">
      <c r="D130" s="481" t="s">
        <v>2783</v>
      </c>
      <c r="E130" s="480" t="s">
        <v>2774</v>
      </c>
      <c r="F130" s="481" t="s">
        <v>2325</v>
      </c>
      <c r="G130" s="480"/>
      <c r="H130" s="481"/>
      <c r="I130" s="481"/>
      <c r="J130" s="480" t="str">
        <f t="shared" si="1"/>
        <v>Malaria I-2.1: Confirmed malaria cases (microscopy or RDT): rate per 1000 persons per year</v>
      </c>
      <c r="K130" s="481"/>
      <c r="L130" s="481"/>
      <c r="M130" s="481"/>
      <c r="N130" s="481"/>
      <c r="O130" s="480" t="s">
        <v>1520</v>
      </c>
    </row>
    <row r="131" spans="4:15" x14ac:dyDescent="0.25">
      <c r="D131" s="481" t="s">
        <v>2784</v>
      </c>
      <c r="E131" s="480" t="s">
        <v>2643</v>
      </c>
      <c r="F131" s="481" t="s">
        <v>2076</v>
      </c>
      <c r="G131" s="480"/>
      <c r="H131" s="481"/>
      <c r="I131" s="481"/>
      <c r="J131" s="480" t="str">
        <f t="shared" si="1"/>
        <v>Malaria I-3.1(M): Inpatient malaria deaths per year: rate per 100,000 persons per year</v>
      </c>
      <c r="K131" s="481"/>
      <c r="L131" s="481"/>
      <c r="M131" s="481"/>
      <c r="N131" s="481"/>
      <c r="O131" s="480" t="s">
        <v>1503</v>
      </c>
    </row>
    <row r="132" spans="4:15" x14ac:dyDescent="0.25">
      <c r="D132" s="481" t="s">
        <v>2785</v>
      </c>
      <c r="E132" s="480" t="s">
        <v>2643</v>
      </c>
      <c r="F132" s="481" t="s">
        <v>2076</v>
      </c>
      <c r="G132" s="480"/>
      <c r="H132" s="481"/>
      <c r="I132" s="481"/>
      <c r="J132" s="480" t="str">
        <f t="shared" ref="J132:J153" si="2">F132&amp;H132&amp;I132</f>
        <v>Malaria I-3.1(M): Inpatient malaria deaths per year: rate per 100,000 persons per year</v>
      </c>
      <c r="K132" s="481"/>
      <c r="L132" s="481"/>
      <c r="M132" s="481"/>
      <c r="N132" s="481"/>
      <c r="O132" s="480" t="s">
        <v>1504</v>
      </c>
    </row>
    <row r="133" spans="4:15" x14ac:dyDescent="0.25">
      <c r="D133" s="481" t="s">
        <v>2786</v>
      </c>
      <c r="E133" s="480" t="s">
        <v>2643</v>
      </c>
      <c r="F133" s="481" t="s">
        <v>2076</v>
      </c>
      <c r="G133" s="480"/>
      <c r="H133" s="481"/>
      <c r="I133" s="481"/>
      <c r="J133" s="480" t="str">
        <f t="shared" si="2"/>
        <v>Malaria I-3.1(M): Inpatient malaria deaths per year: rate per 100,000 persons per year</v>
      </c>
      <c r="K133" s="481"/>
      <c r="L133" s="481"/>
      <c r="M133" s="481"/>
      <c r="N133" s="481"/>
      <c r="O133" s="480" t="s">
        <v>1505</v>
      </c>
    </row>
    <row r="134" spans="4:15" x14ac:dyDescent="0.25">
      <c r="D134" s="481" t="s">
        <v>2787</v>
      </c>
      <c r="E134" s="480" t="s">
        <v>2643</v>
      </c>
      <c r="F134" s="481" t="s">
        <v>2076</v>
      </c>
      <c r="G134" s="480"/>
      <c r="H134" s="481"/>
      <c r="I134" s="481"/>
      <c r="J134" s="480" t="str">
        <f t="shared" si="2"/>
        <v>Malaria I-3.1(M): Inpatient malaria deaths per year: rate per 100,000 persons per year</v>
      </c>
      <c r="K134" s="481"/>
      <c r="L134" s="481"/>
      <c r="M134" s="481"/>
      <c r="N134" s="481"/>
      <c r="O134" s="480" t="s">
        <v>1506</v>
      </c>
    </row>
    <row r="135" spans="4:15" x14ac:dyDescent="0.25">
      <c r="D135" s="481" t="s">
        <v>2788</v>
      </c>
      <c r="E135" s="480" t="s">
        <v>2643</v>
      </c>
      <c r="F135" s="481" t="s">
        <v>2076</v>
      </c>
      <c r="G135" s="480"/>
      <c r="H135" s="481"/>
      <c r="I135" s="481"/>
      <c r="J135" s="480" t="str">
        <f t="shared" si="2"/>
        <v>Malaria I-3.1(M): Inpatient malaria deaths per year: rate per 100,000 persons per year</v>
      </c>
      <c r="K135" s="481"/>
      <c r="L135" s="481"/>
      <c r="M135" s="481"/>
      <c r="N135" s="481"/>
      <c r="O135" s="480" t="s">
        <v>1507</v>
      </c>
    </row>
    <row r="136" spans="4:15" x14ac:dyDescent="0.25">
      <c r="D136" s="481" t="s">
        <v>2789</v>
      </c>
      <c r="E136" s="480" t="s">
        <v>2643</v>
      </c>
      <c r="F136" s="481" t="s">
        <v>2076</v>
      </c>
      <c r="G136" s="480"/>
      <c r="H136" s="481"/>
      <c r="I136" s="481"/>
      <c r="J136" s="480" t="str">
        <f t="shared" si="2"/>
        <v>Malaria I-3.1(M): Inpatient malaria deaths per year: rate per 100,000 persons per year</v>
      </c>
      <c r="K136" s="481"/>
      <c r="L136" s="481"/>
      <c r="M136" s="481"/>
      <c r="N136" s="481"/>
      <c r="O136" s="480" t="s">
        <v>1508</v>
      </c>
    </row>
    <row r="137" spans="4:15" x14ac:dyDescent="0.25">
      <c r="D137" s="481" t="s">
        <v>2790</v>
      </c>
      <c r="E137" s="480" t="s">
        <v>2643</v>
      </c>
      <c r="F137" s="481" t="s">
        <v>2076</v>
      </c>
      <c r="G137" s="480"/>
      <c r="H137" s="481"/>
      <c r="I137" s="481"/>
      <c r="J137" s="480" t="str">
        <f t="shared" si="2"/>
        <v>Malaria I-3.1(M): Inpatient malaria deaths per year: rate per 100,000 persons per year</v>
      </c>
      <c r="K137" s="481"/>
      <c r="L137" s="481"/>
      <c r="M137" s="481"/>
      <c r="N137" s="481"/>
      <c r="O137" s="480" t="s">
        <v>1509</v>
      </c>
    </row>
    <row r="138" spans="4:15" x14ac:dyDescent="0.25">
      <c r="D138" s="481" t="s">
        <v>2791</v>
      </c>
      <c r="E138" s="480" t="s">
        <v>2643</v>
      </c>
      <c r="F138" s="481" t="s">
        <v>2076</v>
      </c>
      <c r="G138" s="480"/>
      <c r="H138" s="481"/>
      <c r="I138" s="481"/>
      <c r="J138" s="480" t="str">
        <f t="shared" si="2"/>
        <v>Malaria I-3.1(M): Inpatient malaria deaths per year: rate per 100,000 persons per year</v>
      </c>
      <c r="K138" s="481"/>
      <c r="L138" s="481"/>
      <c r="M138" s="481"/>
      <c r="N138" s="481"/>
      <c r="O138" s="480" t="s">
        <v>1510</v>
      </c>
    </row>
    <row r="139" spans="4:15" x14ac:dyDescent="0.25">
      <c r="D139" s="481" t="s">
        <v>2792</v>
      </c>
      <c r="E139" s="480" t="s">
        <v>2646</v>
      </c>
      <c r="F139" s="481" t="s">
        <v>2028</v>
      </c>
      <c r="G139" s="480"/>
      <c r="H139" s="481"/>
      <c r="I139" s="481"/>
      <c r="J139" s="480" t="str">
        <f t="shared" si="2"/>
        <v>Malaria I-4: Malaria test positivity rate</v>
      </c>
      <c r="K139" s="481"/>
      <c r="L139" s="481"/>
      <c r="M139" s="481"/>
      <c r="N139" s="481"/>
      <c r="O139" s="480" t="s">
        <v>1492</v>
      </c>
    </row>
    <row r="140" spans="4:15" x14ac:dyDescent="0.25">
      <c r="D140" s="481" t="s">
        <v>2793</v>
      </c>
      <c r="E140" s="480" t="s">
        <v>2646</v>
      </c>
      <c r="F140" s="481" t="s">
        <v>2028</v>
      </c>
      <c r="G140" s="480"/>
      <c r="H140" s="481"/>
      <c r="I140" s="481"/>
      <c r="J140" s="480" t="str">
        <f t="shared" si="2"/>
        <v>Malaria I-4: Malaria test positivity rate</v>
      </c>
      <c r="K140" s="481"/>
      <c r="L140" s="481"/>
      <c r="M140" s="481"/>
      <c r="N140" s="481"/>
      <c r="O140" s="480" t="s">
        <v>1493</v>
      </c>
    </row>
    <row r="141" spans="4:15" x14ac:dyDescent="0.25">
      <c r="D141" s="481" t="s">
        <v>2794</v>
      </c>
      <c r="E141" s="480" t="s">
        <v>2646</v>
      </c>
      <c r="F141" s="481" t="s">
        <v>2028</v>
      </c>
      <c r="G141" s="480"/>
      <c r="H141" s="481"/>
      <c r="I141" s="481"/>
      <c r="J141" s="480" t="str">
        <f t="shared" si="2"/>
        <v>Malaria I-4: Malaria test positivity rate</v>
      </c>
      <c r="K141" s="481"/>
      <c r="L141" s="481"/>
      <c r="M141" s="481"/>
      <c r="N141" s="481"/>
      <c r="O141" s="480" t="s">
        <v>1494</v>
      </c>
    </row>
    <row r="142" spans="4:15" x14ac:dyDescent="0.25">
      <c r="D142" s="481" t="s">
        <v>2795</v>
      </c>
      <c r="E142" s="480" t="s">
        <v>2646</v>
      </c>
      <c r="F142" s="481" t="s">
        <v>2028</v>
      </c>
      <c r="G142" s="480"/>
      <c r="H142" s="481"/>
      <c r="I142" s="481"/>
      <c r="J142" s="480" t="str">
        <f t="shared" si="2"/>
        <v>Malaria I-4: Malaria test positivity rate</v>
      </c>
      <c r="K142" s="481"/>
      <c r="L142" s="481"/>
      <c r="M142" s="481"/>
      <c r="N142" s="481"/>
      <c r="O142" s="480" t="s">
        <v>1495</v>
      </c>
    </row>
    <row r="143" spans="4:15" x14ac:dyDescent="0.25">
      <c r="D143" s="481" t="s">
        <v>2796</v>
      </c>
      <c r="E143" s="480" t="s">
        <v>2646</v>
      </c>
      <c r="F143" s="481" t="s">
        <v>2028</v>
      </c>
      <c r="G143" s="480"/>
      <c r="H143" s="481"/>
      <c r="I143" s="481"/>
      <c r="J143" s="480" t="str">
        <f t="shared" si="2"/>
        <v>Malaria I-4: Malaria test positivity rate</v>
      </c>
      <c r="K143" s="481"/>
      <c r="L143" s="481"/>
      <c r="M143" s="481"/>
      <c r="N143" s="481"/>
      <c r="O143" s="480" t="s">
        <v>1496</v>
      </c>
    </row>
    <row r="144" spans="4:15" x14ac:dyDescent="0.25">
      <c r="D144" s="481" t="s">
        <v>2797</v>
      </c>
      <c r="E144" s="480" t="s">
        <v>2646</v>
      </c>
      <c r="F144" s="481" t="s">
        <v>2028</v>
      </c>
      <c r="G144" s="480"/>
      <c r="H144" s="481"/>
      <c r="I144" s="481"/>
      <c r="J144" s="480" t="str">
        <f t="shared" si="2"/>
        <v>Malaria I-4: Malaria test positivity rate</v>
      </c>
      <c r="K144" s="481"/>
      <c r="L144" s="481"/>
      <c r="M144" s="481"/>
      <c r="N144" s="481"/>
      <c r="O144" s="480" t="s">
        <v>1497</v>
      </c>
    </row>
    <row r="145" spans="4:15" x14ac:dyDescent="0.25">
      <c r="D145" s="481" t="s">
        <v>2798</v>
      </c>
      <c r="E145" s="480" t="s">
        <v>2646</v>
      </c>
      <c r="F145" s="481" t="s">
        <v>2028</v>
      </c>
      <c r="G145" s="480"/>
      <c r="H145" s="481"/>
      <c r="I145" s="481"/>
      <c r="J145" s="480" t="str">
        <f t="shared" si="2"/>
        <v>Malaria I-4: Malaria test positivity rate</v>
      </c>
      <c r="K145" s="481"/>
      <c r="L145" s="481"/>
      <c r="M145" s="481"/>
      <c r="N145" s="481"/>
      <c r="O145" s="480" t="s">
        <v>1498</v>
      </c>
    </row>
    <row r="146" spans="4:15" x14ac:dyDescent="0.25">
      <c r="D146" s="481" t="s">
        <v>2799</v>
      </c>
      <c r="E146" s="480" t="s">
        <v>2650</v>
      </c>
      <c r="F146" s="481" t="s">
        <v>2037</v>
      </c>
      <c r="G146" s="480"/>
      <c r="H146" s="481"/>
      <c r="I146" s="481"/>
      <c r="J146" s="480" t="str">
        <f t="shared" si="2"/>
        <v>Malaria I-5: Malaria parasite prevalence: Proportion of children aged 6-59 months with malaria infection</v>
      </c>
      <c r="K146" s="481"/>
      <c r="L146" s="481"/>
      <c r="M146" s="481"/>
      <c r="N146" s="481"/>
      <c r="O146" s="480" t="s">
        <v>1478</v>
      </c>
    </row>
    <row r="147" spans="4:15" x14ac:dyDescent="0.25">
      <c r="D147" s="481" t="s">
        <v>2800</v>
      </c>
      <c r="E147" s="480" t="s">
        <v>2650</v>
      </c>
      <c r="F147" s="481" t="s">
        <v>2037</v>
      </c>
      <c r="G147" s="480"/>
      <c r="H147" s="481"/>
      <c r="I147" s="481"/>
      <c r="J147" s="480" t="str">
        <f t="shared" si="2"/>
        <v>Malaria I-5: Malaria parasite prevalence: Proportion of children aged 6-59 months with malaria infection</v>
      </c>
      <c r="K147" s="481"/>
      <c r="L147" s="481"/>
      <c r="M147" s="481"/>
      <c r="N147" s="481"/>
      <c r="O147" s="480" t="s">
        <v>1479</v>
      </c>
    </row>
    <row r="148" spans="4:15" x14ac:dyDescent="0.25">
      <c r="D148" s="481" t="s">
        <v>2801</v>
      </c>
      <c r="E148" s="480" t="s">
        <v>2650</v>
      </c>
      <c r="F148" s="481" t="s">
        <v>2037</v>
      </c>
      <c r="G148" s="480"/>
      <c r="H148" s="481"/>
      <c r="I148" s="481"/>
      <c r="J148" s="480" t="str">
        <f t="shared" si="2"/>
        <v>Malaria I-5: Malaria parasite prevalence: Proportion of children aged 6-59 months with malaria infection</v>
      </c>
      <c r="K148" s="481"/>
      <c r="L148" s="481"/>
      <c r="M148" s="481"/>
      <c r="N148" s="481"/>
      <c r="O148" s="480" t="s">
        <v>1480</v>
      </c>
    </row>
    <row r="149" spans="4:15" x14ac:dyDescent="0.25">
      <c r="D149" s="481" t="s">
        <v>2802</v>
      </c>
      <c r="E149" s="480" t="s">
        <v>2650</v>
      </c>
      <c r="F149" s="481" t="s">
        <v>2037</v>
      </c>
      <c r="G149" s="480"/>
      <c r="H149" s="481"/>
      <c r="I149" s="481"/>
      <c r="J149" s="480" t="str">
        <f t="shared" si="2"/>
        <v>Malaria I-5: Malaria parasite prevalence: Proportion of children aged 6-59 months with malaria infection</v>
      </c>
      <c r="K149" s="481"/>
      <c r="L149" s="481"/>
      <c r="M149" s="481"/>
      <c r="N149" s="481"/>
      <c r="O149" s="480" t="s">
        <v>1481</v>
      </c>
    </row>
    <row r="150" spans="4:15" x14ac:dyDescent="0.25">
      <c r="D150" s="481" t="s">
        <v>2803</v>
      </c>
      <c r="E150" s="480" t="s">
        <v>2650</v>
      </c>
      <c r="F150" s="481" t="s">
        <v>2037</v>
      </c>
      <c r="G150" s="480"/>
      <c r="H150" s="481"/>
      <c r="I150" s="481"/>
      <c r="J150" s="480" t="str">
        <f t="shared" si="2"/>
        <v>Malaria I-5: Malaria parasite prevalence: Proportion of children aged 6-59 months with malaria infection</v>
      </c>
      <c r="K150" s="481"/>
      <c r="L150" s="481"/>
      <c r="M150" s="481"/>
      <c r="N150" s="481"/>
      <c r="O150" s="480" t="s">
        <v>1482</v>
      </c>
    </row>
    <row r="151" spans="4:15" x14ac:dyDescent="0.25">
      <c r="D151" s="481" t="s">
        <v>2804</v>
      </c>
      <c r="E151" s="480" t="s">
        <v>2650</v>
      </c>
      <c r="F151" s="481" t="s">
        <v>2037</v>
      </c>
      <c r="G151" s="480"/>
      <c r="H151" s="481"/>
      <c r="I151" s="481"/>
      <c r="J151" s="480" t="str">
        <f t="shared" si="2"/>
        <v>Malaria I-5: Malaria parasite prevalence: Proportion of children aged 6-59 months with malaria infection</v>
      </c>
      <c r="K151" s="481"/>
      <c r="L151" s="481"/>
      <c r="M151" s="481"/>
      <c r="N151" s="481"/>
      <c r="O151" s="480" t="s">
        <v>1483</v>
      </c>
    </row>
    <row r="152" spans="4:15" x14ac:dyDescent="0.25">
      <c r="D152" s="481" t="s">
        <v>2805</v>
      </c>
      <c r="E152" s="480" t="s">
        <v>2650</v>
      </c>
      <c r="F152" s="481" t="s">
        <v>2037</v>
      </c>
      <c r="G152" s="480"/>
      <c r="H152" s="481"/>
      <c r="I152" s="481"/>
      <c r="J152" s="480" t="str">
        <f t="shared" si="2"/>
        <v>Malaria I-5: Malaria parasite prevalence: Proportion of children aged 6-59 months with malaria infection</v>
      </c>
      <c r="K152" s="481"/>
      <c r="L152" s="481"/>
      <c r="M152" s="481"/>
      <c r="N152" s="481"/>
      <c r="O152" s="480" t="s">
        <v>1484</v>
      </c>
    </row>
    <row r="153" spans="4:15" x14ac:dyDescent="0.25">
      <c r="D153" s="481" t="s">
        <v>2806</v>
      </c>
      <c r="E153" s="480" t="s">
        <v>2650</v>
      </c>
      <c r="F153" s="481" t="s">
        <v>2037</v>
      </c>
      <c r="G153" s="480"/>
      <c r="H153" s="481"/>
      <c r="I153" s="481"/>
      <c r="J153" s="480" t="str">
        <f t="shared" si="2"/>
        <v>Malaria I-5: Malaria parasite prevalence: Proportion of children aged 6-59 months with malaria infection</v>
      </c>
      <c r="K153" s="481"/>
      <c r="L153" s="481"/>
      <c r="M153" s="481"/>
      <c r="N153" s="481"/>
      <c r="O153" s="480" t="s">
        <v>1485</v>
      </c>
    </row>
    <row r="157" spans="4:15" x14ac:dyDescent="0.25">
      <c r="D157" s="8" t="s">
        <v>222</v>
      </c>
    </row>
    <row r="158" spans="4:15" x14ac:dyDescent="0.25">
      <c r="D158" s="480" t="s">
        <v>224</v>
      </c>
      <c r="E158" s="480" t="s">
        <v>226</v>
      </c>
      <c r="F158" s="480" t="s">
        <v>71</v>
      </c>
      <c r="G158" s="480"/>
      <c r="H158" s="480" t="s">
        <v>42</v>
      </c>
      <c r="I158" s="480" t="s">
        <v>31</v>
      </c>
      <c r="J158" s="480" t="s">
        <v>219</v>
      </c>
      <c r="K158" s="480" t="s">
        <v>32</v>
      </c>
      <c r="L158" s="480" t="s">
        <v>33</v>
      </c>
      <c r="M158" s="480" t="s">
        <v>18</v>
      </c>
      <c r="N158" s="480" t="s">
        <v>9</v>
      </c>
      <c r="O158" s="480" t="s">
        <v>62</v>
      </c>
    </row>
    <row r="159" spans="4:15" hidden="1" x14ac:dyDescent="0.25">
      <c r="D159" s="481" t="s">
        <v>223</v>
      </c>
      <c r="E159" s="480" t="s">
        <v>225</v>
      </c>
      <c r="F159" s="481" t="s">
        <v>227</v>
      </c>
      <c r="G159" s="480"/>
      <c r="H159" s="481" t="s">
        <v>103</v>
      </c>
      <c r="I159" s="481" t="s">
        <v>102</v>
      </c>
      <c r="J159" s="480" t="str">
        <f>F159&amp;H159&amp;I159</f>
        <v>[Outcome Indicator Name][Category][Disaggregation]</v>
      </c>
      <c r="K159" s="481" t="s">
        <v>50</v>
      </c>
      <c r="L159" s="481" t="s">
        <v>51</v>
      </c>
      <c r="M159" s="481" t="s">
        <v>52</v>
      </c>
      <c r="N159" s="481" t="s">
        <v>91</v>
      </c>
      <c r="O159" s="480" t="s">
        <v>61</v>
      </c>
    </row>
    <row r="160" spans="4:15" ht="52.8" x14ac:dyDescent="0.25">
      <c r="D160" s="481" t="s">
        <v>2807</v>
      </c>
      <c r="E160" s="480" t="s">
        <v>2808</v>
      </c>
      <c r="F160" s="481" t="s">
        <v>2152</v>
      </c>
      <c r="G160" s="480"/>
      <c r="H160" s="481" t="s">
        <v>2038</v>
      </c>
      <c r="I160" s="481" t="s">
        <v>2039</v>
      </c>
      <c r="J160" s="480" t="str">
        <f t="shared" ref="J160:J223" si="3">F160&amp;H160&amp;I160</f>
        <v>Malaria O-3: Proportion of population using an insecticide-treated net among those with access to an insecticide-treated netGenderMale</v>
      </c>
      <c r="K160" s="481" t="s">
        <v>1661</v>
      </c>
      <c r="L160" s="481" t="s">
        <v>339</v>
      </c>
      <c r="M160" s="491" t="s">
        <v>1662</v>
      </c>
      <c r="N160" s="481" t="s">
        <v>1663</v>
      </c>
      <c r="O160" s="480" t="s">
        <v>1664</v>
      </c>
    </row>
    <row r="161" spans="4:15" ht="52.8" x14ac:dyDescent="0.25">
      <c r="D161" s="481" t="s">
        <v>2809</v>
      </c>
      <c r="E161" s="480" t="s">
        <v>2808</v>
      </c>
      <c r="F161" s="481" t="s">
        <v>2152</v>
      </c>
      <c r="G161" s="480"/>
      <c r="H161" s="481" t="s">
        <v>2038</v>
      </c>
      <c r="I161" s="481" t="s">
        <v>2041</v>
      </c>
      <c r="J161" s="480" t="str">
        <f t="shared" si="3"/>
        <v>Malaria O-3: Proportion of population using an insecticide-treated net among those with access to an insecticide-treated netGenderFemale</v>
      </c>
      <c r="K161" s="481" t="s">
        <v>1665</v>
      </c>
      <c r="L161" s="481" t="s">
        <v>339</v>
      </c>
      <c r="M161" s="491" t="s">
        <v>1662</v>
      </c>
      <c r="N161" s="481" t="s">
        <v>1663</v>
      </c>
      <c r="O161" s="480" t="s">
        <v>1666</v>
      </c>
    </row>
    <row r="162" spans="4:15" x14ac:dyDescent="0.25">
      <c r="D162" s="481" t="s">
        <v>2810</v>
      </c>
      <c r="E162" s="480" t="s">
        <v>2811</v>
      </c>
      <c r="F162" s="481"/>
      <c r="G162" s="480"/>
      <c r="H162" s="481"/>
      <c r="I162" s="481"/>
      <c r="J162" s="480" t="str">
        <f t="shared" si="3"/>
        <v/>
      </c>
      <c r="K162" s="481"/>
      <c r="L162" s="481"/>
      <c r="M162" s="481"/>
      <c r="N162" s="481"/>
      <c r="O162" s="480" t="s">
        <v>1775</v>
      </c>
    </row>
    <row r="163" spans="4:15" x14ac:dyDescent="0.25">
      <c r="D163" s="481" t="s">
        <v>2812</v>
      </c>
      <c r="E163" s="480" t="s">
        <v>2811</v>
      </c>
      <c r="F163" s="481"/>
      <c r="G163" s="480"/>
      <c r="H163" s="481"/>
      <c r="I163" s="481"/>
      <c r="J163" s="480" t="str">
        <f t="shared" si="3"/>
        <v/>
      </c>
      <c r="K163" s="481"/>
      <c r="L163" s="481"/>
      <c r="M163" s="481"/>
      <c r="N163" s="481"/>
      <c r="O163" s="480" t="s">
        <v>1776</v>
      </c>
    </row>
    <row r="164" spans="4:15" x14ac:dyDescent="0.25">
      <c r="D164" s="481" t="s">
        <v>2813</v>
      </c>
      <c r="E164" s="480" t="s">
        <v>2811</v>
      </c>
      <c r="F164" s="481"/>
      <c r="G164" s="480"/>
      <c r="H164" s="481"/>
      <c r="I164" s="481"/>
      <c r="J164" s="480" t="str">
        <f t="shared" si="3"/>
        <v/>
      </c>
      <c r="K164" s="481"/>
      <c r="L164" s="481"/>
      <c r="M164" s="481"/>
      <c r="N164" s="481"/>
      <c r="O164" s="480" t="s">
        <v>1777</v>
      </c>
    </row>
    <row r="165" spans="4:15" x14ac:dyDescent="0.25">
      <c r="D165" s="481" t="s">
        <v>2814</v>
      </c>
      <c r="E165" s="480" t="s">
        <v>2811</v>
      </c>
      <c r="F165" s="481"/>
      <c r="G165" s="480"/>
      <c r="H165" s="481"/>
      <c r="I165" s="481"/>
      <c r="J165" s="480" t="str">
        <f t="shared" si="3"/>
        <v/>
      </c>
      <c r="K165" s="481"/>
      <c r="L165" s="481"/>
      <c r="M165" s="481"/>
      <c r="N165" s="481"/>
      <c r="O165" s="480" t="s">
        <v>1778</v>
      </c>
    </row>
    <row r="166" spans="4:15" x14ac:dyDescent="0.25">
      <c r="D166" s="481" t="s">
        <v>2815</v>
      </c>
      <c r="E166" s="480" t="s">
        <v>2811</v>
      </c>
      <c r="F166" s="481"/>
      <c r="G166" s="480"/>
      <c r="H166" s="481"/>
      <c r="I166" s="481"/>
      <c r="J166" s="480" t="str">
        <f t="shared" si="3"/>
        <v/>
      </c>
      <c r="K166" s="481"/>
      <c r="L166" s="481"/>
      <c r="M166" s="481"/>
      <c r="N166" s="481"/>
      <c r="O166" s="480" t="s">
        <v>1779</v>
      </c>
    </row>
    <row r="167" spans="4:15" x14ac:dyDescent="0.25">
      <c r="D167" s="481" t="s">
        <v>2816</v>
      </c>
      <c r="E167" s="480" t="s">
        <v>2811</v>
      </c>
      <c r="F167" s="481"/>
      <c r="G167" s="480"/>
      <c r="H167" s="481"/>
      <c r="I167" s="481"/>
      <c r="J167" s="480" t="str">
        <f t="shared" si="3"/>
        <v/>
      </c>
      <c r="K167" s="481"/>
      <c r="L167" s="481"/>
      <c r="M167" s="481"/>
      <c r="N167" s="481"/>
      <c r="O167" s="480" t="s">
        <v>1780</v>
      </c>
    </row>
    <row r="168" spans="4:15" x14ac:dyDescent="0.25">
      <c r="D168" s="481" t="s">
        <v>2817</v>
      </c>
      <c r="E168" s="480" t="s">
        <v>2811</v>
      </c>
      <c r="F168" s="481"/>
      <c r="G168" s="480"/>
      <c r="H168" s="481"/>
      <c r="I168" s="481"/>
      <c r="J168" s="480" t="str">
        <f t="shared" si="3"/>
        <v/>
      </c>
      <c r="K168" s="481"/>
      <c r="L168" s="481"/>
      <c r="M168" s="481"/>
      <c r="N168" s="481"/>
      <c r="O168" s="480" t="s">
        <v>1781</v>
      </c>
    </row>
    <row r="169" spans="4:15" x14ac:dyDescent="0.25">
      <c r="D169" s="481" t="s">
        <v>2818</v>
      </c>
      <c r="E169" s="480" t="s">
        <v>2811</v>
      </c>
      <c r="F169" s="481"/>
      <c r="G169" s="480"/>
      <c r="H169" s="481"/>
      <c r="I169" s="481"/>
      <c r="J169" s="480" t="str">
        <f t="shared" si="3"/>
        <v/>
      </c>
      <c r="K169" s="481"/>
      <c r="L169" s="481"/>
      <c r="M169" s="481"/>
      <c r="N169" s="481"/>
      <c r="O169" s="480" t="s">
        <v>1782</v>
      </c>
    </row>
    <row r="170" spans="4:15" x14ac:dyDescent="0.25">
      <c r="D170" s="481" t="s">
        <v>2819</v>
      </c>
      <c r="E170" s="480" t="s">
        <v>2811</v>
      </c>
      <c r="F170" s="481"/>
      <c r="G170" s="480"/>
      <c r="H170" s="481"/>
      <c r="I170" s="481"/>
      <c r="J170" s="480" t="str">
        <f t="shared" si="3"/>
        <v/>
      </c>
      <c r="K170" s="481"/>
      <c r="L170" s="481"/>
      <c r="M170" s="481"/>
      <c r="N170" s="481"/>
      <c r="O170" s="480" t="s">
        <v>1783</v>
      </c>
    </row>
    <row r="171" spans="4:15" x14ac:dyDescent="0.25">
      <c r="D171" s="481" t="s">
        <v>2820</v>
      </c>
      <c r="E171" s="480" t="s">
        <v>2811</v>
      </c>
      <c r="F171" s="481"/>
      <c r="G171" s="480"/>
      <c r="H171" s="481"/>
      <c r="I171" s="481"/>
      <c r="J171" s="480" t="str">
        <f t="shared" si="3"/>
        <v/>
      </c>
      <c r="K171" s="481"/>
      <c r="L171" s="481"/>
      <c r="M171" s="481"/>
      <c r="N171" s="481"/>
      <c r="O171" s="480" t="s">
        <v>1784</v>
      </c>
    </row>
    <row r="172" spans="4:15" x14ac:dyDescent="0.25">
      <c r="D172" s="481" t="s">
        <v>2821</v>
      </c>
      <c r="E172" s="480" t="s">
        <v>2822</v>
      </c>
      <c r="F172" s="481"/>
      <c r="G172" s="480"/>
      <c r="H172" s="481"/>
      <c r="I172" s="481"/>
      <c r="J172" s="480" t="str">
        <f t="shared" si="3"/>
        <v/>
      </c>
      <c r="K172" s="481"/>
      <c r="L172" s="481"/>
      <c r="M172" s="481"/>
      <c r="N172" s="481"/>
      <c r="O172" s="480" t="s">
        <v>1765</v>
      </c>
    </row>
    <row r="173" spans="4:15" x14ac:dyDescent="0.25">
      <c r="D173" s="481" t="s">
        <v>2823</v>
      </c>
      <c r="E173" s="480" t="s">
        <v>2822</v>
      </c>
      <c r="F173" s="481"/>
      <c r="G173" s="480"/>
      <c r="H173" s="481"/>
      <c r="I173" s="481"/>
      <c r="J173" s="480" t="str">
        <f t="shared" si="3"/>
        <v/>
      </c>
      <c r="K173" s="481"/>
      <c r="L173" s="481"/>
      <c r="M173" s="481"/>
      <c r="N173" s="481"/>
      <c r="O173" s="480" t="s">
        <v>1766</v>
      </c>
    </row>
    <row r="174" spans="4:15" x14ac:dyDescent="0.25">
      <c r="D174" s="481" t="s">
        <v>2824</v>
      </c>
      <c r="E174" s="480" t="s">
        <v>2822</v>
      </c>
      <c r="F174" s="481"/>
      <c r="G174" s="480"/>
      <c r="H174" s="481"/>
      <c r="I174" s="481"/>
      <c r="J174" s="480" t="str">
        <f t="shared" si="3"/>
        <v/>
      </c>
      <c r="K174" s="481"/>
      <c r="L174" s="481"/>
      <c r="M174" s="481"/>
      <c r="N174" s="481"/>
      <c r="O174" s="480" t="s">
        <v>1767</v>
      </c>
    </row>
    <row r="175" spans="4:15" x14ac:dyDescent="0.25">
      <c r="D175" s="481" t="s">
        <v>2825</v>
      </c>
      <c r="E175" s="480" t="s">
        <v>2822</v>
      </c>
      <c r="F175" s="481"/>
      <c r="G175" s="480"/>
      <c r="H175" s="481"/>
      <c r="I175" s="481"/>
      <c r="J175" s="480" t="str">
        <f t="shared" si="3"/>
        <v/>
      </c>
      <c r="K175" s="481"/>
      <c r="L175" s="481"/>
      <c r="M175" s="481"/>
      <c r="N175" s="481"/>
      <c r="O175" s="480" t="s">
        <v>1768</v>
      </c>
    </row>
    <row r="176" spans="4:15" x14ac:dyDescent="0.25">
      <c r="D176" s="481" t="s">
        <v>2826</v>
      </c>
      <c r="E176" s="480" t="s">
        <v>2822</v>
      </c>
      <c r="F176" s="481"/>
      <c r="G176" s="480"/>
      <c r="H176" s="481"/>
      <c r="I176" s="481"/>
      <c r="J176" s="480" t="str">
        <f t="shared" si="3"/>
        <v/>
      </c>
      <c r="K176" s="481"/>
      <c r="L176" s="481"/>
      <c r="M176" s="481"/>
      <c r="N176" s="481"/>
      <c r="O176" s="480" t="s">
        <v>1769</v>
      </c>
    </row>
    <row r="177" spans="4:15" x14ac:dyDescent="0.25">
      <c r="D177" s="481" t="s">
        <v>2827</v>
      </c>
      <c r="E177" s="480" t="s">
        <v>2822</v>
      </c>
      <c r="F177" s="481"/>
      <c r="G177" s="480"/>
      <c r="H177" s="481"/>
      <c r="I177" s="481"/>
      <c r="J177" s="480" t="str">
        <f t="shared" si="3"/>
        <v/>
      </c>
      <c r="K177" s="481"/>
      <c r="L177" s="481"/>
      <c r="M177" s="481"/>
      <c r="N177" s="481"/>
      <c r="O177" s="480" t="s">
        <v>1770</v>
      </c>
    </row>
    <row r="178" spans="4:15" x14ac:dyDescent="0.25">
      <c r="D178" s="481" t="s">
        <v>2828</v>
      </c>
      <c r="E178" s="480" t="s">
        <v>2822</v>
      </c>
      <c r="F178" s="481"/>
      <c r="G178" s="480"/>
      <c r="H178" s="481"/>
      <c r="I178" s="481"/>
      <c r="J178" s="480" t="str">
        <f t="shared" si="3"/>
        <v/>
      </c>
      <c r="K178" s="481"/>
      <c r="L178" s="481"/>
      <c r="M178" s="481"/>
      <c r="N178" s="481"/>
      <c r="O178" s="480" t="s">
        <v>1771</v>
      </c>
    </row>
    <row r="179" spans="4:15" x14ac:dyDescent="0.25">
      <c r="D179" s="481" t="s">
        <v>2829</v>
      </c>
      <c r="E179" s="480" t="s">
        <v>2822</v>
      </c>
      <c r="F179" s="481"/>
      <c r="G179" s="480"/>
      <c r="H179" s="481"/>
      <c r="I179" s="481"/>
      <c r="J179" s="480" t="str">
        <f t="shared" si="3"/>
        <v/>
      </c>
      <c r="K179" s="481"/>
      <c r="L179" s="481"/>
      <c r="M179" s="481"/>
      <c r="N179" s="481"/>
      <c r="O179" s="480" t="s">
        <v>1772</v>
      </c>
    </row>
    <row r="180" spans="4:15" x14ac:dyDescent="0.25">
      <c r="D180" s="481" t="s">
        <v>2830</v>
      </c>
      <c r="E180" s="480" t="s">
        <v>2822</v>
      </c>
      <c r="F180" s="481"/>
      <c r="G180" s="480"/>
      <c r="H180" s="481"/>
      <c r="I180" s="481"/>
      <c r="J180" s="480" t="str">
        <f t="shared" si="3"/>
        <v/>
      </c>
      <c r="K180" s="481"/>
      <c r="L180" s="481"/>
      <c r="M180" s="481"/>
      <c r="N180" s="481"/>
      <c r="O180" s="480" t="s">
        <v>1773</v>
      </c>
    </row>
    <row r="181" spans="4:15" x14ac:dyDescent="0.25">
      <c r="D181" s="481" t="s">
        <v>2831</v>
      </c>
      <c r="E181" s="480" t="s">
        <v>2822</v>
      </c>
      <c r="F181" s="481"/>
      <c r="G181" s="480"/>
      <c r="H181" s="481"/>
      <c r="I181" s="481"/>
      <c r="J181" s="480" t="str">
        <f t="shared" si="3"/>
        <v/>
      </c>
      <c r="K181" s="481"/>
      <c r="L181" s="481"/>
      <c r="M181" s="481"/>
      <c r="N181" s="481"/>
      <c r="O181" s="480" t="s">
        <v>1774</v>
      </c>
    </row>
    <row r="182" spans="4:15" x14ac:dyDescent="0.25">
      <c r="D182" s="481" t="s">
        <v>2832</v>
      </c>
      <c r="E182" s="480" t="s">
        <v>2833</v>
      </c>
      <c r="F182" s="481"/>
      <c r="G182" s="480"/>
      <c r="H182" s="481"/>
      <c r="I182" s="481"/>
      <c r="J182" s="480" t="str">
        <f t="shared" si="3"/>
        <v/>
      </c>
      <c r="K182" s="481"/>
      <c r="L182" s="481"/>
      <c r="M182" s="481"/>
      <c r="N182" s="481"/>
      <c r="O182" s="480" t="s">
        <v>1755</v>
      </c>
    </row>
    <row r="183" spans="4:15" x14ac:dyDescent="0.25">
      <c r="D183" s="481" t="s">
        <v>2834</v>
      </c>
      <c r="E183" s="480" t="s">
        <v>2833</v>
      </c>
      <c r="F183" s="481"/>
      <c r="G183" s="480"/>
      <c r="H183" s="481"/>
      <c r="I183" s="481"/>
      <c r="J183" s="480" t="str">
        <f t="shared" si="3"/>
        <v/>
      </c>
      <c r="K183" s="481"/>
      <c r="L183" s="481"/>
      <c r="M183" s="481"/>
      <c r="N183" s="481"/>
      <c r="O183" s="480" t="s">
        <v>1756</v>
      </c>
    </row>
    <row r="184" spans="4:15" x14ac:dyDescent="0.25">
      <c r="D184" s="481" t="s">
        <v>2835</v>
      </c>
      <c r="E184" s="480" t="s">
        <v>2833</v>
      </c>
      <c r="F184" s="481"/>
      <c r="G184" s="480"/>
      <c r="H184" s="481"/>
      <c r="I184" s="481"/>
      <c r="J184" s="480" t="str">
        <f t="shared" si="3"/>
        <v/>
      </c>
      <c r="K184" s="481"/>
      <c r="L184" s="481"/>
      <c r="M184" s="481"/>
      <c r="N184" s="481"/>
      <c r="O184" s="480" t="s">
        <v>1757</v>
      </c>
    </row>
    <row r="185" spans="4:15" x14ac:dyDescent="0.25">
      <c r="D185" s="481" t="s">
        <v>2836</v>
      </c>
      <c r="E185" s="480" t="s">
        <v>2833</v>
      </c>
      <c r="F185" s="481"/>
      <c r="G185" s="480"/>
      <c r="H185" s="481"/>
      <c r="I185" s="481"/>
      <c r="J185" s="480" t="str">
        <f t="shared" si="3"/>
        <v/>
      </c>
      <c r="K185" s="481"/>
      <c r="L185" s="481"/>
      <c r="M185" s="481"/>
      <c r="N185" s="481"/>
      <c r="O185" s="480" t="s">
        <v>1758</v>
      </c>
    </row>
    <row r="186" spans="4:15" x14ac:dyDescent="0.25">
      <c r="D186" s="481" t="s">
        <v>2837</v>
      </c>
      <c r="E186" s="480" t="s">
        <v>2833</v>
      </c>
      <c r="F186" s="481"/>
      <c r="G186" s="480"/>
      <c r="H186" s="481"/>
      <c r="I186" s="481"/>
      <c r="J186" s="480" t="str">
        <f t="shared" si="3"/>
        <v/>
      </c>
      <c r="K186" s="481"/>
      <c r="L186" s="481"/>
      <c r="M186" s="481"/>
      <c r="N186" s="481"/>
      <c r="O186" s="480" t="s">
        <v>1759</v>
      </c>
    </row>
    <row r="187" spans="4:15" x14ac:dyDescent="0.25">
      <c r="D187" s="481" t="s">
        <v>2838</v>
      </c>
      <c r="E187" s="480" t="s">
        <v>2833</v>
      </c>
      <c r="F187" s="481"/>
      <c r="G187" s="480"/>
      <c r="H187" s="481"/>
      <c r="I187" s="481"/>
      <c r="J187" s="480" t="str">
        <f t="shared" si="3"/>
        <v/>
      </c>
      <c r="K187" s="481"/>
      <c r="L187" s="481"/>
      <c r="M187" s="481"/>
      <c r="N187" s="481"/>
      <c r="O187" s="480" t="s">
        <v>1760</v>
      </c>
    </row>
    <row r="188" spans="4:15" x14ac:dyDescent="0.25">
      <c r="D188" s="481" t="s">
        <v>2839</v>
      </c>
      <c r="E188" s="480" t="s">
        <v>2833</v>
      </c>
      <c r="F188" s="481"/>
      <c r="G188" s="480"/>
      <c r="H188" s="481"/>
      <c r="I188" s="481"/>
      <c r="J188" s="480" t="str">
        <f t="shared" si="3"/>
        <v/>
      </c>
      <c r="K188" s="481"/>
      <c r="L188" s="481"/>
      <c r="M188" s="481"/>
      <c r="N188" s="481"/>
      <c r="O188" s="480" t="s">
        <v>1761</v>
      </c>
    </row>
    <row r="189" spans="4:15" x14ac:dyDescent="0.25">
      <c r="D189" s="481" t="s">
        <v>2840</v>
      </c>
      <c r="E189" s="480" t="s">
        <v>2833</v>
      </c>
      <c r="F189" s="481"/>
      <c r="G189" s="480"/>
      <c r="H189" s="481"/>
      <c r="I189" s="481"/>
      <c r="J189" s="480" t="str">
        <f t="shared" si="3"/>
        <v/>
      </c>
      <c r="K189" s="481"/>
      <c r="L189" s="481"/>
      <c r="M189" s="481"/>
      <c r="N189" s="481"/>
      <c r="O189" s="480" t="s">
        <v>1762</v>
      </c>
    </row>
    <row r="190" spans="4:15" x14ac:dyDescent="0.25">
      <c r="D190" s="481" t="s">
        <v>2841</v>
      </c>
      <c r="E190" s="480" t="s">
        <v>2833</v>
      </c>
      <c r="F190" s="481"/>
      <c r="G190" s="480"/>
      <c r="H190" s="481"/>
      <c r="I190" s="481"/>
      <c r="J190" s="480" t="str">
        <f t="shared" si="3"/>
        <v/>
      </c>
      <c r="K190" s="481"/>
      <c r="L190" s="481"/>
      <c r="M190" s="481"/>
      <c r="N190" s="481"/>
      <c r="O190" s="480" t="s">
        <v>1763</v>
      </c>
    </row>
    <row r="191" spans="4:15" x14ac:dyDescent="0.25">
      <c r="D191" s="481" t="s">
        <v>2842</v>
      </c>
      <c r="E191" s="480" t="s">
        <v>2833</v>
      </c>
      <c r="F191" s="481"/>
      <c r="G191" s="480"/>
      <c r="H191" s="481"/>
      <c r="I191" s="481"/>
      <c r="J191" s="480" t="str">
        <f t="shared" si="3"/>
        <v/>
      </c>
      <c r="K191" s="481"/>
      <c r="L191" s="481"/>
      <c r="M191" s="481"/>
      <c r="N191" s="481"/>
      <c r="O191" s="480" t="s">
        <v>1764</v>
      </c>
    </row>
    <row r="192" spans="4:15" x14ac:dyDescent="0.25">
      <c r="D192" s="481" t="s">
        <v>2843</v>
      </c>
      <c r="E192" s="480" t="s">
        <v>2844</v>
      </c>
      <c r="F192" s="481"/>
      <c r="G192" s="480"/>
      <c r="H192" s="481"/>
      <c r="I192" s="481"/>
      <c r="J192" s="480" t="str">
        <f t="shared" si="3"/>
        <v/>
      </c>
      <c r="K192" s="481"/>
      <c r="L192" s="481"/>
      <c r="M192" s="481"/>
      <c r="N192" s="481"/>
      <c r="O192" s="480" t="s">
        <v>1745</v>
      </c>
    </row>
    <row r="193" spans="4:15" x14ac:dyDescent="0.25">
      <c r="D193" s="481" t="s">
        <v>2845</v>
      </c>
      <c r="E193" s="480" t="s">
        <v>2844</v>
      </c>
      <c r="F193" s="481"/>
      <c r="G193" s="480"/>
      <c r="H193" s="481"/>
      <c r="I193" s="481"/>
      <c r="J193" s="480" t="str">
        <f t="shared" si="3"/>
        <v/>
      </c>
      <c r="K193" s="481"/>
      <c r="L193" s="481"/>
      <c r="M193" s="481"/>
      <c r="N193" s="481"/>
      <c r="O193" s="480" t="s">
        <v>1746</v>
      </c>
    </row>
    <row r="194" spans="4:15" x14ac:dyDescent="0.25">
      <c r="D194" s="481" t="s">
        <v>2846</v>
      </c>
      <c r="E194" s="480" t="s">
        <v>2844</v>
      </c>
      <c r="F194" s="481"/>
      <c r="G194" s="480"/>
      <c r="H194" s="481"/>
      <c r="I194" s="481"/>
      <c r="J194" s="480" t="str">
        <f t="shared" si="3"/>
        <v/>
      </c>
      <c r="K194" s="481"/>
      <c r="L194" s="481"/>
      <c r="M194" s="481"/>
      <c r="N194" s="481"/>
      <c r="O194" s="480" t="s">
        <v>1747</v>
      </c>
    </row>
    <row r="195" spans="4:15" x14ac:dyDescent="0.25">
      <c r="D195" s="481" t="s">
        <v>2847</v>
      </c>
      <c r="E195" s="480" t="s">
        <v>2844</v>
      </c>
      <c r="F195" s="481"/>
      <c r="G195" s="480"/>
      <c r="H195" s="481"/>
      <c r="I195" s="481"/>
      <c r="J195" s="480" t="str">
        <f t="shared" si="3"/>
        <v/>
      </c>
      <c r="K195" s="481"/>
      <c r="L195" s="481"/>
      <c r="M195" s="481"/>
      <c r="N195" s="481"/>
      <c r="O195" s="480" t="s">
        <v>1748</v>
      </c>
    </row>
    <row r="196" spans="4:15" x14ac:dyDescent="0.25">
      <c r="D196" s="481" t="s">
        <v>2848</v>
      </c>
      <c r="E196" s="480" t="s">
        <v>2844</v>
      </c>
      <c r="F196" s="481"/>
      <c r="G196" s="480"/>
      <c r="H196" s="481"/>
      <c r="I196" s="481"/>
      <c r="J196" s="480" t="str">
        <f t="shared" si="3"/>
        <v/>
      </c>
      <c r="K196" s="481"/>
      <c r="L196" s="481"/>
      <c r="M196" s="481"/>
      <c r="N196" s="481"/>
      <c r="O196" s="480" t="s">
        <v>1749</v>
      </c>
    </row>
    <row r="197" spans="4:15" x14ac:dyDescent="0.25">
      <c r="D197" s="481" t="s">
        <v>2849</v>
      </c>
      <c r="E197" s="480" t="s">
        <v>2844</v>
      </c>
      <c r="F197" s="481"/>
      <c r="G197" s="480"/>
      <c r="H197" s="481"/>
      <c r="I197" s="481"/>
      <c r="J197" s="480" t="str">
        <f t="shared" si="3"/>
        <v/>
      </c>
      <c r="K197" s="481"/>
      <c r="L197" s="481"/>
      <c r="M197" s="481"/>
      <c r="N197" s="481"/>
      <c r="O197" s="480" t="s">
        <v>1750</v>
      </c>
    </row>
    <row r="198" spans="4:15" x14ac:dyDescent="0.25">
      <c r="D198" s="481" t="s">
        <v>2850</v>
      </c>
      <c r="E198" s="480" t="s">
        <v>2844</v>
      </c>
      <c r="F198" s="481"/>
      <c r="G198" s="480"/>
      <c r="H198" s="481"/>
      <c r="I198" s="481"/>
      <c r="J198" s="480" t="str">
        <f t="shared" si="3"/>
        <v/>
      </c>
      <c r="K198" s="481"/>
      <c r="L198" s="481"/>
      <c r="M198" s="481"/>
      <c r="N198" s="481"/>
      <c r="O198" s="480" t="s">
        <v>1751</v>
      </c>
    </row>
    <row r="199" spans="4:15" x14ac:dyDescent="0.25">
      <c r="D199" s="481" t="s">
        <v>2851</v>
      </c>
      <c r="E199" s="480" t="s">
        <v>2844</v>
      </c>
      <c r="F199" s="481"/>
      <c r="G199" s="480"/>
      <c r="H199" s="481"/>
      <c r="I199" s="481"/>
      <c r="J199" s="480" t="str">
        <f t="shared" si="3"/>
        <v/>
      </c>
      <c r="K199" s="481"/>
      <c r="L199" s="481"/>
      <c r="M199" s="481"/>
      <c r="N199" s="481"/>
      <c r="O199" s="480" t="s">
        <v>1752</v>
      </c>
    </row>
    <row r="200" spans="4:15" x14ac:dyDescent="0.25">
      <c r="D200" s="481" t="s">
        <v>2852</v>
      </c>
      <c r="E200" s="480" t="s">
        <v>2844</v>
      </c>
      <c r="F200" s="481"/>
      <c r="G200" s="480"/>
      <c r="H200" s="481"/>
      <c r="I200" s="481"/>
      <c r="J200" s="480" t="str">
        <f t="shared" si="3"/>
        <v/>
      </c>
      <c r="K200" s="481"/>
      <c r="L200" s="481"/>
      <c r="M200" s="481"/>
      <c r="N200" s="481"/>
      <c r="O200" s="480" t="s">
        <v>1753</v>
      </c>
    </row>
    <row r="201" spans="4:15" x14ac:dyDescent="0.25">
      <c r="D201" s="481" t="s">
        <v>2853</v>
      </c>
      <c r="E201" s="480" t="s">
        <v>2844</v>
      </c>
      <c r="F201" s="481"/>
      <c r="G201" s="480"/>
      <c r="H201" s="481"/>
      <c r="I201" s="481"/>
      <c r="J201" s="480" t="str">
        <f t="shared" si="3"/>
        <v/>
      </c>
      <c r="K201" s="481"/>
      <c r="L201" s="481"/>
      <c r="M201" s="481"/>
      <c r="N201" s="481"/>
      <c r="O201" s="480" t="s">
        <v>1754</v>
      </c>
    </row>
    <row r="202" spans="4:15" x14ac:dyDescent="0.25">
      <c r="D202" s="481" t="s">
        <v>2854</v>
      </c>
      <c r="E202" s="480" t="s">
        <v>2855</v>
      </c>
      <c r="F202" s="481"/>
      <c r="G202" s="480"/>
      <c r="H202" s="481"/>
      <c r="I202" s="481"/>
      <c r="J202" s="480" t="str">
        <f t="shared" si="3"/>
        <v/>
      </c>
      <c r="K202" s="481"/>
      <c r="L202" s="481"/>
      <c r="M202" s="481"/>
      <c r="N202" s="481"/>
      <c r="O202" s="480" t="s">
        <v>1735</v>
      </c>
    </row>
    <row r="203" spans="4:15" x14ac:dyDescent="0.25">
      <c r="D203" s="481" t="s">
        <v>2856</v>
      </c>
      <c r="E203" s="480" t="s">
        <v>2855</v>
      </c>
      <c r="F203" s="481"/>
      <c r="G203" s="480"/>
      <c r="H203" s="481"/>
      <c r="I203" s="481"/>
      <c r="J203" s="480" t="str">
        <f t="shared" si="3"/>
        <v/>
      </c>
      <c r="K203" s="481"/>
      <c r="L203" s="481"/>
      <c r="M203" s="481"/>
      <c r="N203" s="481"/>
      <c r="O203" s="480" t="s">
        <v>1736</v>
      </c>
    </row>
    <row r="204" spans="4:15" x14ac:dyDescent="0.25">
      <c r="D204" s="481" t="s">
        <v>2857</v>
      </c>
      <c r="E204" s="480" t="s">
        <v>2855</v>
      </c>
      <c r="F204" s="481"/>
      <c r="G204" s="480"/>
      <c r="H204" s="481"/>
      <c r="I204" s="481"/>
      <c r="J204" s="480" t="str">
        <f t="shared" si="3"/>
        <v/>
      </c>
      <c r="K204" s="481"/>
      <c r="L204" s="481"/>
      <c r="M204" s="481"/>
      <c r="N204" s="481"/>
      <c r="O204" s="480" t="s">
        <v>1737</v>
      </c>
    </row>
    <row r="205" spans="4:15" x14ac:dyDescent="0.25">
      <c r="D205" s="481" t="s">
        <v>2858</v>
      </c>
      <c r="E205" s="480" t="s">
        <v>2855</v>
      </c>
      <c r="F205" s="481"/>
      <c r="G205" s="480"/>
      <c r="H205" s="481"/>
      <c r="I205" s="481"/>
      <c r="J205" s="480" t="str">
        <f t="shared" si="3"/>
        <v/>
      </c>
      <c r="K205" s="481"/>
      <c r="L205" s="481"/>
      <c r="M205" s="481"/>
      <c r="N205" s="481"/>
      <c r="O205" s="480" t="s">
        <v>1738</v>
      </c>
    </row>
    <row r="206" spans="4:15" x14ac:dyDescent="0.25">
      <c r="D206" s="481" t="s">
        <v>2859</v>
      </c>
      <c r="E206" s="480" t="s">
        <v>2855</v>
      </c>
      <c r="F206" s="481"/>
      <c r="G206" s="480"/>
      <c r="H206" s="481"/>
      <c r="I206" s="481"/>
      <c r="J206" s="480" t="str">
        <f t="shared" si="3"/>
        <v/>
      </c>
      <c r="K206" s="481"/>
      <c r="L206" s="481"/>
      <c r="M206" s="481"/>
      <c r="N206" s="481"/>
      <c r="O206" s="480" t="s">
        <v>1739</v>
      </c>
    </row>
    <row r="207" spans="4:15" x14ac:dyDescent="0.25">
      <c r="D207" s="481" t="s">
        <v>2860</v>
      </c>
      <c r="E207" s="480" t="s">
        <v>2855</v>
      </c>
      <c r="F207" s="481"/>
      <c r="G207" s="480"/>
      <c r="H207" s="481"/>
      <c r="I207" s="481"/>
      <c r="J207" s="480" t="str">
        <f t="shared" si="3"/>
        <v/>
      </c>
      <c r="K207" s="481"/>
      <c r="L207" s="481"/>
      <c r="M207" s="481"/>
      <c r="N207" s="481"/>
      <c r="O207" s="480" t="s">
        <v>1740</v>
      </c>
    </row>
    <row r="208" spans="4:15" x14ac:dyDescent="0.25">
      <c r="D208" s="481" t="s">
        <v>2861</v>
      </c>
      <c r="E208" s="480" t="s">
        <v>2855</v>
      </c>
      <c r="F208" s="481"/>
      <c r="G208" s="480"/>
      <c r="H208" s="481"/>
      <c r="I208" s="481"/>
      <c r="J208" s="480" t="str">
        <f t="shared" si="3"/>
        <v/>
      </c>
      <c r="K208" s="481"/>
      <c r="L208" s="481"/>
      <c r="M208" s="481"/>
      <c r="N208" s="481"/>
      <c r="O208" s="480" t="s">
        <v>1741</v>
      </c>
    </row>
    <row r="209" spans="4:15" x14ac:dyDescent="0.25">
      <c r="D209" s="481" t="s">
        <v>2862</v>
      </c>
      <c r="E209" s="480" t="s">
        <v>2855</v>
      </c>
      <c r="F209" s="481"/>
      <c r="G209" s="480"/>
      <c r="H209" s="481"/>
      <c r="I209" s="481"/>
      <c r="J209" s="480" t="str">
        <f t="shared" si="3"/>
        <v/>
      </c>
      <c r="K209" s="481"/>
      <c r="L209" s="481"/>
      <c r="M209" s="481"/>
      <c r="N209" s="481"/>
      <c r="O209" s="480" t="s">
        <v>1742</v>
      </c>
    </row>
    <row r="210" spans="4:15" x14ac:dyDescent="0.25">
      <c r="D210" s="481" t="s">
        <v>2863</v>
      </c>
      <c r="E210" s="480" t="s">
        <v>2855</v>
      </c>
      <c r="F210" s="481"/>
      <c r="G210" s="480"/>
      <c r="H210" s="481"/>
      <c r="I210" s="481"/>
      <c r="J210" s="480" t="str">
        <f t="shared" si="3"/>
        <v/>
      </c>
      <c r="K210" s="481"/>
      <c r="L210" s="481"/>
      <c r="M210" s="481"/>
      <c r="N210" s="481"/>
      <c r="O210" s="480" t="s">
        <v>1743</v>
      </c>
    </row>
    <row r="211" spans="4:15" x14ac:dyDescent="0.25">
      <c r="D211" s="481" t="s">
        <v>2864</v>
      </c>
      <c r="E211" s="480" t="s">
        <v>2855</v>
      </c>
      <c r="F211" s="481"/>
      <c r="G211" s="480"/>
      <c r="H211" s="481"/>
      <c r="I211" s="481"/>
      <c r="J211" s="480" t="str">
        <f t="shared" si="3"/>
        <v/>
      </c>
      <c r="K211" s="481"/>
      <c r="L211" s="481"/>
      <c r="M211" s="481"/>
      <c r="N211" s="481"/>
      <c r="O211" s="480" t="s">
        <v>1744</v>
      </c>
    </row>
    <row r="212" spans="4:15" x14ac:dyDescent="0.25">
      <c r="D212" s="481" t="s">
        <v>2865</v>
      </c>
      <c r="E212" s="480" t="s">
        <v>2866</v>
      </c>
      <c r="F212" s="481"/>
      <c r="G212" s="480"/>
      <c r="H212" s="481"/>
      <c r="I212" s="481"/>
      <c r="J212" s="480" t="str">
        <f t="shared" si="3"/>
        <v/>
      </c>
      <c r="K212" s="481"/>
      <c r="L212" s="481"/>
      <c r="M212" s="481"/>
      <c r="N212" s="481"/>
      <c r="O212" s="480" t="s">
        <v>1725</v>
      </c>
    </row>
    <row r="213" spans="4:15" x14ac:dyDescent="0.25">
      <c r="D213" s="481" t="s">
        <v>2867</v>
      </c>
      <c r="E213" s="480" t="s">
        <v>2866</v>
      </c>
      <c r="F213" s="481"/>
      <c r="G213" s="480"/>
      <c r="H213" s="481"/>
      <c r="I213" s="481"/>
      <c r="J213" s="480" t="str">
        <f t="shared" si="3"/>
        <v/>
      </c>
      <c r="K213" s="481"/>
      <c r="L213" s="481"/>
      <c r="M213" s="481"/>
      <c r="N213" s="481"/>
      <c r="O213" s="480" t="s">
        <v>1726</v>
      </c>
    </row>
    <row r="214" spans="4:15" x14ac:dyDescent="0.25">
      <c r="D214" s="481" t="s">
        <v>2868</v>
      </c>
      <c r="E214" s="480" t="s">
        <v>2866</v>
      </c>
      <c r="F214" s="481"/>
      <c r="G214" s="480"/>
      <c r="H214" s="481"/>
      <c r="I214" s="481"/>
      <c r="J214" s="480" t="str">
        <f t="shared" si="3"/>
        <v/>
      </c>
      <c r="K214" s="481"/>
      <c r="L214" s="481"/>
      <c r="M214" s="481"/>
      <c r="N214" s="481"/>
      <c r="O214" s="480" t="s">
        <v>1727</v>
      </c>
    </row>
    <row r="215" spans="4:15" x14ac:dyDescent="0.25">
      <c r="D215" s="481" t="s">
        <v>2869</v>
      </c>
      <c r="E215" s="480" t="s">
        <v>2866</v>
      </c>
      <c r="F215" s="481"/>
      <c r="G215" s="480"/>
      <c r="H215" s="481"/>
      <c r="I215" s="481"/>
      <c r="J215" s="480" t="str">
        <f t="shared" si="3"/>
        <v/>
      </c>
      <c r="K215" s="481"/>
      <c r="L215" s="481"/>
      <c r="M215" s="481"/>
      <c r="N215" s="481"/>
      <c r="O215" s="480" t="s">
        <v>1728</v>
      </c>
    </row>
    <row r="216" spans="4:15" x14ac:dyDescent="0.25">
      <c r="D216" s="481" t="s">
        <v>2870</v>
      </c>
      <c r="E216" s="480" t="s">
        <v>2866</v>
      </c>
      <c r="F216" s="481"/>
      <c r="G216" s="480"/>
      <c r="H216" s="481"/>
      <c r="I216" s="481"/>
      <c r="J216" s="480" t="str">
        <f t="shared" si="3"/>
        <v/>
      </c>
      <c r="K216" s="481"/>
      <c r="L216" s="481"/>
      <c r="M216" s="481"/>
      <c r="N216" s="481"/>
      <c r="O216" s="480" t="s">
        <v>1729</v>
      </c>
    </row>
    <row r="217" spans="4:15" x14ac:dyDescent="0.25">
      <c r="D217" s="481" t="s">
        <v>2871</v>
      </c>
      <c r="E217" s="480" t="s">
        <v>2866</v>
      </c>
      <c r="F217" s="481"/>
      <c r="G217" s="480"/>
      <c r="H217" s="481"/>
      <c r="I217" s="481"/>
      <c r="J217" s="480" t="str">
        <f t="shared" si="3"/>
        <v/>
      </c>
      <c r="K217" s="481"/>
      <c r="L217" s="481"/>
      <c r="M217" s="481"/>
      <c r="N217" s="481"/>
      <c r="O217" s="480" t="s">
        <v>1730</v>
      </c>
    </row>
    <row r="218" spans="4:15" x14ac:dyDescent="0.25">
      <c r="D218" s="481" t="s">
        <v>2872</v>
      </c>
      <c r="E218" s="480" t="s">
        <v>2866</v>
      </c>
      <c r="F218" s="481"/>
      <c r="G218" s="480"/>
      <c r="H218" s="481"/>
      <c r="I218" s="481"/>
      <c r="J218" s="480" t="str">
        <f t="shared" si="3"/>
        <v/>
      </c>
      <c r="K218" s="481"/>
      <c r="L218" s="481"/>
      <c r="M218" s="481"/>
      <c r="N218" s="481"/>
      <c r="O218" s="480" t="s">
        <v>1731</v>
      </c>
    </row>
    <row r="219" spans="4:15" x14ac:dyDescent="0.25">
      <c r="D219" s="481" t="s">
        <v>2873</v>
      </c>
      <c r="E219" s="480" t="s">
        <v>2866</v>
      </c>
      <c r="F219" s="481"/>
      <c r="G219" s="480"/>
      <c r="H219" s="481"/>
      <c r="I219" s="481"/>
      <c r="J219" s="480" t="str">
        <f t="shared" si="3"/>
        <v/>
      </c>
      <c r="K219" s="481"/>
      <c r="L219" s="481"/>
      <c r="M219" s="481"/>
      <c r="N219" s="481"/>
      <c r="O219" s="480" t="s">
        <v>1732</v>
      </c>
    </row>
    <row r="220" spans="4:15" x14ac:dyDescent="0.25">
      <c r="D220" s="481" t="s">
        <v>2874</v>
      </c>
      <c r="E220" s="480" t="s">
        <v>2866</v>
      </c>
      <c r="F220" s="481"/>
      <c r="G220" s="480"/>
      <c r="H220" s="481"/>
      <c r="I220" s="481"/>
      <c r="J220" s="480" t="str">
        <f t="shared" si="3"/>
        <v/>
      </c>
      <c r="K220" s="481"/>
      <c r="L220" s="481"/>
      <c r="M220" s="481"/>
      <c r="N220" s="481"/>
      <c r="O220" s="480" t="s">
        <v>1733</v>
      </c>
    </row>
    <row r="221" spans="4:15" x14ac:dyDescent="0.25">
      <c r="D221" s="481" t="s">
        <v>2875</v>
      </c>
      <c r="E221" s="480" t="s">
        <v>2866</v>
      </c>
      <c r="F221" s="481"/>
      <c r="G221" s="480"/>
      <c r="H221" s="481"/>
      <c r="I221" s="481"/>
      <c r="J221" s="480" t="str">
        <f t="shared" si="3"/>
        <v/>
      </c>
      <c r="K221" s="481"/>
      <c r="L221" s="481"/>
      <c r="M221" s="481"/>
      <c r="N221" s="481"/>
      <c r="O221" s="480" t="s">
        <v>1734</v>
      </c>
    </row>
    <row r="222" spans="4:15" x14ac:dyDescent="0.25">
      <c r="D222" s="481" t="s">
        <v>2876</v>
      </c>
      <c r="E222" s="480" t="s">
        <v>2877</v>
      </c>
      <c r="F222" s="481"/>
      <c r="G222" s="480"/>
      <c r="H222" s="481"/>
      <c r="I222" s="481"/>
      <c r="J222" s="480" t="str">
        <f t="shared" si="3"/>
        <v/>
      </c>
      <c r="K222" s="481"/>
      <c r="L222" s="481"/>
      <c r="M222" s="481"/>
      <c r="N222" s="481"/>
      <c r="O222" s="480" t="s">
        <v>1715</v>
      </c>
    </row>
    <row r="223" spans="4:15" x14ac:dyDescent="0.25">
      <c r="D223" s="481" t="s">
        <v>2878</v>
      </c>
      <c r="E223" s="480" t="s">
        <v>2877</v>
      </c>
      <c r="F223" s="481"/>
      <c r="G223" s="480"/>
      <c r="H223" s="481"/>
      <c r="I223" s="481"/>
      <c r="J223" s="480" t="str">
        <f t="shared" si="3"/>
        <v/>
      </c>
      <c r="K223" s="481"/>
      <c r="L223" s="481"/>
      <c r="M223" s="481"/>
      <c r="N223" s="481"/>
      <c r="O223" s="480" t="s">
        <v>1716</v>
      </c>
    </row>
    <row r="224" spans="4:15" x14ac:dyDescent="0.25">
      <c r="D224" s="481" t="s">
        <v>2879</v>
      </c>
      <c r="E224" s="480" t="s">
        <v>2877</v>
      </c>
      <c r="F224" s="481"/>
      <c r="G224" s="480"/>
      <c r="H224" s="481"/>
      <c r="I224" s="481"/>
      <c r="J224" s="480" t="str">
        <f t="shared" ref="J224:J287" si="4">F224&amp;H224&amp;I224</f>
        <v/>
      </c>
      <c r="K224" s="481"/>
      <c r="L224" s="481"/>
      <c r="M224" s="481"/>
      <c r="N224" s="481"/>
      <c r="O224" s="480" t="s">
        <v>1717</v>
      </c>
    </row>
    <row r="225" spans="4:15" x14ac:dyDescent="0.25">
      <c r="D225" s="481" t="s">
        <v>2880</v>
      </c>
      <c r="E225" s="480" t="s">
        <v>2877</v>
      </c>
      <c r="F225" s="481"/>
      <c r="G225" s="480"/>
      <c r="H225" s="481"/>
      <c r="I225" s="481"/>
      <c r="J225" s="480" t="str">
        <f t="shared" si="4"/>
        <v/>
      </c>
      <c r="K225" s="481"/>
      <c r="L225" s="481"/>
      <c r="M225" s="481"/>
      <c r="N225" s="481"/>
      <c r="O225" s="480" t="s">
        <v>1718</v>
      </c>
    </row>
    <row r="226" spans="4:15" x14ac:dyDescent="0.25">
      <c r="D226" s="481" t="s">
        <v>2881</v>
      </c>
      <c r="E226" s="480" t="s">
        <v>2877</v>
      </c>
      <c r="F226" s="481"/>
      <c r="G226" s="480"/>
      <c r="H226" s="481"/>
      <c r="I226" s="481"/>
      <c r="J226" s="480" t="str">
        <f t="shared" si="4"/>
        <v/>
      </c>
      <c r="K226" s="481"/>
      <c r="L226" s="481"/>
      <c r="M226" s="481"/>
      <c r="N226" s="481"/>
      <c r="O226" s="480" t="s">
        <v>1719</v>
      </c>
    </row>
    <row r="227" spans="4:15" x14ac:dyDescent="0.25">
      <c r="D227" s="481" t="s">
        <v>2882</v>
      </c>
      <c r="E227" s="480" t="s">
        <v>2877</v>
      </c>
      <c r="F227" s="481"/>
      <c r="G227" s="480"/>
      <c r="H227" s="481"/>
      <c r="I227" s="481"/>
      <c r="J227" s="480" t="str">
        <f t="shared" si="4"/>
        <v/>
      </c>
      <c r="K227" s="481"/>
      <c r="L227" s="481"/>
      <c r="M227" s="481"/>
      <c r="N227" s="481"/>
      <c r="O227" s="480" t="s">
        <v>1720</v>
      </c>
    </row>
    <row r="228" spans="4:15" x14ac:dyDescent="0.25">
      <c r="D228" s="481" t="s">
        <v>2883</v>
      </c>
      <c r="E228" s="480" t="s">
        <v>2877</v>
      </c>
      <c r="F228" s="481"/>
      <c r="G228" s="480"/>
      <c r="H228" s="481"/>
      <c r="I228" s="481"/>
      <c r="J228" s="480" t="str">
        <f t="shared" si="4"/>
        <v/>
      </c>
      <c r="K228" s="481"/>
      <c r="L228" s="481"/>
      <c r="M228" s="481"/>
      <c r="N228" s="481"/>
      <c r="O228" s="480" t="s">
        <v>1721</v>
      </c>
    </row>
    <row r="229" spans="4:15" x14ac:dyDescent="0.25">
      <c r="D229" s="481" t="s">
        <v>2884</v>
      </c>
      <c r="E229" s="480" t="s">
        <v>2877</v>
      </c>
      <c r="F229" s="481"/>
      <c r="G229" s="480"/>
      <c r="H229" s="481"/>
      <c r="I229" s="481"/>
      <c r="J229" s="480" t="str">
        <f t="shared" si="4"/>
        <v/>
      </c>
      <c r="K229" s="481"/>
      <c r="L229" s="481"/>
      <c r="M229" s="481"/>
      <c r="N229" s="481"/>
      <c r="O229" s="480" t="s">
        <v>1722</v>
      </c>
    </row>
    <row r="230" spans="4:15" x14ac:dyDescent="0.25">
      <c r="D230" s="481" t="s">
        <v>2885</v>
      </c>
      <c r="E230" s="480" t="s">
        <v>2877</v>
      </c>
      <c r="F230" s="481"/>
      <c r="G230" s="480"/>
      <c r="H230" s="481"/>
      <c r="I230" s="481"/>
      <c r="J230" s="480" t="str">
        <f t="shared" si="4"/>
        <v/>
      </c>
      <c r="K230" s="481"/>
      <c r="L230" s="481"/>
      <c r="M230" s="481"/>
      <c r="N230" s="481"/>
      <c r="O230" s="480" t="s">
        <v>1723</v>
      </c>
    </row>
    <row r="231" spans="4:15" x14ac:dyDescent="0.25">
      <c r="D231" s="481" t="s">
        <v>2886</v>
      </c>
      <c r="E231" s="480" t="s">
        <v>2877</v>
      </c>
      <c r="F231" s="481"/>
      <c r="G231" s="480"/>
      <c r="H231" s="481"/>
      <c r="I231" s="481"/>
      <c r="J231" s="480" t="str">
        <f t="shared" si="4"/>
        <v/>
      </c>
      <c r="K231" s="481"/>
      <c r="L231" s="481"/>
      <c r="M231" s="481"/>
      <c r="N231" s="481"/>
      <c r="O231" s="480" t="s">
        <v>1724</v>
      </c>
    </row>
    <row r="232" spans="4:15" x14ac:dyDescent="0.25">
      <c r="D232" s="481" t="s">
        <v>2887</v>
      </c>
      <c r="E232" s="480" t="s">
        <v>2888</v>
      </c>
      <c r="F232" s="481"/>
      <c r="G232" s="480"/>
      <c r="H232" s="481"/>
      <c r="I232" s="481"/>
      <c r="J232" s="480" t="str">
        <f t="shared" si="4"/>
        <v/>
      </c>
      <c r="K232" s="481"/>
      <c r="L232" s="481"/>
      <c r="M232" s="481"/>
      <c r="N232" s="481"/>
      <c r="O232" s="480" t="s">
        <v>1705</v>
      </c>
    </row>
    <row r="233" spans="4:15" x14ac:dyDescent="0.25">
      <c r="D233" s="481" t="s">
        <v>2889</v>
      </c>
      <c r="E233" s="480" t="s">
        <v>2888</v>
      </c>
      <c r="F233" s="481"/>
      <c r="G233" s="480"/>
      <c r="H233" s="481"/>
      <c r="I233" s="481"/>
      <c r="J233" s="480" t="str">
        <f t="shared" si="4"/>
        <v/>
      </c>
      <c r="K233" s="481"/>
      <c r="L233" s="481"/>
      <c r="M233" s="481"/>
      <c r="N233" s="481"/>
      <c r="O233" s="480" t="s">
        <v>1706</v>
      </c>
    </row>
    <row r="234" spans="4:15" x14ac:dyDescent="0.25">
      <c r="D234" s="481" t="s">
        <v>2890</v>
      </c>
      <c r="E234" s="480" t="s">
        <v>2888</v>
      </c>
      <c r="F234" s="481"/>
      <c r="G234" s="480"/>
      <c r="H234" s="481"/>
      <c r="I234" s="481"/>
      <c r="J234" s="480" t="str">
        <f t="shared" si="4"/>
        <v/>
      </c>
      <c r="K234" s="481"/>
      <c r="L234" s="481"/>
      <c r="M234" s="481"/>
      <c r="N234" s="481"/>
      <c r="O234" s="480" t="s">
        <v>1707</v>
      </c>
    </row>
    <row r="235" spans="4:15" x14ac:dyDescent="0.25">
      <c r="D235" s="481" t="s">
        <v>2891</v>
      </c>
      <c r="E235" s="480" t="s">
        <v>2888</v>
      </c>
      <c r="F235" s="481"/>
      <c r="G235" s="480"/>
      <c r="H235" s="481"/>
      <c r="I235" s="481"/>
      <c r="J235" s="480" t="str">
        <f t="shared" si="4"/>
        <v/>
      </c>
      <c r="K235" s="481"/>
      <c r="L235" s="481"/>
      <c r="M235" s="481"/>
      <c r="N235" s="481"/>
      <c r="O235" s="480" t="s">
        <v>1708</v>
      </c>
    </row>
    <row r="236" spans="4:15" x14ac:dyDescent="0.25">
      <c r="D236" s="481" t="s">
        <v>2892</v>
      </c>
      <c r="E236" s="480" t="s">
        <v>2888</v>
      </c>
      <c r="F236" s="481"/>
      <c r="G236" s="480"/>
      <c r="H236" s="481"/>
      <c r="I236" s="481"/>
      <c r="J236" s="480" t="str">
        <f t="shared" si="4"/>
        <v/>
      </c>
      <c r="K236" s="481"/>
      <c r="L236" s="481"/>
      <c r="M236" s="481"/>
      <c r="N236" s="481"/>
      <c r="O236" s="480" t="s">
        <v>1709</v>
      </c>
    </row>
    <row r="237" spans="4:15" x14ac:dyDescent="0.25">
      <c r="D237" s="481" t="s">
        <v>2893</v>
      </c>
      <c r="E237" s="480" t="s">
        <v>2888</v>
      </c>
      <c r="F237" s="481"/>
      <c r="G237" s="480"/>
      <c r="H237" s="481"/>
      <c r="I237" s="481"/>
      <c r="J237" s="480" t="str">
        <f t="shared" si="4"/>
        <v/>
      </c>
      <c r="K237" s="481"/>
      <c r="L237" s="481"/>
      <c r="M237" s="481"/>
      <c r="N237" s="481"/>
      <c r="O237" s="480" t="s">
        <v>1710</v>
      </c>
    </row>
    <row r="238" spans="4:15" x14ac:dyDescent="0.25">
      <c r="D238" s="481" t="s">
        <v>2894</v>
      </c>
      <c r="E238" s="480" t="s">
        <v>2888</v>
      </c>
      <c r="F238" s="481"/>
      <c r="G238" s="480"/>
      <c r="H238" s="481"/>
      <c r="I238" s="481"/>
      <c r="J238" s="480" t="str">
        <f t="shared" si="4"/>
        <v/>
      </c>
      <c r="K238" s="481"/>
      <c r="L238" s="481"/>
      <c r="M238" s="481"/>
      <c r="N238" s="481"/>
      <c r="O238" s="480" t="s">
        <v>1711</v>
      </c>
    </row>
    <row r="239" spans="4:15" x14ac:dyDescent="0.25">
      <c r="D239" s="481" t="s">
        <v>2895</v>
      </c>
      <c r="E239" s="480" t="s">
        <v>2888</v>
      </c>
      <c r="F239" s="481"/>
      <c r="G239" s="480"/>
      <c r="H239" s="481"/>
      <c r="I239" s="481"/>
      <c r="J239" s="480" t="str">
        <f t="shared" si="4"/>
        <v/>
      </c>
      <c r="K239" s="481"/>
      <c r="L239" s="481"/>
      <c r="M239" s="481"/>
      <c r="N239" s="481"/>
      <c r="O239" s="480" t="s">
        <v>1712</v>
      </c>
    </row>
    <row r="240" spans="4:15" x14ac:dyDescent="0.25">
      <c r="D240" s="481" t="s">
        <v>2896</v>
      </c>
      <c r="E240" s="480" t="s">
        <v>2888</v>
      </c>
      <c r="F240" s="481"/>
      <c r="G240" s="480"/>
      <c r="H240" s="481"/>
      <c r="I240" s="481"/>
      <c r="J240" s="480" t="str">
        <f t="shared" si="4"/>
        <v/>
      </c>
      <c r="K240" s="481"/>
      <c r="L240" s="481"/>
      <c r="M240" s="481"/>
      <c r="N240" s="481"/>
      <c r="O240" s="480" t="s">
        <v>1713</v>
      </c>
    </row>
    <row r="241" spans="4:15" x14ac:dyDescent="0.25">
      <c r="D241" s="481" t="s">
        <v>2897</v>
      </c>
      <c r="E241" s="480" t="s">
        <v>2888</v>
      </c>
      <c r="F241" s="481"/>
      <c r="G241" s="480"/>
      <c r="H241" s="481"/>
      <c r="I241" s="481"/>
      <c r="J241" s="480" t="str">
        <f t="shared" si="4"/>
        <v/>
      </c>
      <c r="K241" s="481"/>
      <c r="L241" s="481"/>
      <c r="M241" s="481"/>
      <c r="N241" s="481"/>
      <c r="O241" s="480" t="s">
        <v>1714</v>
      </c>
    </row>
    <row r="242" spans="4:15" x14ac:dyDescent="0.25">
      <c r="D242" s="481" t="s">
        <v>2898</v>
      </c>
      <c r="E242" s="480" t="s">
        <v>2899</v>
      </c>
      <c r="F242" s="481" t="s">
        <v>2348</v>
      </c>
      <c r="G242" s="480"/>
      <c r="H242" s="481"/>
      <c r="I242" s="481"/>
      <c r="J242" s="480" t="str">
        <f t="shared" si="4"/>
        <v>HSS O-2: Percentage of births attended by skilled health professional</v>
      </c>
      <c r="K242" s="481"/>
      <c r="L242" s="481"/>
      <c r="M242" s="481"/>
      <c r="N242" s="481"/>
      <c r="O242" s="480" t="s">
        <v>1695</v>
      </c>
    </row>
    <row r="243" spans="4:15" x14ac:dyDescent="0.25">
      <c r="D243" s="481" t="s">
        <v>2900</v>
      </c>
      <c r="E243" s="480" t="s">
        <v>2899</v>
      </c>
      <c r="F243" s="481" t="s">
        <v>2348</v>
      </c>
      <c r="G243" s="480"/>
      <c r="H243" s="481"/>
      <c r="I243" s="481"/>
      <c r="J243" s="480" t="str">
        <f t="shared" si="4"/>
        <v>HSS O-2: Percentage of births attended by skilled health professional</v>
      </c>
      <c r="K243" s="481"/>
      <c r="L243" s="481"/>
      <c r="M243" s="481"/>
      <c r="N243" s="481"/>
      <c r="O243" s="480" t="s">
        <v>1696</v>
      </c>
    </row>
    <row r="244" spans="4:15" x14ac:dyDescent="0.25">
      <c r="D244" s="481" t="s">
        <v>2901</v>
      </c>
      <c r="E244" s="480" t="s">
        <v>2899</v>
      </c>
      <c r="F244" s="481" t="s">
        <v>2348</v>
      </c>
      <c r="G244" s="480"/>
      <c r="H244" s="481"/>
      <c r="I244" s="481"/>
      <c r="J244" s="480" t="str">
        <f t="shared" si="4"/>
        <v>HSS O-2: Percentage of births attended by skilled health professional</v>
      </c>
      <c r="K244" s="481"/>
      <c r="L244" s="481"/>
      <c r="M244" s="481"/>
      <c r="N244" s="481"/>
      <c r="O244" s="480" t="s">
        <v>1697</v>
      </c>
    </row>
    <row r="245" spans="4:15" x14ac:dyDescent="0.25">
      <c r="D245" s="481" t="s">
        <v>2902</v>
      </c>
      <c r="E245" s="480" t="s">
        <v>2899</v>
      </c>
      <c r="F245" s="481" t="s">
        <v>2348</v>
      </c>
      <c r="G245" s="480"/>
      <c r="H245" s="481"/>
      <c r="I245" s="481"/>
      <c r="J245" s="480" t="str">
        <f t="shared" si="4"/>
        <v>HSS O-2: Percentage of births attended by skilled health professional</v>
      </c>
      <c r="K245" s="481"/>
      <c r="L245" s="481"/>
      <c r="M245" s="481"/>
      <c r="N245" s="481"/>
      <c r="O245" s="480" t="s">
        <v>1698</v>
      </c>
    </row>
    <row r="246" spans="4:15" x14ac:dyDescent="0.25">
      <c r="D246" s="481" t="s">
        <v>2903</v>
      </c>
      <c r="E246" s="480" t="s">
        <v>2899</v>
      </c>
      <c r="F246" s="481" t="s">
        <v>2348</v>
      </c>
      <c r="G246" s="480"/>
      <c r="H246" s="481"/>
      <c r="I246" s="481"/>
      <c r="J246" s="480" t="str">
        <f t="shared" si="4"/>
        <v>HSS O-2: Percentage of births attended by skilled health professional</v>
      </c>
      <c r="K246" s="481"/>
      <c r="L246" s="481"/>
      <c r="M246" s="481"/>
      <c r="N246" s="481"/>
      <c r="O246" s="480" t="s">
        <v>1699</v>
      </c>
    </row>
    <row r="247" spans="4:15" x14ac:dyDescent="0.25">
      <c r="D247" s="481" t="s">
        <v>2904</v>
      </c>
      <c r="E247" s="480" t="s">
        <v>2899</v>
      </c>
      <c r="F247" s="481" t="s">
        <v>2348</v>
      </c>
      <c r="G247" s="480"/>
      <c r="H247" s="481"/>
      <c r="I247" s="481"/>
      <c r="J247" s="480" t="str">
        <f t="shared" si="4"/>
        <v>HSS O-2: Percentage of births attended by skilled health professional</v>
      </c>
      <c r="K247" s="481"/>
      <c r="L247" s="481"/>
      <c r="M247" s="481"/>
      <c r="N247" s="481"/>
      <c r="O247" s="480" t="s">
        <v>1700</v>
      </c>
    </row>
    <row r="248" spans="4:15" x14ac:dyDescent="0.25">
      <c r="D248" s="481" t="s">
        <v>2905</v>
      </c>
      <c r="E248" s="480" t="s">
        <v>2899</v>
      </c>
      <c r="F248" s="481" t="s">
        <v>2348</v>
      </c>
      <c r="G248" s="480"/>
      <c r="H248" s="481"/>
      <c r="I248" s="481"/>
      <c r="J248" s="480" t="str">
        <f t="shared" si="4"/>
        <v>HSS O-2: Percentage of births attended by skilled health professional</v>
      </c>
      <c r="K248" s="481"/>
      <c r="L248" s="481"/>
      <c r="M248" s="481"/>
      <c r="N248" s="481"/>
      <c r="O248" s="480" t="s">
        <v>1701</v>
      </c>
    </row>
    <row r="249" spans="4:15" x14ac:dyDescent="0.25">
      <c r="D249" s="481" t="s">
        <v>2906</v>
      </c>
      <c r="E249" s="480" t="s">
        <v>2899</v>
      </c>
      <c r="F249" s="481" t="s">
        <v>2348</v>
      </c>
      <c r="G249" s="480"/>
      <c r="H249" s="481"/>
      <c r="I249" s="481"/>
      <c r="J249" s="480" t="str">
        <f t="shared" si="4"/>
        <v>HSS O-2: Percentage of births attended by skilled health professional</v>
      </c>
      <c r="K249" s="481"/>
      <c r="L249" s="481"/>
      <c r="M249" s="481"/>
      <c r="N249" s="481"/>
      <c r="O249" s="480" t="s">
        <v>1702</v>
      </c>
    </row>
    <row r="250" spans="4:15" x14ac:dyDescent="0.25">
      <c r="D250" s="481" t="s">
        <v>2907</v>
      </c>
      <c r="E250" s="480" t="s">
        <v>2899</v>
      </c>
      <c r="F250" s="481" t="s">
        <v>2348</v>
      </c>
      <c r="G250" s="480"/>
      <c r="H250" s="481"/>
      <c r="I250" s="481"/>
      <c r="J250" s="480" t="str">
        <f t="shared" si="4"/>
        <v>HSS O-2: Percentage of births attended by skilled health professional</v>
      </c>
      <c r="K250" s="481"/>
      <c r="L250" s="481"/>
      <c r="M250" s="481"/>
      <c r="N250" s="481"/>
      <c r="O250" s="480" t="s">
        <v>1703</v>
      </c>
    </row>
    <row r="251" spans="4:15" x14ac:dyDescent="0.25">
      <c r="D251" s="481" t="s">
        <v>2908</v>
      </c>
      <c r="E251" s="480" t="s">
        <v>2899</v>
      </c>
      <c r="F251" s="481" t="s">
        <v>2348</v>
      </c>
      <c r="G251" s="480"/>
      <c r="H251" s="481"/>
      <c r="I251" s="481"/>
      <c r="J251" s="480" t="str">
        <f t="shared" si="4"/>
        <v>HSS O-2: Percentage of births attended by skilled health professional</v>
      </c>
      <c r="K251" s="481"/>
      <c r="L251" s="481"/>
      <c r="M251" s="481"/>
      <c r="N251" s="481"/>
      <c r="O251" s="480" t="s">
        <v>1704</v>
      </c>
    </row>
    <row r="252" spans="4:15" x14ac:dyDescent="0.25">
      <c r="D252" s="481" t="s">
        <v>2909</v>
      </c>
      <c r="E252" s="480" t="s">
        <v>2910</v>
      </c>
      <c r="F252" s="481" t="s">
        <v>2347</v>
      </c>
      <c r="G252" s="480"/>
      <c r="H252" s="481"/>
      <c r="I252" s="481"/>
      <c r="J252" s="480" t="str">
        <f t="shared" si="4"/>
        <v>HSS O-1: Percentage of women attending antenatal care</v>
      </c>
      <c r="K252" s="481"/>
      <c r="L252" s="481"/>
      <c r="M252" s="481"/>
      <c r="N252" s="481"/>
      <c r="O252" s="480" t="s">
        <v>1685</v>
      </c>
    </row>
    <row r="253" spans="4:15" x14ac:dyDescent="0.25">
      <c r="D253" s="481" t="s">
        <v>2911</v>
      </c>
      <c r="E253" s="480" t="s">
        <v>2910</v>
      </c>
      <c r="F253" s="481" t="s">
        <v>2347</v>
      </c>
      <c r="G253" s="480"/>
      <c r="H253" s="481"/>
      <c r="I253" s="481"/>
      <c r="J253" s="480" t="str">
        <f t="shared" si="4"/>
        <v>HSS O-1: Percentage of women attending antenatal care</v>
      </c>
      <c r="K253" s="481"/>
      <c r="L253" s="481"/>
      <c r="M253" s="481"/>
      <c r="N253" s="481"/>
      <c r="O253" s="480" t="s">
        <v>1686</v>
      </c>
    </row>
    <row r="254" spans="4:15" x14ac:dyDescent="0.25">
      <c r="D254" s="481" t="s">
        <v>2912</v>
      </c>
      <c r="E254" s="480" t="s">
        <v>2910</v>
      </c>
      <c r="F254" s="481" t="s">
        <v>2347</v>
      </c>
      <c r="G254" s="480"/>
      <c r="H254" s="481"/>
      <c r="I254" s="481"/>
      <c r="J254" s="480" t="str">
        <f t="shared" si="4"/>
        <v>HSS O-1: Percentage of women attending antenatal care</v>
      </c>
      <c r="K254" s="481"/>
      <c r="L254" s="481"/>
      <c r="M254" s="481"/>
      <c r="N254" s="481"/>
      <c r="O254" s="480" t="s">
        <v>1687</v>
      </c>
    </row>
    <row r="255" spans="4:15" x14ac:dyDescent="0.25">
      <c r="D255" s="481" t="s">
        <v>2913</v>
      </c>
      <c r="E255" s="480" t="s">
        <v>2910</v>
      </c>
      <c r="F255" s="481" t="s">
        <v>2347</v>
      </c>
      <c r="G255" s="480"/>
      <c r="H255" s="481"/>
      <c r="I255" s="481"/>
      <c r="J255" s="480" t="str">
        <f t="shared" si="4"/>
        <v>HSS O-1: Percentage of women attending antenatal care</v>
      </c>
      <c r="K255" s="481"/>
      <c r="L255" s="481"/>
      <c r="M255" s="481"/>
      <c r="N255" s="481"/>
      <c r="O255" s="480" t="s">
        <v>1688</v>
      </c>
    </row>
    <row r="256" spans="4:15" x14ac:dyDescent="0.25">
      <c r="D256" s="481" t="s">
        <v>2914</v>
      </c>
      <c r="E256" s="480" t="s">
        <v>2910</v>
      </c>
      <c r="F256" s="481" t="s">
        <v>2347</v>
      </c>
      <c r="G256" s="480"/>
      <c r="H256" s="481"/>
      <c r="I256" s="481"/>
      <c r="J256" s="480" t="str">
        <f t="shared" si="4"/>
        <v>HSS O-1: Percentage of women attending antenatal care</v>
      </c>
      <c r="K256" s="481"/>
      <c r="L256" s="481"/>
      <c r="M256" s="481"/>
      <c r="N256" s="481"/>
      <c r="O256" s="480" t="s">
        <v>1689</v>
      </c>
    </row>
    <row r="257" spans="4:15" x14ac:dyDescent="0.25">
      <c r="D257" s="481" t="s">
        <v>2915</v>
      </c>
      <c r="E257" s="480" t="s">
        <v>2910</v>
      </c>
      <c r="F257" s="481" t="s">
        <v>2347</v>
      </c>
      <c r="G257" s="480"/>
      <c r="H257" s="481"/>
      <c r="I257" s="481"/>
      <c r="J257" s="480" t="str">
        <f t="shared" si="4"/>
        <v>HSS O-1: Percentage of women attending antenatal care</v>
      </c>
      <c r="K257" s="481"/>
      <c r="L257" s="481"/>
      <c r="M257" s="481"/>
      <c r="N257" s="481"/>
      <c r="O257" s="480" t="s">
        <v>1690</v>
      </c>
    </row>
    <row r="258" spans="4:15" x14ac:dyDescent="0.25">
      <c r="D258" s="481" t="s">
        <v>2916</v>
      </c>
      <c r="E258" s="480" t="s">
        <v>2910</v>
      </c>
      <c r="F258" s="481" t="s">
        <v>2347</v>
      </c>
      <c r="G258" s="480"/>
      <c r="H258" s="481"/>
      <c r="I258" s="481"/>
      <c r="J258" s="480" t="str">
        <f t="shared" si="4"/>
        <v>HSS O-1: Percentage of women attending antenatal care</v>
      </c>
      <c r="K258" s="481"/>
      <c r="L258" s="481"/>
      <c r="M258" s="481"/>
      <c r="N258" s="481"/>
      <c r="O258" s="480" t="s">
        <v>1691</v>
      </c>
    </row>
    <row r="259" spans="4:15" x14ac:dyDescent="0.25">
      <c r="D259" s="481" t="s">
        <v>2917</v>
      </c>
      <c r="E259" s="480" t="s">
        <v>2910</v>
      </c>
      <c r="F259" s="481" t="s">
        <v>2347</v>
      </c>
      <c r="G259" s="480"/>
      <c r="H259" s="481"/>
      <c r="I259" s="481"/>
      <c r="J259" s="480" t="str">
        <f t="shared" si="4"/>
        <v>HSS O-1: Percentage of women attending antenatal care</v>
      </c>
      <c r="K259" s="481"/>
      <c r="L259" s="481"/>
      <c r="M259" s="481"/>
      <c r="N259" s="481"/>
      <c r="O259" s="480" t="s">
        <v>1692</v>
      </c>
    </row>
    <row r="260" spans="4:15" x14ac:dyDescent="0.25">
      <c r="D260" s="481" t="s">
        <v>2918</v>
      </c>
      <c r="E260" s="480" t="s">
        <v>2910</v>
      </c>
      <c r="F260" s="481" t="s">
        <v>2347</v>
      </c>
      <c r="G260" s="480"/>
      <c r="H260" s="481"/>
      <c r="I260" s="481"/>
      <c r="J260" s="480" t="str">
        <f t="shared" si="4"/>
        <v>HSS O-1: Percentage of women attending antenatal care</v>
      </c>
      <c r="K260" s="481"/>
      <c r="L260" s="481"/>
      <c r="M260" s="481"/>
      <c r="N260" s="481"/>
      <c r="O260" s="480" t="s">
        <v>1693</v>
      </c>
    </row>
    <row r="261" spans="4:15" x14ac:dyDescent="0.25">
      <c r="D261" s="481" t="s">
        <v>2919</v>
      </c>
      <c r="E261" s="480" t="s">
        <v>2910</v>
      </c>
      <c r="F261" s="481" t="s">
        <v>2347</v>
      </c>
      <c r="G261" s="480"/>
      <c r="H261" s="481"/>
      <c r="I261" s="481"/>
      <c r="J261" s="480" t="str">
        <f t="shared" si="4"/>
        <v>HSS O-1: Percentage of women attending antenatal care</v>
      </c>
      <c r="K261" s="481"/>
      <c r="L261" s="481"/>
      <c r="M261" s="481"/>
      <c r="N261" s="481"/>
      <c r="O261" s="480" t="s">
        <v>1694</v>
      </c>
    </row>
    <row r="262" spans="4:15" x14ac:dyDescent="0.25">
      <c r="D262" s="481" t="s">
        <v>2920</v>
      </c>
      <c r="E262" s="480" t="s">
        <v>2921</v>
      </c>
      <c r="F262" s="481" t="s">
        <v>2352</v>
      </c>
      <c r="G262" s="480"/>
      <c r="H262" s="481"/>
      <c r="I262" s="481"/>
      <c r="J262" s="480" t="str">
        <f t="shared" si="4"/>
        <v>Malaria O-8: Proportion of households sprayed by IRS within the last 12 months</v>
      </c>
      <c r="K262" s="481"/>
      <c r="L262" s="481"/>
      <c r="M262" s="481"/>
      <c r="N262" s="481"/>
      <c r="O262" s="480" t="s">
        <v>1675</v>
      </c>
    </row>
    <row r="263" spans="4:15" x14ac:dyDescent="0.25">
      <c r="D263" s="481" t="s">
        <v>2922</v>
      </c>
      <c r="E263" s="480" t="s">
        <v>2921</v>
      </c>
      <c r="F263" s="481" t="s">
        <v>2352</v>
      </c>
      <c r="G263" s="480"/>
      <c r="H263" s="481"/>
      <c r="I263" s="481"/>
      <c r="J263" s="480" t="str">
        <f t="shared" si="4"/>
        <v>Malaria O-8: Proportion of households sprayed by IRS within the last 12 months</v>
      </c>
      <c r="K263" s="481"/>
      <c r="L263" s="481"/>
      <c r="M263" s="481"/>
      <c r="N263" s="481"/>
      <c r="O263" s="480" t="s">
        <v>1676</v>
      </c>
    </row>
    <row r="264" spans="4:15" x14ac:dyDescent="0.25">
      <c r="D264" s="481" t="s">
        <v>2923</v>
      </c>
      <c r="E264" s="480" t="s">
        <v>2921</v>
      </c>
      <c r="F264" s="481" t="s">
        <v>2352</v>
      </c>
      <c r="G264" s="480"/>
      <c r="H264" s="481"/>
      <c r="I264" s="481"/>
      <c r="J264" s="480" t="str">
        <f t="shared" si="4"/>
        <v>Malaria O-8: Proportion of households sprayed by IRS within the last 12 months</v>
      </c>
      <c r="K264" s="481"/>
      <c r="L264" s="481"/>
      <c r="M264" s="481"/>
      <c r="N264" s="481"/>
      <c r="O264" s="480" t="s">
        <v>1677</v>
      </c>
    </row>
    <row r="265" spans="4:15" x14ac:dyDescent="0.25">
      <c r="D265" s="481" t="s">
        <v>2924</v>
      </c>
      <c r="E265" s="480" t="s">
        <v>2921</v>
      </c>
      <c r="F265" s="481" t="s">
        <v>2352</v>
      </c>
      <c r="G265" s="480"/>
      <c r="H265" s="481"/>
      <c r="I265" s="481"/>
      <c r="J265" s="480" t="str">
        <f t="shared" si="4"/>
        <v>Malaria O-8: Proportion of households sprayed by IRS within the last 12 months</v>
      </c>
      <c r="K265" s="481"/>
      <c r="L265" s="481"/>
      <c r="M265" s="481"/>
      <c r="N265" s="481"/>
      <c r="O265" s="480" t="s">
        <v>1678</v>
      </c>
    </row>
    <row r="266" spans="4:15" x14ac:dyDescent="0.25">
      <c r="D266" s="481" t="s">
        <v>2925</v>
      </c>
      <c r="E266" s="480" t="s">
        <v>2921</v>
      </c>
      <c r="F266" s="481" t="s">
        <v>2352</v>
      </c>
      <c r="G266" s="480"/>
      <c r="H266" s="481"/>
      <c r="I266" s="481"/>
      <c r="J266" s="480" t="str">
        <f t="shared" si="4"/>
        <v>Malaria O-8: Proportion of households sprayed by IRS within the last 12 months</v>
      </c>
      <c r="K266" s="481"/>
      <c r="L266" s="481"/>
      <c r="M266" s="481"/>
      <c r="N266" s="481"/>
      <c r="O266" s="480" t="s">
        <v>1679</v>
      </c>
    </row>
    <row r="267" spans="4:15" x14ac:dyDescent="0.25">
      <c r="D267" s="481" t="s">
        <v>2926</v>
      </c>
      <c r="E267" s="480" t="s">
        <v>2921</v>
      </c>
      <c r="F267" s="481" t="s">
        <v>2352</v>
      </c>
      <c r="G267" s="480"/>
      <c r="H267" s="481"/>
      <c r="I267" s="481"/>
      <c r="J267" s="480" t="str">
        <f t="shared" si="4"/>
        <v>Malaria O-8: Proportion of households sprayed by IRS within the last 12 months</v>
      </c>
      <c r="K267" s="481"/>
      <c r="L267" s="481"/>
      <c r="M267" s="481"/>
      <c r="N267" s="481"/>
      <c r="O267" s="480" t="s">
        <v>1680</v>
      </c>
    </row>
    <row r="268" spans="4:15" x14ac:dyDescent="0.25">
      <c r="D268" s="481" t="s">
        <v>2927</v>
      </c>
      <c r="E268" s="480" t="s">
        <v>2921</v>
      </c>
      <c r="F268" s="481" t="s">
        <v>2352</v>
      </c>
      <c r="G268" s="480"/>
      <c r="H268" s="481"/>
      <c r="I268" s="481"/>
      <c r="J268" s="480" t="str">
        <f t="shared" si="4"/>
        <v>Malaria O-8: Proportion of households sprayed by IRS within the last 12 months</v>
      </c>
      <c r="K268" s="481"/>
      <c r="L268" s="481"/>
      <c r="M268" s="481"/>
      <c r="N268" s="481"/>
      <c r="O268" s="480" t="s">
        <v>1681</v>
      </c>
    </row>
    <row r="269" spans="4:15" x14ac:dyDescent="0.25">
      <c r="D269" s="481" t="s">
        <v>2928</v>
      </c>
      <c r="E269" s="480" t="s">
        <v>2921</v>
      </c>
      <c r="F269" s="481" t="s">
        <v>2352</v>
      </c>
      <c r="G269" s="480"/>
      <c r="H269" s="481"/>
      <c r="I269" s="481"/>
      <c r="J269" s="480" t="str">
        <f t="shared" si="4"/>
        <v>Malaria O-8: Proportion of households sprayed by IRS within the last 12 months</v>
      </c>
      <c r="K269" s="481"/>
      <c r="L269" s="481"/>
      <c r="M269" s="481"/>
      <c r="N269" s="481"/>
      <c r="O269" s="480" t="s">
        <v>1682</v>
      </c>
    </row>
    <row r="270" spans="4:15" x14ac:dyDescent="0.25">
      <c r="D270" s="481" t="s">
        <v>2929</v>
      </c>
      <c r="E270" s="480" t="s">
        <v>2921</v>
      </c>
      <c r="F270" s="481" t="s">
        <v>2352</v>
      </c>
      <c r="G270" s="480"/>
      <c r="H270" s="481"/>
      <c r="I270" s="481"/>
      <c r="J270" s="480" t="str">
        <f t="shared" si="4"/>
        <v>Malaria O-8: Proportion of households sprayed by IRS within the last 12 months</v>
      </c>
      <c r="K270" s="481"/>
      <c r="L270" s="481"/>
      <c r="M270" s="481"/>
      <c r="N270" s="481"/>
      <c r="O270" s="480" t="s">
        <v>1683</v>
      </c>
    </row>
    <row r="271" spans="4:15" x14ac:dyDescent="0.25">
      <c r="D271" s="481" t="s">
        <v>2930</v>
      </c>
      <c r="E271" s="480" t="s">
        <v>2921</v>
      </c>
      <c r="F271" s="481" t="s">
        <v>2352</v>
      </c>
      <c r="G271" s="480"/>
      <c r="H271" s="481"/>
      <c r="I271" s="481"/>
      <c r="J271" s="480" t="str">
        <f t="shared" si="4"/>
        <v>Malaria O-8: Proportion of households sprayed by IRS within the last 12 months</v>
      </c>
      <c r="K271" s="481"/>
      <c r="L271" s="481"/>
      <c r="M271" s="481"/>
      <c r="N271" s="481"/>
      <c r="O271" s="480" t="s">
        <v>1684</v>
      </c>
    </row>
    <row r="272" spans="4:15" x14ac:dyDescent="0.25">
      <c r="D272" s="481" t="s">
        <v>2931</v>
      </c>
      <c r="E272" s="480" t="s">
        <v>2808</v>
      </c>
      <c r="F272" s="481" t="s">
        <v>2152</v>
      </c>
      <c r="G272" s="480"/>
      <c r="H272" s="481"/>
      <c r="I272" s="481"/>
      <c r="J272" s="480" t="str">
        <f t="shared" si="4"/>
        <v>Malaria O-3: Proportion of population using an insecticide-treated net among those with access to an insecticide-treated net</v>
      </c>
      <c r="K272" s="481"/>
      <c r="L272" s="481"/>
      <c r="M272" s="481"/>
      <c r="N272" s="481"/>
      <c r="O272" s="480" t="s">
        <v>1667</v>
      </c>
    </row>
    <row r="273" spans="4:15" x14ac:dyDescent="0.25">
      <c r="D273" s="481" t="s">
        <v>2932</v>
      </c>
      <c r="E273" s="480" t="s">
        <v>2808</v>
      </c>
      <c r="F273" s="481" t="s">
        <v>2152</v>
      </c>
      <c r="G273" s="480"/>
      <c r="H273" s="481"/>
      <c r="I273" s="481"/>
      <c r="J273" s="480" t="str">
        <f t="shared" si="4"/>
        <v>Malaria O-3: Proportion of population using an insecticide-treated net among those with access to an insecticide-treated net</v>
      </c>
      <c r="K273" s="481"/>
      <c r="L273" s="481"/>
      <c r="M273" s="481"/>
      <c r="N273" s="481"/>
      <c r="O273" s="480" t="s">
        <v>1668</v>
      </c>
    </row>
    <row r="274" spans="4:15" x14ac:dyDescent="0.25">
      <c r="D274" s="481" t="s">
        <v>2933</v>
      </c>
      <c r="E274" s="480" t="s">
        <v>2808</v>
      </c>
      <c r="F274" s="481" t="s">
        <v>2152</v>
      </c>
      <c r="G274" s="480"/>
      <c r="H274" s="481"/>
      <c r="I274" s="481"/>
      <c r="J274" s="480" t="str">
        <f t="shared" si="4"/>
        <v>Malaria O-3: Proportion of population using an insecticide-treated net among those with access to an insecticide-treated net</v>
      </c>
      <c r="K274" s="481"/>
      <c r="L274" s="481"/>
      <c r="M274" s="481"/>
      <c r="N274" s="481"/>
      <c r="O274" s="480" t="s">
        <v>1669</v>
      </c>
    </row>
    <row r="275" spans="4:15" x14ac:dyDescent="0.25">
      <c r="D275" s="481" t="s">
        <v>2934</v>
      </c>
      <c r="E275" s="480" t="s">
        <v>2808</v>
      </c>
      <c r="F275" s="481" t="s">
        <v>2152</v>
      </c>
      <c r="G275" s="480"/>
      <c r="H275" s="481"/>
      <c r="I275" s="481"/>
      <c r="J275" s="480" t="str">
        <f t="shared" si="4"/>
        <v>Malaria O-3: Proportion of population using an insecticide-treated net among those with access to an insecticide-treated net</v>
      </c>
      <c r="K275" s="481"/>
      <c r="L275" s="481"/>
      <c r="M275" s="481"/>
      <c r="N275" s="481"/>
      <c r="O275" s="480" t="s">
        <v>1670</v>
      </c>
    </row>
    <row r="276" spans="4:15" x14ac:dyDescent="0.25">
      <c r="D276" s="481" t="s">
        <v>2935</v>
      </c>
      <c r="E276" s="480" t="s">
        <v>2808</v>
      </c>
      <c r="F276" s="481" t="s">
        <v>2152</v>
      </c>
      <c r="G276" s="480"/>
      <c r="H276" s="481"/>
      <c r="I276" s="481"/>
      <c r="J276" s="480" t="str">
        <f t="shared" si="4"/>
        <v>Malaria O-3: Proportion of population using an insecticide-treated net among those with access to an insecticide-treated net</v>
      </c>
      <c r="K276" s="481"/>
      <c r="L276" s="481"/>
      <c r="M276" s="481"/>
      <c r="N276" s="481"/>
      <c r="O276" s="480" t="s">
        <v>1671</v>
      </c>
    </row>
    <row r="277" spans="4:15" x14ac:dyDescent="0.25">
      <c r="D277" s="481" t="s">
        <v>2936</v>
      </c>
      <c r="E277" s="480" t="s">
        <v>2808</v>
      </c>
      <c r="F277" s="481" t="s">
        <v>2152</v>
      </c>
      <c r="G277" s="480"/>
      <c r="H277" s="481"/>
      <c r="I277" s="481"/>
      <c r="J277" s="480" t="str">
        <f t="shared" si="4"/>
        <v>Malaria O-3: Proportion of population using an insecticide-treated net among those with access to an insecticide-treated net</v>
      </c>
      <c r="K277" s="481"/>
      <c r="L277" s="481"/>
      <c r="M277" s="481"/>
      <c r="N277" s="481"/>
      <c r="O277" s="480" t="s">
        <v>1672</v>
      </c>
    </row>
    <row r="278" spans="4:15" x14ac:dyDescent="0.25">
      <c r="D278" s="481" t="s">
        <v>2937</v>
      </c>
      <c r="E278" s="480" t="s">
        <v>2808</v>
      </c>
      <c r="F278" s="481" t="s">
        <v>2152</v>
      </c>
      <c r="G278" s="480"/>
      <c r="H278" s="481"/>
      <c r="I278" s="481"/>
      <c r="J278" s="480" t="str">
        <f t="shared" si="4"/>
        <v>Malaria O-3: Proportion of population using an insecticide-treated net among those with access to an insecticide-treated net</v>
      </c>
      <c r="K278" s="481"/>
      <c r="L278" s="481"/>
      <c r="M278" s="481"/>
      <c r="N278" s="481"/>
      <c r="O278" s="480" t="s">
        <v>1673</v>
      </c>
    </row>
    <row r="279" spans="4:15" x14ac:dyDescent="0.25">
      <c r="D279" s="481" t="s">
        <v>2938</v>
      </c>
      <c r="E279" s="480" t="s">
        <v>2808</v>
      </c>
      <c r="F279" s="481" t="s">
        <v>2152</v>
      </c>
      <c r="G279" s="480"/>
      <c r="H279" s="481"/>
      <c r="I279" s="481"/>
      <c r="J279" s="480" t="str">
        <f t="shared" si="4"/>
        <v>Malaria O-3: Proportion of population using an insecticide-treated net among those with access to an insecticide-treated net</v>
      </c>
      <c r="K279" s="481"/>
      <c r="L279" s="481"/>
      <c r="M279" s="481"/>
      <c r="N279" s="481"/>
      <c r="O279" s="480" t="s">
        <v>1674</v>
      </c>
    </row>
    <row r="280" spans="4:15" x14ac:dyDescent="0.25">
      <c r="D280" s="481" t="s">
        <v>2939</v>
      </c>
      <c r="E280" s="480" t="s">
        <v>2940</v>
      </c>
      <c r="F280" s="481" t="s">
        <v>2339</v>
      </c>
      <c r="G280" s="480"/>
      <c r="H280" s="481"/>
      <c r="I280" s="481"/>
      <c r="J280" s="480" t="str">
        <f t="shared" si="4"/>
        <v>Malaria O-1c: Proportion of pregnant women who slept under an insecticide-treated net the previous night</v>
      </c>
      <c r="K280" s="481"/>
      <c r="L280" s="481"/>
      <c r="M280" s="481"/>
      <c r="N280" s="481"/>
      <c r="O280" s="480" t="s">
        <v>1651</v>
      </c>
    </row>
    <row r="281" spans="4:15" x14ac:dyDescent="0.25">
      <c r="D281" s="481" t="s">
        <v>2941</v>
      </c>
      <c r="E281" s="480" t="s">
        <v>2940</v>
      </c>
      <c r="F281" s="481" t="s">
        <v>2339</v>
      </c>
      <c r="G281" s="480"/>
      <c r="H281" s="481"/>
      <c r="I281" s="481"/>
      <c r="J281" s="480" t="str">
        <f t="shared" si="4"/>
        <v>Malaria O-1c: Proportion of pregnant women who slept under an insecticide-treated net the previous night</v>
      </c>
      <c r="K281" s="481"/>
      <c r="L281" s="481"/>
      <c r="M281" s="481"/>
      <c r="N281" s="481"/>
      <c r="O281" s="480" t="s">
        <v>1652</v>
      </c>
    </row>
    <row r="282" spans="4:15" x14ac:dyDescent="0.25">
      <c r="D282" s="481" t="s">
        <v>2942</v>
      </c>
      <c r="E282" s="480" t="s">
        <v>2940</v>
      </c>
      <c r="F282" s="481" t="s">
        <v>2339</v>
      </c>
      <c r="G282" s="480"/>
      <c r="H282" s="481"/>
      <c r="I282" s="481"/>
      <c r="J282" s="480" t="str">
        <f t="shared" si="4"/>
        <v>Malaria O-1c: Proportion of pregnant women who slept under an insecticide-treated net the previous night</v>
      </c>
      <c r="K282" s="481"/>
      <c r="L282" s="481"/>
      <c r="M282" s="481"/>
      <c r="N282" s="481"/>
      <c r="O282" s="480" t="s">
        <v>1653</v>
      </c>
    </row>
    <row r="283" spans="4:15" x14ac:dyDescent="0.25">
      <c r="D283" s="481" t="s">
        <v>2943</v>
      </c>
      <c r="E283" s="480" t="s">
        <v>2940</v>
      </c>
      <c r="F283" s="481" t="s">
        <v>2339</v>
      </c>
      <c r="G283" s="480"/>
      <c r="H283" s="481"/>
      <c r="I283" s="481"/>
      <c r="J283" s="480" t="str">
        <f t="shared" si="4"/>
        <v>Malaria O-1c: Proportion of pregnant women who slept under an insecticide-treated net the previous night</v>
      </c>
      <c r="K283" s="481"/>
      <c r="L283" s="481"/>
      <c r="M283" s="481"/>
      <c r="N283" s="481"/>
      <c r="O283" s="480" t="s">
        <v>1654</v>
      </c>
    </row>
    <row r="284" spans="4:15" x14ac:dyDescent="0.25">
      <c r="D284" s="481" t="s">
        <v>2944</v>
      </c>
      <c r="E284" s="480" t="s">
        <v>2940</v>
      </c>
      <c r="F284" s="481" t="s">
        <v>2339</v>
      </c>
      <c r="G284" s="480"/>
      <c r="H284" s="481"/>
      <c r="I284" s="481"/>
      <c r="J284" s="480" t="str">
        <f t="shared" si="4"/>
        <v>Malaria O-1c: Proportion of pregnant women who slept under an insecticide-treated net the previous night</v>
      </c>
      <c r="K284" s="481"/>
      <c r="L284" s="481"/>
      <c r="M284" s="481"/>
      <c r="N284" s="481"/>
      <c r="O284" s="480" t="s">
        <v>1655</v>
      </c>
    </row>
    <row r="285" spans="4:15" x14ac:dyDescent="0.25">
      <c r="D285" s="481" t="s">
        <v>2945</v>
      </c>
      <c r="E285" s="480" t="s">
        <v>2940</v>
      </c>
      <c r="F285" s="481" t="s">
        <v>2339</v>
      </c>
      <c r="G285" s="480"/>
      <c r="H285" s="481"/>
      <c r="I285" s="481"/>
      <c r="J285" s="480" t="str">
        <f t="shared" si="4"/>
        <v>Malaria O-1c: Proportion of pregnant women who slept under an insecticide-treated net the previous night</v>
      </c>
      <c r="K285" s="481"/>
      <c r="L285" s="481"/>
      <c r="M285" s="481"/>
      <c r="N285" s="481"/>
      <c r="O285" s="480" t="s">
        <v>1656</v>
      </c>
    </row>
    <row r="286" spans="4:15" x14ac:dyDescent="0.25">
      <c r="D286" s="481" t="s">
        <v>2946</v>
      </c>
      <c r="E286" s="480" t="s">
        <v>2940</v>
      </c>
      <c r="F286" s="481" t="s">
        <v>2339</v>
      </c>
      <c r="G286" s="480"/>
      <c r="H286" s="481"/>
      <c r="I286" s="481"/>
      <c r="J286" s="480" t="str">
        <f t="shared" si="4"/>
        <v>Malaria O-1c: Proportion of pregnant women who slept under an insecticide-treated net the previous night</v>
      </c>
      <c r="K286" s="481"/>
      <c r="L286" s="481"/>
      <c r="M286" s="481"/>
      <c r="N286" s="481"/>
      <c r="O286" s="480" t="s">
        <v>1657</v>
      </c>
    </row>
    <row r="287" spans="4:15" x14ac:dyDescent="0.25">
      <c r="D287" s="481" t="s">
        <v>2947</v>
      </c>
      <c r="E287" s="480" t="s">
        <v>2940</v>
      </c>
      <c r="F287" s="481" t="s">
        <v>2339</v>
      </c>
      <c r="G287" s="480"/>
      <c r="H287" s="481"/>
      <c r="I287" s="481"/>
      <c r="J287" s="480" t="str">
        <f t="shared" si="4"/>
        <v>Malaria O-1c: Proportion of pregnant women who slept under an insecticide-treated net the previous night</v>
      </c>
      <c r="K287" s="481"/>
      <c r="L287" s="481"/>
      <c r="M287" s="481"/>
      <c r="N287" s="481"/>
      <c r="O287" s="480" t="s">
        <v>1658</v>
      </c>
    </row>
    <row r="288" spans="4:15" x14ac:dyDescent="0.25">
      <c r="D288" s="481" t="s">
        <v>2948</v>
      </c>
      <c r="E288" s="480" t="s">
        <v>2940</v>
      </c>
      <c r="F288" s="481" t="s">
        <v>2339</v>
      </c>
      <c r="G288" s="480"/>
      <c r="H288" s="481"/>
      <c r="I288" s="481"/>
      <c r="J288" s="480" t="str">
        <f t="shared" ref="J288:J309" si="5">F288&amp;H288&amp;I288</f>
        <v>Malaria O-1c: Proportion of pregnant women who slept under an insecticide-treated net the previous night</v>
      </c>
      <c r="K288" s="481"/>
      <c r="L288" s="481"/>
      <c r="M288" s="481"/>
      <c r="N288" s="481"/>
      <c r="O288" s="480" t="s">
        <v>1659</v>
      </c>
    </row>
    <row r="289" spans="4:15" x14ac:dyDescent="0.25">
      <c r="D289" s="481" t="s">
        <v>2949</v>
      </c>
      <c r="E289" s="480" t="s">
        <v>2940</v>
      </c>
      <c r="F289" s="481" t="s">
        <v>2339</v>
      </c>
      <c r="G289" s="480"/>
      <c r="H289" s="481"/>
      <c r="I289" s="481"/>
      <c r="J289" s="480" t="str">
        <f t="shared" si="5"/>
        <v>Malaria O-1c: Proportion of pregnant women who slept under an insecticide-treated net the previous night</v>
      </c>
      <c r="K289" s="481"/>
      <c r="L289" s="481"/>
      <c r="M289" s="481"/>
      <c r="N289" s="481"/>
      <c r="O289" s="480" t="s">
        <v>1660</v>
      </c>
    </row>
    <row r="290" spans="4:15" x14ac:dyDescent="0.25">
      <c r="D290" s="481" t="s">
        <v>2950</v>
      </c>
      <c r="E290" s="480" t="s">
        <v>2951</v>
      </c>
      <c r="F290" s="481" t="s">
        <v>2338</v>
      </c>
      <c r="G290" s="480"/>
      <c r="H290" s="481"/>
      <c r="I290" s="481"/>
      <c r="J290" s="480" t="str">
        <f t="shared" si="5"/>
        <v>Malaria O-1b: Proportion of children under five years old who slept under an insecticide-treated net the previous night</v>
      </c>
      <c r="K290" s="481"/>
      <c r="L290" s="481"/>
      <c r="M290" s="481"/>
      <c r="N290" s="481"/>
      <c r="O290" s="480" t="s">
        <v>1641</v>
      </c>
    </row>
    <row r="291" spans="4:15" x14ac:dyDescent="0.25">
      <c r="D291" s="481" t="s">
        <v>2952</v>
      </c>
      <c r="E291" s="480" t="s">
        <v>2951</v>
      </c>
      <c r="F291" s="481" t="s">
        <v>2338</v>
      </c>
      <c r="G291" s="480"/>
      <c r="H291" s="481"/>
      <c r="I291" s="481"/>
      <c r="J291" s="480" t="str">
        <f t="shared" si="5"/>
        <v>Malaria O-1b: Proportion of children under five years old who slept under an insecticide-treated net the previous night</v>
      </c>
      <c r="K291" s="481"/>
      <c r="L291" s="481"/>
      <c r="M291" s="481"/>
      <c r="N291" s="481"/>
      <c r="O291" s="480" t="s">
        <v>1642</v>
      </c>
    </row>
    <row r="292" spans="4:15" x14ac:dyDescent="0.25">
      <c r="D292" s="481" t="s">
        <v>2953</v>
      </c>
      <c r="E292" s="480" t="s">
        <v>2951</v>
      </c>
      <c r="F292" s="481" t="s">
        <v>2338</v>
      </c>
      <c r="G292" s="480"/>
      <c r="H292" s="481"/>
      <c r="I292" s="481"/>
      <c r="J292" s="480" t="str">
        <f t="shared" si="5"/>
        <v>Malaria O-1b: Proportion of children under five years old who slept under an insecticide-treated net the previous night</v>
      </c>
      <c r="K292" s="481"/>
      <c r="L292" s="481"/>
      <c r="M292" s="481"/>
      <c r="N292" s="481"/>
      <c r="O292" s="480" t="s">
        <v>1643</v>
      </c>
    </row>
    <row r="293" spans="4:15" x14ac:dyDescent="0.25">
      <c r="D293" s="481" t="s">
        <v>2954</v>
      </c>
      <c r="E293" s="480" t="s">
        <v>2951</v>
      </c>
      <c r="F293" s="481" t="s">
        <v>2338</v>
      </c>
      <c r="G293" s="480"/>
      <c r="H293" s="481"/>
      <c r="I293" s="481"/>
      <c r="J293" s="480" t="str">
        <f t="shared" si="5"/>
        <v>Malaria O-1b: Proportion of children under five years old who slept under an insecticide-treated net the previous night</v>
      </c>
      <c r="K293" s="481"/>
      <c r="L293" s="481"/>
      <c r="M293" s="481"/>
      <c r="N293" s="481"/>
      <c r="O293" s="480" t="s">
        <v>1644</v>
      </c>
    </row>
    <row r="294" spans="4:15" x14ac:dyDescent="0.25">
      <c r="D294" s="481" t="s">
        <v>2955</v>
      </c>
      <c r="E294" s="480" t="s">
        <v>2951</v>
      </c>
      <c r="F294" s="481" t="s">
        <v>2338</v>
      </c>
      <c r="G294" s="480"/>
      <c r="H294" s="481"/>
      <c r="I294" s="481"/>
      <c r="J294" s="480" t="str">
        <f t="shared" si="5"/>
        <v>Malaria O-1b: Proportion of children under five years old who slept under an insecticide-treated net the previous night</v>
      </c>
      <c r="K294" s="481"/>
      <c r="L294" s="481"/>
      <c r="M294" s="481"/>
      <c r="N294" s="481"/>
      <c r="O294" s="480" t="s">
        <v>1645</v>
      </c>
    </row>
    <row r="295" spans="4:15" x14ac:dyDescent="0.25">
      <c r="D295" s="481" t="s">
        <v>2956</v>
      </c>
      <c r="E295" s="480" t="s">
        <v>2951</v>
      </c>
      <c r="F295" s="481" t="s">
        <v>2338</v>
      </c>
      <c r="G295" s="480"/>
      <c r="H295" s="481"/>
      <c r="I295" s="481"/>
      <c r="J295" s="480" t="str">
        <f t="shared" si="5"/>
        <v>Malaria O-1b: Proportion of children under five years old who slept under an insecticide-treated net the previous night</v>
      </c>
      <c r="K295" s="481"/>
      <c r="L295" s="481"/>
      <c r="M295" s="481"/>
      <c r="N295" s="481"/>
      <c r="O295" s="480" t="s">
        <v>1646</v>
      </c>
    </row>
    <row r="296" spans="4:15" x14ac:dyDescent="0.25">
      <c r="D296" s="481" t="s">
        <v>2957</v>
      </c>
      <c r="E296" s="480" t="s">
        <v>2951</v>
      </c>
      <c r="F296" s="481" t="s">
        <v>2338</v>
      </c>
      <c r="G296" s="480"/>
      <c r="H296" s="481"/>
      <c r="I296" s="481"/>
      <c r="J296" s="480" t="str">
        <f t="shared" si="5"/>
        <v>Malaria O-1b: Proportion of children under five years old who slept under an insecticide-treated net the previous night</v>
      </c>
      <c r="K296" s="481"/>
      <c r="L296" s="481"/>
      <c r="M296" s="481"/>
      <c r="N296" s="481"/>
      <c r="O296" s="480" t="s">
        <v>1647</v>
      </c>
    </row>
    <row r="297" spans="4:15" x14ac:dyDescent="0.25">
      <c r="D297" s="481" t="s">
        <v>2958</v>
      </c>
      <c r="E297" s="480" t="s">
        <v>2951</v>
      </c>
      <c r="F297" s="481" t="s">
        <v>2338</v>
      </c>
      <c r="G297" s="480"/>
      <c r="H297" s="481"/>
      <c r="I297" s="481"/>
      <c r="J297" s="480" t="str">
        <f t="shared" si="5"/>
        <v>Malaria O-1b: Proportion of children under five years old who slept under an insecticide-treated net the previous night</v>
      </c>
      <c r="K297" s="481"/>
      <c r="L297" s="481"/>
      <c r="M297" s="481"/>
      <c r="N297" s="481"/>
      <c r="O297" s="480" t="s">
        <v>1648</v>
      </c>
    </row>
    <row r="298" spans="4:15" x14ac:dyDescent="0.25">
      <c r="D298" s="481" t="s">
        <v>2959</v>
      </c>
      <c r="E298" s="480" t="s">
        <v>2951</v>
      </c>
      <c r="F298" s="481" t="s">
        <v>2338</v>
      </c>
      <c r="G298" s="480"/>
      <c r="H298" s="481"/>
      <c r="I298" s="481"/>
      <c r="J298" s="480" t="str">
        <f t="shared" si="5"/>
        <v>Malaria O-1b: Proportion of children under five years old who slept under an insecticide-treated net the previous night</v>
      </c>
      <c r="K298" s="481"/>
      <c r="L298" s="481"/>
      <c r="M298" s="481"/>
      <c r="N298" s="481"/>
      <c r="O298" s="480" t="s">
        <v>1649</v>
      </c>
    </row>
    <row r="299" spans="4:15" x14ac:dyDescent="0.25">
      <c r="D299" s="481" t="s">
        <v>2960</v>
      </c>
      <c r="E299" s="480" t="s">
        <v>2951</v>
      </c>
      <c r="F299" s="481" t="s">
        <v>2338</v>
      </c>
      <c r="G299" s="480"/>
      <c r="H299" s="481"/>
      <c r="I299" s="481"/>
      <c r="J299" s="480" t="str">
        <f t="shared" si="5"/>
        <v>Malaria O-1b: Proportion of children under five years old who slept under an insecticide-treated net the previous night</v>
      </c>
      <c r="K299" s="481"/>
      <c r="L299" s="481"/>
      <c r="M299" s="481"/>
      <c r="N299" s="481"/>
      <c r="O299" s="480" t="s">
        <v>1650</v>
      </c>
    </row>
    <row r="300" spans="4:15" x14ac:dyDescent="0.25">
      <c r="D300" s="481" t="s">
        <v>2961</v>
      </c>
      <c r="E300" s="480" t="s">
        <v>2962</v>
      </c>
      <c r="F300" s="481" t="s">
        <v>2346</v>
      </c>
      <c r="G300" s="480"/>
      <c r="H300" s="481"/>
      <c r="I300" s="481"/>
      <c r="J300" s="480" t="str">
        <f t="shared" si="5"/>
        <v>Malaria O-6: Proportion of households with at least one insecticide-treated net for every two people</v>
      </c>
      <c r="K300" s="481"/>
      <c r="L300" s="481"/>
      <c r="M300" s="481"/>
      <c r="N300" s="481"/>
      <c r="O300" s="480" t="s">
        <v>1631</v>
      </c>
    </row>
    <row r="301" spans="4:15" x14ac:dyDescent="0.25">
      <c r="D301" s="481" t="s">
        <v>2963</v>
      </c>
      <c r="E301" s="480" t="s">
        <v>2962</v>
      </c>
      <c r="F301" s="481" t="s">
        <v>2346</v>
      </c>
      <c r="G301" s="480"/>
      <c r="H301" s="481"/>
      <c r="I301" s="481"/>
      <c r="J301" s="480" t="str">
        <f t="shared" si="5"/>
        <v>Malaria O-6: Proportion of households with at least one insecticide-treated net for every two people</v>
      </c>
      <c r="K301" s="481"/>
      <c r="L301" s="481"/>
      <c r="M301" s="481"/>
      <c r="N301" s="481"/>
      <c r="O301" s="480" t="s">
        <v>1632</v>
      </c>
    </row>
    <row r="302" spans="4:15" x14ac:dyDescent="0.25">
      <c r="D302" s="481" t="s">
        <v>2964</v>
      </c>
      <c r="E302" s="480" t="s">
        <v>2962</v>
      </c>
      <c r="F302" s="481" t="s">
        <v>2346</v>
      </c>
      <c r="G302" s="480"/>
      <c r="H302" s="481"/>
      <c r="I302" s="481"/>
      <c r="J302" s="480" t="str">
        <f t="shared" si="5"/>
        <v>Malaria O-6: Proportion of households with at least one insecticide-treated net for every two people</v>
      </c>
      <c r="K302" s="481"/>
      <c r="L302" s="481"/>
      <c r="M302" s="481"/>
      <c r="N302" s="481"/>
      <c r="O302" s="480" t="s">
        <v>1633</v>
      </c>
    </row>
    <row r="303" spans="4:15" x14ac:dyDescent="0.25">
      <c r="D303" s="481" t="s">
        <v>2965</v>
      </c>
      <c r="E303" s="480" t="s">
        <v>2962</v>
      </c>
      <c r="F303" s="481" t="s">
        <v>2346</v>
      </c>
      <c r="G303" s="480"/>
      <c r="H303" s="481"/>
      <c r="I303" s="481"/>
      <c r="J303" s="480" t="str">
        <f t="shared" si="5"/>
        <v>Malaria O-6: Proportion of households with at least one insecticide-treated net for every two people</v>
      </c>
      <c r="K303" s="481"/>
      <c r="L303" s="481"/>
      <c r="M303" s="481"/>
      <c r="N303" s="481"/>
      <c r="O303" s="480" t="s">
        <v>1634</v>
      </c>
    </row>
    <row r="304" spans="4:15" x14ac:dyDescent="0.25">
      <c r="D304" s="481" t="s">
        <v>2966</v>
      </c>
      <c r="E304" s="480" t="s">
        <v>2962</v>
      </c>
      <c r="F304" s="481" t="s">
        <v>2346</v>
      </c>
      <c r="G304" s="480"/>
      <c r="H304" s="481"/>
      <c r="I304" s="481"/>
      <c r="J304" s="480" t="str">
        <f t="shared" si="5"/>
        <v>Malaria O-6: Proportion of households with at least one insecticide-treated net for every two people</v>
      </c>
      <c r="K304" s="481"/>
      <c r="L304" s="481"/>
      <c r="M304" s="481"/>
      <c r="N304" s="481"/>
      <c r="O304" s="480" t="s">
        <v>1635</v>
      </c>
    </row>
    <row r="305" spans="4:17" x14ac:dyDescent="0.25">
      <c r="D305" s="481" t="s">
        <v>2967</v>
      </c>
      <c r="E305" s="480" t="s">
        <v>2962</v>
      </c>
      <c r="F305" s="481" t="s">
        <v>2346</v>
      </c>
      <c r="G305" s="480"/>
      <c r="H305" s="481"/>
      <c r="I305" s="481"/>
      <c r="J305" s="480" t="str">
        <f t="shared" si="5"/>
        <v>Malaria O-6: Proportion of households with at least one insecticide-treated net for every two people</v>
      </c>
      <c r="K305" s="481"/>
      <c r="L305" s="481"/>
      <c r="M305" s="481"/>
      <c r="N305" s="481"/>
      <c r="O305" s="480" t="s">
        <v>1636</v>
      </c>
    </row>
    <row r="306" spans="4:17" x14ac:dyDescent="0.25">
      <c r="D306" s="481" t="s">
        <v>2968</v>
      </c>
      <c r="E306" s="480" t="s">
        <v>2962</v>
      </c>
      <c r="F306" s="481" t="s">
        <v>2346</v>
      </c>
      <c r="G306" s="480"/>
      <c r="H306" s="481"/>
      <c r="I306" s="481"/>
      <c r="J306" s="480" t="str">
        <f t="shared" si="5"/>
        <v>Malaria O-6: Proportion of households with at least one insecticide-treated net for every two people</v>
      </c>
      <c r="K306" s="481"/>
      <c r="L306" s="481"/>
      <c r="M306" s="481"/>
      <c r="N306" s="481"/>
      <c r="O306" s="480" t="s">
        <v>1637</v>
      </c>
    </row>
    <row r="307" spans="4:17" x14ac:dyDescent="0.25">
      <c r="D307" s="481" t="s">
        <v>2969</v>
      </c>
      <c r="E307" s="480" t="s">
        <v>2962</v>
      </c>
      <c r="F307" s="481" t="s">
        <v>2346</v>
      </c>
      <c r="G307" s="480"/>
      <c r="H307" s="481"/>
      <c r="I307" s="481"/>
      <c r="J307" s="480" t="str">
        <f t="shared" si="5"/>
        <v>Malaria O-6: Proportion of households with at least one insecticide-treated net for every two people</v>
      </c>
      <c r="K307" s="481"/>
      <c r="L307" s="481"/>
      <c r="M307" s="481"/>
      <c r="N307" s="481"/>
      <c r="O307" s="480" t="s">
        <v>1638</v>
      </c>
    </row>
    <row r="308" spans="4:17" x14ac:dyDescent="0.25">
      <c r="D308" s="481" t="s">
        <v>2970</v>
      </c>
      <c r="E308" s="480" t="s">
        <v>2962</v>
      </c>
      <c r="F308" s="481" t="s">
        <v>2346</v>
      </c>
      <c r="G308" s="480"/>
      <c r="H308" s="481"/>
      <c r="I308" s="481"/>
      <c r="J308" s="480" t="str">
        <f t="shared" si="5"/>
        <v>Malaria O-6: Proportion of households with at least one insecticide-treated net for every two people</v>
      </c>
      <c r="K308" s="481"/>
      <c r="L308" s="481"/>
      <c r="M308" s="481"/>
      <c r="N308" s="481"/>
      <c r="O308" s="480" t="s">
        <v>1639</v>
      </c>
    </row>
    <row r="309" spans="4:17" x14ac:dyDescent="0.25">
      <c r="D309" s="481" t="s">
        <v>2971</v>
      </c>
      <c r="E309" s="480" t="s">
        <v>2962</v>
      </c>
      <c r="F309" s="481" t="s">
        <v>2346</v>
      </c>
      <c r="G309" s="480"/>
      <c r="H309" s="481"/>
      <c r="I309" s="481"/>
      <c r="J309" s="480" t="str">
        <f t="shared" si="5"/>
        <v>Malaria O-6: Proportion of households with at least one insecticide-treated net for every two people</v>
      </c>
      <c r="K309" s="481"/>
      <c r="L309" s="481"/>
      <c r="M309" s="481"/>
      <c r="N309" s="481"/>
      <c r="O309" s="480" t="s">
        <v>1640</v>
      </c>
    </row>
    <row r="313" spans="4:17" x14ac:dyDescent="0.25">
      <c r="D313" s="8" t="s">
        <v>228</v>
      </c>
    </row>
    <row r="314" spans="4:17" x14ac:dyDescent="0.25">
      <c r="D314" s="480" t="s">
        <v>230</v>
      </c>
      <c r="E314" s="480" t="s">
        <v>232</v>
      </c>
      <c r="F314" s="480" t="s">
        <v>127</v>
      </c>
      <c r="G314" s="480"/>
      <c r="H314" s="480" t="s">
        <v>42</v>
      </c>
      <c r="I314" s="480" t="s">
        <v>31</v>
      </c>
      <c r="J314" s="480" t="s">
        <v>219</v>
      </c>
      <c r="K314" s="480" t="s">
        <v>2</v>
      </c>
      <c r="L314" s="480" t="s">
        <v>3</v>
      </c>
      <c r="M314" s="480" t="s">
        <v>4</v>
      </c>
      <c r="N314" s="480" t="s">
        <v>206</v>
      </c>
      <c r="O314" s="480" t="s">
        <v>18</v>
      </c>
      <c r="P314" s="480" t="s">
        <v>9</v>
      </c>
      <c r="Q314" s="480" t="s">
        <v>62</v>
      </c>
    </row>
    <row r="315" spans="4:17" hidden="1" x14ac:dyDescent="0.25">
      <c r="D315" s="481" t="s">
        <v>229</v>
      </c>
      <c r="E315" s="480" t="s">
        <v>231</v>
      </c>
      <c r="F315" s="481" t="s">
        <v>238</v>
      </c>
      <c r="G315" s="480"/>
      <c r="H315" s="481" t="s">
        <v>103</v>
      </c>
      <c r="I315" s="481" t="s">
        <v>102</v>
      </c>
      <c r="J315" s="480" t="str">
        <f>F315&amp;H315&amp;I315</f>
        <v>[Coverage Indicator Name][Category][Disaggregation]</v>
      </c>
      <c r="K315" s="492" t="s">
        <v>72</v>
      </c>
      <c r="L315" s="492" t="s">
        <v>73</v>
      </c>
      <c r="M315" s="493" t="s">
        <v>233</v>
      </c>
      <c r="N315" s="481" t="s">
        <v>74</v>
      </c>
      <c r="O315" s="481" t="s">
        <v>52</v>
      </c>
      <c r="P315" s="481" t="s">
        <v>91</v>
      </c>
      <c r="Q315" s="480" t="s">
        <v>61</v>
      </c>
    </row>
    <row r="316" spans="4:17" x14ac:dyDescent="0.25">
      <c r="D316" s="481" t="s">
        <v>2972</v>
      </c>
      <c r="E316" s="480" t="s">
        <v>2973</v>
      </c>
      <c r="F316" s="481" t="s">
        <v>2193</v>
      </c>
      <c r="G316" s="480"/>
      <c r="H316" s="481" t="s">
        <v>2194</v>
      </c>
      <c r="I316" s="481" t="s">
        <v>2201</v>
      </c>
      <c r="J316" s="480" t="str">
        <f t="shared" ref="J316:J379" si="6">F316&amp;H316&amp;I316</f>
        <v>VC-3(M): Number of long-lasting insecticidal nets distributed to targeted risk groups through continuous distributionTarget / Risk population groupOther population group</v>
      </c>
      <c r="K316" s="492">
        <v>0</v>
      </c>
      <c r="L316" s="492"/>
      <c r="M316" s="493"/>
      <c r="N316" s="481"/>
      <c r="O316" s="481"/>
      <c r="P316" s="481" t="s">
        <v>1795</v>
      </c>
      <c r="Q316" s="480" t="s">
        <v>1796</v>
      </c>
    </row>
    <row r="317" spans="4:17" x14ac:dyDescent="0.25">
      <c r="D317" s="481" t="s">
        <v>2974</v>
      </c>
      <c r="E317" s="480" t="s">
        <v>2975</v>
      </c>
      <c r="F317" s="481" t="s">
        <v>2224</v>
      </c>
      <c r="G317" s="480"/>
      <c r="H317" s="481" t="s">
        <v>2011</v>
      </c>
      <c r="I317" s="481" t="s">
        <v>2062</v>
      </c>
      <c r="J317" s="480" t="str">
        <f t="shared" si="6"/>
        <v>CM-2b(M): Proportion of confirmed malaria cases that received first-line antimalarial treatment in the communityAgeU5</v>
      </c>
      <c r="K317" s="492">
        <v>654467</v>
      </c>
      <c r="L317" s="492">
        <v>1071328</v>
      </c>
      <c r="M317" s="493">
        <v>61.089320917590101</v>
      </c>
      <c r="N317" s="481"/>
      <c r="O317" s="481"/>
      <c r="P317" s="481"/>
      <c r="Q317" s="480" t="s">
        <v>1847</v>
      </c>
    </row>
    <row r="318" spans="4:17" x14ac:dyDescent="0.25">
      <c r="D318" s="481" t="s">
        <v>2976</v>
      </c>
      <c r="E318" s="480" t="s">
        <v>2977</v>
      </c>
      <c r="F318" s="481" t="s">
        <v>2210</v>
      </c>
      <c r="G318" s="480"/>
      <c r="H318" s="481" t="s">
        <v>2011</v>
      </c>
      <c r="I318" s="481" t="s">
        <v>2062</v>
      </c>
      <c r="J318" s="480" t="str">
        <f t="shared" si="6"/>
        <v>CM-1b(M): Proportion of suspected malaria cases that receive a parasitological test in the communityAgeU5</v>
      </c>
      <c r="K318" s="492">
        <v>555973</v>
      </c>
      <c r="L318" s="492">
        <v>1476792</v>
      </c>
      <c r="M318" s="493">
        <v>37.647346410327202</v>
      </c>
      <c r="N318" s="481" t="s">
        <v>341</v>
      </c>
      <c r="O318" s="481" t="s">
        <v>383</v>
      </c>
      <c r="P318" s="481"/>
      <c r="Q318" s="480" t="s">
        <v>1837</v>
      </c>
    </row>
    <row r="319" spans="4:17" x14ac:dyDescent="0.25">
      <c r="D319" s="481" t="s">
        <v>2978</v>
      </c>
      <c r="E319" s="480" t="s">
        <v>2979</v>
      </c>
      <c r="F319" s="481" t="s">
        <v>2221</v>
      </c>
      <c r="G319" s="480"/>
      <c r="H319" s="481" t="s">
        <v>2011</v>
      </c>
      <c r="I319" s="481" t="s">
        <v>2062</v>
      </c>
      <c r="J319" s="480" t="str">
        <f t="shared" si="6"/>
        <v>CM-2a(M): Proportion of confirmed malaria cases that received first-line antimalarial treatment at public sector health facilitiesAgeU5</v>
      </c>
      <c r="K319" s="492">
        <v>1540825</v>
      </c>
      <c r="L319" s="492">
        <v>3463839</v>
      </c>
      <c r="M319" s="493">
        <v>44.483158714940302</v>
      </c>
      <c r="N319" s="481"/>
      <c r="O319" s="481"/>
      <c r="P319" s="481"/>
      <c r="Q319" s="480" t="s">
        <v>1827</v>
      </c>
    </row>
    <row r="320" spans="4:17" x14ac:dyDescent="0.25">
      <c r="D320" s="481" t="s">
        <v>2980</v>
      </c>
      <c r="E320" s="480" t="s">
        <v>2981</v>
      </c>
      <c r="F320" s="481" t="s">
        <v>2205</v>
      </c>
      <c r="G320" s="480"/>
      <c r="H320" s="481" t="s">
        <v>2011</v>
      </c>
      <c r="I320" s="481" t="s">
        <v>2062</v>
      </c>
      <c r="J320" s="480" t="str">
        <f t="shared" si="6"/>
        <v>CM-1a(M): Proportion of suspected malaria cases that receive a parasitological test at public sector health facilitiesAgeU5</v>
      </c>
      <c r="K320" s="492">
        <v>721598</v>
      </c>
      <c r="L320" s="492">
        <v>6602285</v>
      </c>
      <c r="M320" s="493">
        <v>10.9295190983122</v>
      </c>
      <c r="N320" s="481" t="s">
        <v>341</v>
      </c>
      <c r="O320" s="481" t="s">
        <v>383</v>
      </c>
      <c r="P320" s="481"/>
      <c r="Q320" s="480" t="s">
        <v>1817</v>
      </c>
    </row>
    <row r="321" spans="4:17" x14ac:dyDescent="0.25">
      <c r="D321" s="481" t="s">
        <v>2982</v>
      </c>
      <c r="E321" s="480" t="s">
        <v>2975</v>
      </c>
      <c r="F321" s="481" t="s">
        <v>2224</v>
      </c>
      <c r="G321" s="480"/>
      <c r="H321" s="481" t="s">
        <v>2011</v>
      </c>
      <c r="I321" s="481" t="s">
        <v>2064</v>
      </c>
      <c r="J321" s="480" t="str">
        <f t="shared" si="6"/>
        <v>CM-2b(M): Proportion of confirmed malaria cases that received first-line antimalarial treatment in the communityAge5+</v>
      </c>
      <c r="K321" s="492">
        <v>416861</v>
      </c>
      <c r="L321" s="492">
        <v>1071328</v>
      </c>
      <c r="M321" s="493">
        <v>38.910679082409899</v>
      </c>
      <c r="N321" s="481"/>
      <c r="O321" s="481"/>
      <c r="P321" s="481"/>
      <c r="Q321" s="480" t="s">
        <v>1848</v>
      </c>
    </row>
    <row r="322" spans="4:17" x14ac:dyDescent="0.25">
      <c r="D322" s="481" t="s">
        <v>2983</v>
      </c>
      <c r="E322" s="480" t="s">
        <v>2977</v>
      </c>
      <c r="F322" s="481" t="s">
        <v>2210</v>
      </c>
      <c r="G322" s="480"/>
      <c r="H322" s="481" t="s">
        <v>2011</v>
      </c>
      <c r="I322" s="481" t="s">
        <v>2064</v>
      </c>
      <c r="J322" s="480" t="str">
        <f t="shared" si="6"/>
        <v>CM-1b(M): Proportion of suspected malaria cases that receive a parasitological test in the communityAge5+</v>
      </c>
      <c r="K322" s="492">
        <v>920819</v>
      </c>
      <c r="L322" s="492">
        <v>1476792</v>
      </c>
      <c r="M322" s="493">
        <v>62.352653589672698</v>
      </c>
      <c r="N322" s="481" t="s">
        <v>341</v>
      </c>
      <c r="O322" s="481" t="s">
        <v>383</v>
      </c>
      <c r="P322" s="481"/>
      <c r="Q322" s="480" t="s">
        <v>1838</v>
      </c>
    </row>
    <row r="323" spans="4:17" x14ac:dyDescent="0.25">
      <c r="D323" s="481" t="s">
        <v>2984</v>
      </c>
      <c r="E323" s="480" t="s">
        <v>2979</v>
      </c>
      <c r="F323" s="481" t="s">
        <v>2221</v>
      </c>
      <c r="G323" s="480"/>
      <c r="H323" s="481" t="s">
        <v>2011</v>
      </c>
      <c r="I323" s="481" t="s">
        <v>2064</v>
      </c>
      <c r="J323" s="480" t="str">
        <f t="shared" si="6"/>
        <v>CM-2a(M): Proportion of confirmed malaria cases that received first-line antimalarial treatment at public sector health facilitiesAge5+</v>
      </c>
      <c r="K323" s="492">
        <v>1923014</v>
      </c>
      <c r="L323" s="492">
        <v>3463839</v>
      </c>
      <c r="M323" s="493">
        <v>55.516841285059698</v>
      </c>
      <c r="N323" s="481"/>
      <c r="O323" s="481"/>
      <c r="P323" s="481"/>
      <c r="Q323" s="480" t="s">
        <v>1828</v>
      </c>
    </row>
    <row r="324" spans="4:17" x14ac:dyDescent="0.25">
      <c r="D324" s="481" t="s">
        <v>2985</v>
      </c>
      <c r="E324" s="480" t="s">
        <v>2981</v>
      </c>
      <c r="F324" s="481" t="s">
        <v>2205</v>
      </c>
      <c r="G324" s="480"/>
      <c r="H324" s="481" t="s">
        <v>2011</v>
      </c>
      <c r="I324" s="481" t="s">
        <v>2064</v>
      </c>
      <c r="J324" s="480" t="str">
        <f t="shared" si="6"/>
        <v>CM-1a(M): Proportion of suspected malaria cases that receive a parasitological test at public sector health facilitiesAge5+</v>
      </c>
      <c r="K324" s="492">
        <v>5880687.2999999998</v>
      </c>
      <c r="L324" s="492">
        <v>6602285</v>
      </c>
      <c r="M324" s="493">
        <v>89.070485445569204</v>
      </c>
      <c r="N324" s="481" t="s">
        <v>341</v>
      </c>
      <c r="O324" s="481" t="s">
        <v>383</v>
      </c>
      <c r="P324" s="481"/>
      <c r="Q324" s="480" t="s">
        <v>1818</v>
      </c>
    </row>
    <row r="325" spans="4:17" x14ac:dyDescent="0.25">
      <c r="D325" s="481" t="s">
        <v>2986</v>
      </c>
      <c r="E325" s="480" t="s">
        <v>2977</v>
      </c>
      <c r="F325" s="481" t="s">
        <v>2210</v>
      </c>
      <c r="G325" s="480"/>
      <c r="H325" s="481" t="s">
        <v>2032</v>
      </c>
      <c r="I325" s="481" t="s">
        <v>2033</v>
      </c>
      <c r="J325" s="480" t="str">
        <f t="shared" si="6"/>
        <v>CM-1b(M): Proportion of suspected malaria cases that receive a parasitological test in the communityType of testingMicroscopy</v>
      </c>
      <c r="K325" s="492">
        <v>0</v>
      </c>
      <c r="L325" s="492">
        <v>0</v>
      </c>
      <c r="M325" s="493"/>
      <c r="N325" s="481" t="s">
        <v>341</v>
      </c>
      <c r="O325" s="481" t="s">
        <v>383</v>
      </c>
      <c r="P325" s="481"/>
      <c r="Q325" s="480" t="s">
        <v>1839</v>
      </c>
    </row>
    <row r="326" spans="4:17" x14ac:dyDescent="0.25">
      <c r="D326" s="481" t="s">
        <v>2987</v>
      </c>
      <c r="E326" s="480" t="s">
        <v>2981</v>
      </c>
      <c r="F326" s="481" t="s">
        <v>2205</v>
      </c>
      <c r="G326" s="480"/>
      <c r="H326" s="481" t="s">
        <v>2032</v>
      </c>
      <c r="I326" s="481" t="s">
        <v>2033</v>
      </c>
      <c r="J326" s="480" t="str">
        <f t="shared" si="6"/>
        <v>CM-1a(M): Proportion of suspected malaria cases that receive a parasitological test at public sector health facilitiesType of testingMicroscopy</v>
      </c>
      <c r="K326" s="492">
        <v>2576621</v>
      </c>
      <c r="L326" s="492">
        <v>6602285</v>
      </c>
      <c r="M326" s="493">
        <v>39.026200777458101</v>
      </c>
      <c r="N326" s="481" t="s">
        <v>341</v>
      </c>
      <c r="O326" s="481" t="s">
        <v>383</v>
      </c>
      <c r="P326" s="481"/>
      <c r="Q326" s="480" t="s">
        <v>1819</v>
      </c>
    </row>
    <row r="327" spans="4:17" x14ac:dyDescent="0.25">
      <c r="D327" s="481" t="s">
        <v>2988</v>
      </c>
      <c r="E327" s="480" t="s">
        <v>2977</v>
      </c>
      <c r="F327" s="481" t="s">
        <v>2210</v>
      </c>
      <c r="G327" s="480"/>
      <c r="H327" s="481" t="s">
        <v>2032</v>
      </c>
      <c r="I327" s="481" t="s">
        <v>2035</v>
      </c>
      <c r="J327" s="480" t="str">
        <f t="shared" si="6"/>
        <v>CM-1b(M): Proportion of suspected malaria cases that receive a parasitological test in the communityType of testingRapid diagnostic test</v>
      </c>
      <c r="K327" s="492">
        <v>1476792</v>
      </c>
      <c r="L327" s="492">
        <v>1476792</v>
      </c>
      <c r="M327" s="493">
        <v>100</v>
      </c>
      <c r="N327" s="481" t="s">
        <v>341</v>
      </c>
      <c r="O327" s="481" t="s">
        <v>383</v>
      </c>
      <c r="P327" s="481"/>
      <c r="Q327" s="480" t="s">
        <v>1840</v>
      </c>
    </row>
    <row r="328" spans="4:17" x14ac:dyDescent="0.25">
      <c r="D328" s="481" t="s">
        <v>2989</v>
      </c>
      <c r="E328" s="480" t="s">
        <v>2981</v>
      </c>
      <c r="F328" s="481" t="s">
        <v>2205</v>
      </c>
      <c r="G328" s="480"/>
      <c r="H328" s="481" t="s">
        <v>2032</v>
      </c>
      <c r="I328" s="481" t="s">
        <v>2035</v>
      </c>
      <c r="J328" s="480" t="str">
        <f t="shared" si="6"/>
        <v>CM-1a(M): Proportion of suspected malaria cases that receive a parasitological test at public sector health facilitiesType of testingRapid diagnostic test</v>
      </c>
      <c r="K328" s="492">
        <v>4025664.3</v>
      </c>
      <c r="L328" s="492">
        <v>6602285</v>
      </c>
      <c r="M328" s="493">
        <v>60.973803766423302</v>
      </c>
      <c r="N328" s="481" t="s">
        <v>341</v>
      </c>
      <c r="O328" s="481" t="s">
        <v>383</v>
      </c>
      <c r="P328" s="481"/>
      <c r="Q328" s="480" t="s">
        <v>1820</v>
      </c>
    </row>
    <row r="329" spans="4:17" x14ac:dyDescent="0.25">
      <c r="D329" s="481" t="s">
        <v>2990</v>
      </c>
      <c r="E329" s="480" t="s">
        <v>2973</v>
      </c>
      <c r="F329" s="481" t="s">
        <v>2193</v>
      </c>
      <c r="G329" s="480"/>
      <c r="H329" s="481" t="s">
        <v>2194</v>
      </c>
      <c r="I329" s="481" t="s">
        <v>2195</v>
      </c>
      <c r="J329" s="480" t="str">
        <f t="shared" si="6"/>
        <v>VC-3(M): Number of long-lasting insecticidal nets distributed to targeted risk groups through continuous distributionTarget / Risk population groupPregnant women</v>
      </c>
      <c r="K329" s="492">
        <v>389766</v>
      </c>
      <c r="L329" s="492"/>
      <c r="M329" s="493"/>
      <c r="N329" s="481" t="s">
        <v>341</v>
      </c>
      <c r="O329" s="481" t="s">
        <v>383</v>
      </c>
      <c r="P329" s="481"/>
      <c r="Q329" s="480" t="s">
        <v>1797</v>
      </c>
    </row>
    <row r="330" spans="4:17" x14ac:dyDescent="0.25">
      <c r="D330" s="481" t="s">
        <v>2991</v>
      </c>
      <c r="E330" s="480" t="s">
        <v>2973</v>
      </c>
      <c r="F330" s="481" t="s">
        <v>2193</v>
      </c>
      <c r="G330" s="480"/>
      <c r="H330" s="481" t="s">
        <v>2194</v>
      </c>
      <c r="I330" s="481" t="s">
        <v>2197</v>
      </c>
      <c r="J330" s="480" t="str">
        <f t="shared" si="6"/>
        <v>VC-3(M): Number of long-lasting insecticidal nets distributed to targeted risk groups through continuous distributionTarget / Risk population groupChildren 0-5</v>
      </c>
      <c r="K330" s="492">
        <v>441435</v>
      </c>
      <c r="L330" s="492"/>
      <c r="M330" s="493"/>
      <c r="N330" s="481" t="s">
        <v>341</v>
      </c>
      <c r="O330" s="481" t="s">
        <v>383</v>
      </c>
      <c r="P330" s="481"/>
      <c r="Q330" s="480" t="s">
        <v>1798</v>
      </c>
    </row>
    <row r="331" spans="4:17" x14ac:dyDescent="0.25">
      <c r="D331" s="481" t="s">
        <v>2992</v>
      </c>
      <c r="E331" s="480" t="s">
        <v>2973</v>
      </c>
      <c r="F331" s="481" t="s">
        <v>2193</v>
      </c>
      <c r="G331" s="480"/>
      <c r="H331" s="481" t="s">
        <v>2194</v>
      </c>
      <c r="I331" s="481" t="s">
        <v>2199</v>
      </c>
      <c r="J331" s="480" t="str">
        <f t="shared" si="6"/>
        <v>VC-3(M): Number of long-lasting insecticidal nets distributed to targeted risk groups through continuous distributionTarget / Risk population groupMigrants/ refugees/ IDPs</v>
      </c>
      <c r="K331" s="492">
        <v>0</v>
      </c>
      <c r="L331" s="492"/>
      <c r="M331" s="493"/>
      <c r="N331" s="481"/>
      <c r="O331" s="481"/>
      <c r="P331" s="481" t="s">
        <v>1795</v>
      </c>
      <c r="Q331" s="480" t="s">
        <v>1799</v>
      </c>
    </row>
    <row r="332" spans="4:17" x14ac:dyDescent="0.25">
      <c r="D332" s="481" t="s">
        <v>2993</v>
      </c>
      <c r="E332" s="480" t="s">
        <v>2994</v>
      </c>
      <c r="F332" s="481" t="s">
        <v>2313</v>
      </c>
      <c r="G332" s="480"/>
      <c r="H332" s="481" t="s">
        <v>2038</v>
      </c>
      <c r="I332" s="481" t="s">
        <v>2039</v>
      </c>
      <c r="J332" s="480" t="str">
        <f t="shared" si="6"/>
        <v>SPI-2: Percentage of children aged 3–59 months who received the full number of courses of SMC (3 or 4) per  transmission season in the targeted areasGenderMale</v>
      </c>
      <c r="K332" s="492"/>
      <c r="L332" s="492"/>
      <c r="M332" s="493"/>
      <c r="N332" s="481"/>
      <c r="O332" s="481"/>
      <c r="P332" s="481" t="s">
        <v>1867</v>
      </c>
      <c r="Q332" s="480" t="s">
        <v>1868</v>
      </c>
    </row>
    <row r="333" spans="4:17" x14ac:dyDescent="0.25">
      <c r="D333" s="481" t="s">
        <v>2995</v>
      </c>
      <c r="E333" s="480" t="s">
        <v>2994</v>
      </c>
      <c r="F333" s="481" t="s">
        <v>2313</v>
      </c>
      <c r="G333" s="480"/>
      <c r="H333" s="481" t="s">
        <v>2038</v>
      </c>
      <c r="I333" s="481" t="s">
        <v>2041</v>
      </c>
      <c r="J333" s="480" t="str">
        <f t="shared" si="6"/>
        <v>SPI-2: Percentage of children aged 3–59 months who received the full number of courses of SMC (3 or 4) per  transmission season in the targeted areasGenderFemale</v>
      </c>
      <c r="K333" s="492"/>
      <c r="L333" s="492"/>
      <c r="M333" s="493"/>
      <c r="N333" s="481"/>
      <c r="O333" s="481"/>
      <c r="P333" s="481"/>
      <c r="Q333" s="480" t="s">
        <v>1869</v>
      </c>
    </row>
    <row r="334" spans="4:17" x14ac:dyDescent="0.25">
      <c r="D334" s="481" t="s">
        <v>2996</v>
      </c>
      <c r="E334" s="480" t="s">
        <v>2973</v>
      </c>
      <c r="F334" s="481" t="s">
        <v>2193</v>
      </c>
      <c r="G334" s="480"/>
      <c r="H334" s="481" t="s">
        <v>2194</v>
      </c>
      <c r="I334" s="481" t="s">
        <v>2203</v>
      </c>
      <c r="J334" s="480" t="str">
        <f t="shared" si="6"/>
        <v>VC-3(M): Number of long-lasting insecticidal nets distributed to targeted risk groups through continuous distributionTarget / Risk population groupSchool children</v>
      </c>
      <c r="K334" s="492">
        <v>936357</v>
      </c>
      <c r="L334" s="492"/>
      <c r="M334" s="493"/>
      <c r="N334" s="481" t="s">
        <v>341</v>
      </c>
      <c r="O334" s="481" t="s">
        <v>736</v>
      </c>
      <c r="P334" s="481" t="s">
        <v>1800</v>
      </c>
      <c r="Q334" s="480" t="s">
        <v>1801</v>
      </c>
    </row>
    <row r="335" spans="4:17" x14ac:dyDescent="0.25">
      <c r="D335" s="481" t="s">
        <v>2997</v>
      </c>
      <c r="E335" s="480" t="s">
        <v>2998</v>
      </c>
      <c r="F335" s="481" t="s">
        <v>2438</v>
      </c>
      <c r="G335" s="480"/>
      <c r="H335" s="481"/>
      <c r="I335" s="481"/>
      <c r="J335" s="480" t="str">
        <f t="shared" si="6"/>
        <v>M&amp;E-1: Percentage of HMIS or other routine reporting units submitting timely reports according to national guidelines</v>
      </c>
      <c r="K335" s="492"/>
      <c r="L335" s="492"/>
      <c r="M335" s="493"/>
      <c r="N335" s="481"/>
      <c r="O335" s="481"/>
      <c r="P335" s="481"/>
      <c r="Q335" s="480" t="s">
        <v>1908</v>
      </c>
    </row>
    <row r="336" spans="4:17" x14ac:dyDescent="0.25">
      <c r="D336" s="481" t="s">
        <v>2999</v>
      </c>
      <c r="E336" s="480" t="s">
        <v>2998</v>
      </c>
      <c r="F336" s="481" t="s">
        <v>2438</v>
      </c>
      <c r="G336" s="480"/>
      <c r="H336" s="481"/>
      <c r="I336" s="481"/>
      <c r="J336" s="480" t="str">
        <f t="shared" si="6"/>
        <v>M&amp;E-1: Percentage of HMIS or other routine reporting units submitting timely reports according to national guidelines</v>
      </c>
      <c r="K336" s="492"/>
      <c r="L336" s="492"/>
      <c r="M336" s="493"/>
      <c r="N336" s="481"/>
      <c r="O336" s="481"/>
      <c r="P336" s="481"/>
      <c r="Q336" s="480" t="s">
        <v>1909</v>
      </c>
    </row>
    <row r="337" spans="4:17" x14ac:dyDescent="0.25">
      <c r="D337" s="481" t="s">
        <v>3000</v>
      </c>
      <c r="E337" s="480" t="s">
        <v>2998</v>
      </c>
      <c r="F337" s="481" t="s">
        <v>2438</v>
      </c>
      <c r="G337" s="480"/>
      <c r="H337" s="481"/>
      <c r="I337" s="481"/>
      <c r="J337" s="480" t="str">
        <f t="shared" si="6"/>
        <v>M&amp;E-1: Percentage of HMIS or other routine reporting units submitting timely reports according to national guidelines</v>
      </c>
      <c r="K337" s="492"/>
      <c r="L337" s="492"/>
      <c r="M337" s="493"/>
      <c r="N337" s="481"/>
      <c r="O337" s="481"/>
      <c r="P337" s="481"/>
      <c r="Q337" s="480" t="s">
        <v>1910</v>
      </c>
    </row>
    <row r="338" spans="4:17" x14ac:dyDescent="0.25">
      <c r="D338" s="481" t="s">
        <v>3001</v>
      </c>
      <c r="E338" s="480" t="s">
        <v>2998</v>
      </c>
      <c r="F338" s="481" t="s">
        <v>2438</v>
      </c>
      <c r="G338" s="480"/>
      <c r="H338" s="481"/>
      <c r="I338" s="481"/>
      <c r="J338" s="480" t="str">
        <f t="shared" si="6"/>
        <v>M&amp;E-1: Percentage of HMIS or other routine reporting units submitting timely reports according to national guidelines</v>
      </c>
      <c r="K338" s="492"/>
      <c r="L338" s="492"/>
      <c r="M338" s="493"/>
      <c r="N338" s="481"/>
      <c r="O338" s="481"/>
      <c r="P338" s="481"/>
      <c r="Q338" s="480" t="s">
        <v>1911</v>
      </c>
    </row>
    <row r="339" spans="4:17" x14ac:dyDescent="0.25">
      <c r="D339" s="481" t="s">
        <v>3002</v>
      </c>
      <c r="E339" s="480" t="s">
        <v>2998</v>
      </c>
      <c r="F339" s="481" t="s">
        <v>2438</v>
      </c>
      <c r="G339" s="480"/>
      <c r="H339" s="481"/>
      <c r="I339" s="481"/>
      <c r="J339" s="480" t="str">
        <f t="shared" si="6"/>
        <v>M&amp;E-1: Percentage of HMIS or other routine reporting units submitting timely reports according to national guidelines</v>
      </c>
      <c r="K339" s="492"/>
      <c r="L339" s="492"/>
      <c r="M339" s="493"/>
      <c r="N339" s="481"/>
      <c r="O339" s="481"/>
      <c r="P339" s="481"/>
      <c r="Q339" s="480" t="s">
        <v>1912</v>
      </c>
    </row>
    <row r="340" spans="4:17" x14ac:dyDescent="0.25">
      <c r="D340" s="481" t="s">
        <v>3003</v>
      </c>
      <c r="E340" s="480" t="s">
        <v>2998</v>
      </c>
      <c r="F340" s="481" t="s">
        <v>2438</v>
      </c>
      <c r="G340" s="480"/>
      <c r="H340" s="481"/>
      <c r="I340" s="481"/>
      <c r="J340" s="480" t="str">
        <f t="shared" si="6"/>
        <v>M&amp;E-1: Percentage of HMIS or other routine reporting units submitting timely reports according to national guidelines</v>
      </c>
      <c r="K340" s="492"/>
      <c r="L340" s="492"/>
      <c r="M340" s="493"/>
      <c r="N340" s="481"/>
      <c r="O340" s="481"/>
      <c r="P340" s="481"/>
      <c r="Q340" s="480" t="s">
        <v>1913</v>
      </c>
    </row>
    <row r="341" spans="4:17" x14ac:dyDescent="0.25">
      <c r="D341" s="481" t="s">
        <v>3004</v>
      </c>
      <c r="E341" s="480" t="s">
        <v>2998</v>
      </c>
      <c r="F341" s="481" t="s">
        <v>2438</v>
      </c>
      <c r="G341" s="480"/>
      <c r="H341" s="481"/>
      <c r="I341" s="481"/>
      <c r="J341" s="480" t="str">
        <f t="shared" si="6"/>
        <v>M&amp;E-1: Percentage of HMIS or other routine reporting units submitting timely reports according to national guidelines</v>
      </c>
      <c r="K341" s="492"/>
      <c r="L341" s="492"/>
      <c r="M341" s="493"/>
      <c r="N341" s="481"/>
      <c r="O341" s="481"/>
      <c r="P341" s="481"/>
      <c r="Q341" s="480" t="s">
        <v>1914</v>
      </c>
    </row>
    <row r="342" spans="4:17" x14ac:dyDescent="0.25">
      <c r="D342" s="481" t="s">
        <v>3005</v>
      </c>
      <c r="E342" s="480" t="s">
        <v>2998</v>
      </c>
      <c r="F342" s="481" t="s">
        <v>2438</v>
      </c>
      <c r="G342" s="480"/>
      <c r="H342" s="481"/>
      <c r="I342" s="481"/>
      <c r="J342" s="480" t="str">
        <f t="shared" si="6"/>
        <v>M&amp;E-1: Percentage of HMIS or other routine reporting units submitting timely reports according to national guidelines</v>
      </c>
      <c r="K342" s="492"/>
      <c r="L342" s="492"/>
      <c r="M342" s="493"/>
      <c r="N342" s="481"/>
      <c r="O342" s="481"/>
      <c r="P342" s="481"/>
      <c r="Q342" s="480" t="s">
        <v>1915</v>
      </c>
    </row>
    <row r="343" spans="4:17" x14ac:dyDescent="0.25">
      <c r="D343" s="481" t="s">
        <v>3006</v>
      </c>
      <c r="E343" s="480" t="s">
        <v>2998</v>
      </c>
      <c r="F343" s="481" t="s">
        <v>2438</v>
      </c>
      <c r="G343" s="480"/>
      <c r="H343" s="481"/>
      <c r="I343" s="481"/>
      <c r="J343" s="480" t="str">
        <f t="shared" si="6"/>
        <v>M&amp;E-1: Percentage of HMIS or other routine reporting units submitting timely reports according to national guidelines</v>
      </c>
      <c r="K343" s="492"/>
      <c r="L343" s="492"/>
      <c r="M343" s="493"/>
      <c r="N343" s="481"/>
      <c r="O343" s="481"/>
      <c r="P343" s="481"/>
      <c r="Q343" s="480" t="s">
        <v>1916</v>
      </c>
    </row>
    <row r="344" spans="4:17" x14ac:dyDescent="0.25">
      <c r="D344" s="481" t="s">
        <v>3007</v>
      </c>
      <c r="E344" s="480" t="s">
        <v>2998</v>
      </c>
      <c r="F344" s="481" t="s">
        <v>2438</v>
      </c>
      <c r="G344" s="480"/>
      <c r="H344" s="481"/>
      <c r="I344" s="481"/>
      <c r="J344" s="480" t="str">
        <f t="shared" si="6"/>
        <v>M&amp;E-1: Percentage of HMIS or other routine reporting units submitting timely reports according to national guidelines</v>
      </c>
      <c r="K344" s="492"/>
      <c r="L344" s="492"/>
      <c r="M344" s="493"/>
      <c r="N344" s="481"/>
      <c r="O344" s="481"/>
      <c r="P344" s="481"/>
      <c r="Q344" s="480" t="s">
        <v>1917</v>
      </c>
    </row>
    <row r="345" spans="4:17" x14ac:dyDescent="0.25">
      <c r="D345" s="481" t="s">
        <v>3008</v>
      </c>
      <c r="E345" s="480" t="s">
        <v>3009</v>
      </c>
      <c r="F345" s="481"/>
      <c r="G345" s="480"/>
      <c r="H345" s="481"/>
      <c r="I345" s="481"/>
      <c r="J345" s="480" t="str">
        <f t="shared" si="6"/>
        <v/>
      </c>
      <c r="K345" s="492"/>
      <c r="L345" s="492"/>
      <c r="M345" s="493"/>
      <c r="N345" s="481"/>
      <c r="O345" s="481"/>
      <c r="P345" s="481"/>
      <c r="Q345" s="480" t="s">
        <v>1898</v>
      </c>
    </row>
    <row r="346" spans="4:17" x14ac:dyDescent="0.25">
      <c r="D346" s="481" t="s">
        <v>3010</v>
      </c>
      <c r="E346" s="480" t="s">
        <v>3009</v>
      </c>
      <c r="F346" s="481"/>
      <c r="G346" s="480"/>
      <c r="H346" s="481"/>
      <c r="I346" s="481"/>
      <c r="J346" s="480" t="str">
        <f t="shared" si="6"/>
        <v/>
      </c>
      <c r="K346" s="492"/>
      <c r="L346" s="492"/>
      <c r="M346" s="493"/>
      <c r="N346" s="481"/>
      <c r="O346" s="481"/>
      <c r="P346" s="481"/>
      <c r="Q346" s="480" t="s">
        <v>1899</v>
      </c>
    </row>
    <row r="347" spans="4:17" x14ac:dyDescent="0.25">
      <c r="D347" s="481" t="s">
        <v>3011</v>
      </c>
      <c r="E347" s="480" t="s">
        <v>3009</v>
      </c>
      <c r="F347" s="481"/>
      <c r="G347" s="480"/>
      <c r="H347" s="481"/>
      <c r="I347" s="481"/>
      <c r="J347" s="480" t="str">
        <f t="shared" si="6"/>
        <v/>
      </c>
      <c r="K347" s="492"/>
      <c r="L347" s="492"/>
      <c r="M347" s="493"/>
      <c r="N347" s="481"/>
      <c r="O347" s="481"/>
      <c r="P347" s="481"/>
      <c r="Q347" s="480" t="s">
        <v>1900</v>
      </c>
    </row>
    <row r="348" spans="4:17" x14ac:dyDescent="0.25">
      <c r="D348" s="481" t="s">
        <v>3012</v>
      </c>
      <c r="E348" s="480" t="s">
        <v>3009</v>
      </c>
      <c r="F348" s="481"/>
      <c r="G348" s="480"/>
      <c r="H348" s="481"/>
      <c r="I348" s="481"/>
      <c r="J348" s="480" t="str">
        <f t="shared" si="6"/>
        <v/>
      </c>
      <c r="K348" s="492"/>
      <c r="L348" s="492"/>
      <c r="M348" s="493"/>
      <c r="N348" s="481"/>
      <c r="O348" s="481"/>
      <c r="P348" s="481"/>
      <c r="Q348" s="480" t="s">
        <v>1901</v>
      </c>
    </row>
    <row r="349" spans="4:17" x14ac:dyDescent="0.25">
      <c r="D349" s="481" t="s">
        <v>3013</v>
      </c>
      <c r="E349" s="480" t="s">
        <v>3009</v>
      </c>
      <c r="F349" s="481"/>
      <c r="G349" s="480"/>
      <c r="H349" s="481"/>
      <c r="I349" s="481"/>
      <c r="J349" s="480" t="str">
        <f t="shared" si="6"/>
        <v/>
      </c>
      <c r="K349" s="492"/>
      <c r="L349" s="492"/>
      <c r="M349" s="493"/>
      <c r="N349" s="481"/>
      <c r="O349" s="481"/>
      <c r="P349" s="481"/>
      <c r="Q349" s="480" t="s">
        <v>1902</v>
      </c>
    </row>
    <row r="350" spans="4:17" x14ac:dyDescent="0.25">
      <c r="D350" s="481" t="s">
        <v>3014</v>
      </c>
      <c r="E350" s="480" t="s">
        <v>3009</v>
      </c>
      <c r="F350" s="481"/>
      <c r="G350" s="480"/>
      <c r="H350" s="481"/>
      <c r="I350" s="481"/>
      <c r="J350" s="480" t="str">
        <f t="shared" si="6"/>
        <v/>
      </c>
      <c r="K350" s="492"/>
      <c r="L350" s="492"/>
      <c r="M350" s="493"/>
      <c r="N350" s="481"/>
      <c r="O350" s="481"/>
      <c r="P350" s="481"/>
      <c r="Q350" s="480" t="s">
        <v>1903</v>
      </c>
    </row>
    <row r="351" spans="4:17" x14ac:dyDescent="0.25">
      <c r="D351" s="481" t="s">
        <v>3015</v>
      </c>
      <c r="E351" s="480" t="s">
        <v>3009</v>
      </c>
      <c r="F351" s="481"/>
      <c r="G351" s="480"/>
      <c r="H351" s="481"/>
      <c r="I351" s="481"/>
      <c r="J351" s="480" t="str">
        <f t="shared" si="6"/>
        <v/>
      </c>
      <c r="K351" s="492"/>
      <c r="L351" s="492"/>
      <c r="M351" s="493"/>
      <c r="N351" s="481"/>
      <c r="O351" s="481"/>
      <c r="P351" s="481"/>
      <c r="Q351" s="480" t="s">
        <v>1904</v>
      </c>
    </row>
    <row r="352" spans="4:17" x14ac:dyDescent="0.25">
      <c r="D352" s="481" t="s">
        <v>3016</v>
      </c>
      <c r="E352" s="480" t="s">
        <v>3009</v>
      </c>
      <c r="F352" s="481"/>
      <c r="G352" s="480"/>
      <c r="H352" s="481"/>
      <c r="I352" s="481"/>
      <c r="J352" s="480" t="str">
        <f t="shared" si="6"/>
        <v/>
      </c>
      <c r="K352" s="492"/>
      <c r="L352" s="492"/>
      <c r="M352" s="493"/>
      <c r="N352" s="481"/>
      <c r="O352" s="481"/>
      <c r="P352" s="481"/>
      <c r="Q352" s="480" t="s">
        <v>1905</v>
      </c>
    </row>
    <row r="353" spans="4:17" x14ac:dyDescent="0.25">
      <c r="D353" s="481" t="s">
        <v>3017</v>
      </c>
      <c r="E353" s="480" t="s">
        <v>3009</v>
      </c>
      <c r="F353" s="481"/>
      <c r="G353" s="480"/>
      <c r="H353" s="481"/>
      <c r="I353" s="481"/>
      <c r="J353" s="480" t="str">
        <f t="shared" si="6"/>
        <v/>
      </c>
      <c r="K353" s="492"/>
      <c r="L353" s="492"/>
      <c r="M353" s="493"/>
      <c r="N353" s="481"/>
      <c r="O353" s="481"/>
      <c r="P353" s="481"/>
      <c r="Q353" s="480" t="s">
        <v>1906</v>
      </c>
    </row>
    <row r="354" spans="4:17" x14ac:dyDescent="0.25">
      <c r="D354" s="481" t="s">
        <v>3018</v>
      </c>
      <c r="E354" s="480" t="s">
        <v>3009</v>
      </c>
      <c r="F354" s="481"/>
      <c r="G354" s="480"/>
      <c r="H354" s="481"/>
      <c r="I354" s="481"/>
      <c r="J354" s="480" t="str">
        <f t="shared" si="6"/>
        <v/>
      </c>
      <c r="K354" s="492"/>
      <c r="L354" s="492"/>
      <c r="M354" s="493"/>
      <c r="N354" s="481"/>
      <c r="O354" s="481"/>
      <c r="P354" s="481"/>
      <c r="Q354" s="480" t="s">
        <v>1907</v>
      </c>
    </row>
    <row r="355" spans="4:17" x14ac:dyDescent="0.25">
      <c r="D355" s="481" t="s">
        <v>3019</v>
      </c>
      <c r="E355" s="480" t="s">
        <v>3020</v>
      </c>
      <c r="F355" s="481"/>
      <c r="G355" s="480"/>
      <c r="H355" s="481"/>
      <c r="I355" s="481"/>
      <c r="J355" s="480" t="str">
        <f t="shared" si="6"/>
        <v/>
      </c>
      <c r="K355" s="492"/>
      <c r="L355" s="492"/>
      <c r="M355" s="493"/>
      <c r="N355" s="481"/>
      <c r="O355" s="481"/>
      <c r="P355" s="481"/>
      <c r="Q355" s="480" t="s">
        <v>1888</v>
      </c>
    </row>
    <row r="356" spans="4:17" x14ac:dyDescent="0.25">
      <c r="D356" s="481" t="s">
        <v>3021</v>
      </c>
      <c r="E356" s="480" t="s">
        <v>3020</v>
      </c>
      <c r="F356" s="481"/>
      <c r="G356" s="480"/>
      <c r="H356" s="481"/>
      <c r="I356" s="481"/>
      <c r="J356" s="480" t="str">
        <f t="shared" si="6"/>
        <v/>
      </c>
      <c r="K356" s="492"/>
      <c r="L356" s="492"/>
      <c r="M356" s="493"/>
      <c r="N356" s="481"/>
      <c r="O356" s="481"/>
      <c r="P356" s="481"/>
      <c r="Q356" s="480" t="s">
        <v>1889</v>
      </c>
    </row>
    <row r="357" spans="4:17" x14ac:dyDescent="0.25">
      <c r="D357" s="481" t="s">
        <v>3022</v>
      </c>
      <c r="E357" s="480" t="s">
        <v>3020</v>
      </c>
      <c r="F357" s="481"/>
      <c r="G357" s="480"/>
      <c r="H357" s="481"/>
      <c r="I357" s="481"/>
      <c r="J357" s="480" t="str">
        <f t="shared" si="6"/>
        <v/>
      </c>
      <c r="K357" s="492"/>
      <c r="L357" s="492"/>
      <c r="M357" s="493"/>
      <c r="N357" s="481"/>
      <c r="O357" s="481"/>
      <c r="P357" s="481"/>
      <c r="Q357" s="480" t="s">
        <v>1890</v>
      </c>
    </row>
    <row r="358" spans="4:17" x14ac:dyDescent="0.25">
      <c r="D358" s="481" t="s">
        <v>3023</v>
      </c>
      <c r="E358" s="480" t="s">
        <v>3020</v>
      </c>
      <c r="F358" s="481"/>
      <c r="G358" s="480"/>
      <c r="H358" s="481"/>
      <c r="I358" s="481"/>
      <c r="J358" s="480" t="str">
        <f t="shared" si="6"/>
        <v/>
      </c>
      <c r="K358" s="492"/>
      <c r="L358" s="492"/>
      <c r="M358" s="493"/>
      <c r="N358" s="481"/>
      <c r="O358" s="481"/>
      <c r="P358" s="481"/>
      <c r="Q358" s="480" t="s">
        <v>1891</v>
      </c>
    </row>
    <row r="359" spans="4:17" x14ac:dyDescent="0.25">
      <c r="D359" s="481" t="s">
        <v>3024</v>
      </c>
      <c r="E359" s="480" t="s">
        <v>3020</v>
      </c>
      <c r="F359" s="481"/>
      <c r="G359" s="480"/>
      <c r="H359" s="481"/>
      <c r="I359" s="481"/>
      <c r="J359" s="480" t="str">
        <f t="shared" si="6"/>
        <v/>
      </c>
      <c r="K359" s="492"/>
      <c r="L359" s="492"/>
      <c r="M359" s="493"/>
      <c r="N359" s="481"/>
      <c r="O359" s="481"/>
      <c r="P359" s="481"/>
      <c r="Q359" s="480" t="s">
        <v>1892</v>
      </c>
    </row>
    <row r="360" spans="4:17" x14ac:dyDescent="0.25">
      <c r="D360" s="481" t="s">
        <v>3025</v>
      </c>
      <c r="E360" s="480" t="s">
        <v>3020</v>
      </c>
      <c r="F360" s="481"/>
      <c r="G360" s="480"/>
      <c r="H360" s="481"/>
      <c r="I360" s="481"/>
      <c r="J360" s="480" t="str">
        <f t="shared" si="6"/>
        <v/>
      </c>
      <c r="K360" s="492"/>
      <c r="L360" s="492"/>
      <c r="M360" s="493"/>
      <c r="N360" s="481"/>
      <c r="O360" s="481"/>
      <c r="P360" s="481"/>
      <c r="Q360" s="480" t="s">
        <v>1893</v>
      </c>
    </row>
    <row r="361" spans="4:17" x14ac:dyDescent="0.25">
      <c r="D361" s="481" t="s">
        <v>3026</v>
      </c>
      <c r="E361" s="480" t="s">
        <v>3020</v>
      </c>
      <c r="F361" s="481"/>
      <c r="G361" s="480"/>
      <c r="H361" s="481"/>
      <c r="I361" s="481"/>
      <c r="J361" s="480" t="str">
        <f t="shared" si="6"/>
        <v/>
      </c>
      <c r="K361" s="492"/>
      <c r="L361" s="492"/>
      <c r="M361" s="493"/>
      <c r="N361" s="481"/>
      <c r="O361" s="481"/>
      <c r="P361" s="481"/>
      <c r="Q361" s="480" t="s">
        <v>1894</v>
      </c>
    </row>
    <row r="362" spans="4:17" x14ac:dyDescent="0.25">
      <c r="D362" s="481" t="s">
        <v>3027</v>
      </c>
      <c r="E362" s="480" t="s">
        <v>3020</v>
      </c>
      <c r="F362" s="481"/>
      <c r="G362" s="480"/>
      <c r="H362" s="481"/>
      <c r="I362" s="481"/>
      <c r="J362" s="480" t="str">
        <f t="shared" si="6"/>
        <v/>
      </c>
      <c r="K362" s="492"/>
      <c r="L362" s="492"/>
      <c r="M362" s="493"/>
      <c r="N362" s="481"/>
      <c r="O362" s="481"/>
      <c r="P362" s="481"/>
      <c r="Q362" s="480" t="s">
        <v>1895</v>
      </c>
    </row>
    <row r="363" spans="4:17" x14ac:dyDescent="0.25">
      <c r="D363" s="481" t="s">
        <v>3028</v>
      </c>
      <c r="E363" s="480" t="s">
        <v>3020</v>
      </c>
      <c r="F363" s="481"/>
      <c r="G363" s="480"/>
      <c r="H363" s="481"/>
      <c r="I363" s="481"/>
      <c r="J363" s="480" t="str">
        <f t="shared" si="6"/>
        <v/>
      </c>
      <c r="K363" s="492"/>
      <c r="L363" s="492"/>
      <c r="M363" s="493"/>
      <c r="N363" s="481"/>
      <c r="O363" s="481"/>
      <c r="P363" s="481"/>
      <c r="Q363" s="480" t="s">
        <v>1896</v>
      </c>
    </row>
    <row r="364" spans="4:17" x14ac:dyDescent="0.25">
      <c r="D364" s="481" t="s">
        <v>3029</v>
      </c>
      <c r="E364" s="480" t="s">
        <v>3020</v>
      </c>
      <c r="F364" s="481"/>
      <c r="G364" s="480"/>
      <c r="H364" s="481"/>
      <c r="I364" s="481"/>
      <c r="J364" s="480" t="str">
        <f t="shared" si="6"/>
        <v/>
      </c>
      <c r="K364" s="492"/>
      <c r="L364" s="492"/>
      <c r="M364" s="493"/>
      <c r="N364" s="481"/>
      <c r="O364" s="481"/>
      <c r="P364" s="481"/>
      <c r="Q364" s="480" t="s">
        <v>1897</v>
      </c>
    </row>
    <row r="365" spans="4:17" x14ac:dyDescent="0.25">
      <c r="D365" s="481" t="s">
        <v>3030</v>
      </c>
      <c r="E365" s="480" t="s">
        <v>3031</v>
      </c>
      <c r="F365" s="481" t="s">
        <v>2431</v>
      </c>
      <c r="G365" s="480"/>
      <c r="H365" s="481"/>
      <c r="I365" s="481"/>
      <c r="J365" s="480" t="str">
        <f t="shared" si="6"/>
        <v>PSM-2: Percentage of health facilities with essential medicines and life-saving commodities in stock</v>
      </c>
      <c r="K365" s="492"/>
      <c r="L365" s="492"/>
      <c r="M365" s="493"/>
      <c r="N365" s="481"/>
      <c r="O365" s="481"/>
      <c r="P365" s="481"/>
      <c r="Q365" s="480" t="s">
        <v>1878</v>
      </c>
    </row>
    <row r="366" spans="4:17" x14ac:dyDescent="0.25">
      <c r="D366" s="481" t="s">
        <v>3032</v>
      </c>
      <c r="E366" s="480" t="s">
        <v>3031</v>
      </c>
      <c r="F366" s="481" t="s">
        <v>2431</v>
      </c>
      <c r="G366" s="480"/>
      <c r="H366" s="481"/>
      <c r="I366" s="481"/>
      <c r="J366" s="480" t="str">
        <f t="shared" si="6"/>
        <v>PSM-2: Percentage of health facilities with essential medicines and life-saving commodities in stock</v>
      </c>
      <c r="K366" s="492"/>
      <c r="L366" s="492"/>
      <c r="M366" s="493"/>
      <c r="N366" s="481"/>
      <c r="O366" s="481"/>
      <c r="P366" s="481"/>
      <c r="Q366" s="480" t="s">
        <v>1879</v>
      </c>
    </row>
    <row r="367" spans="4:17" x14ac:dyDescent="0.25">
      <c r="D367" s="481" t="s">
        <v>3033</v>
      </c>
      <c r="E367" s="480" t="s">
        <v>3031</v>
      </c>
      <c r="F367" s="481" t="s">
        <v>2431</v>
      </c>
      <c r="G367" s="480"/>
      <c r="H367" s="481"/>
      <c r="I367" s="481"/>
      <c r="J367" s="480" t="str">
        <f t="shared" si="6"/>
        <v>PSM-2: Percentage of health facilities with essential medicines and life-saving commodities in stock</v>
      </c>
      <c r="K367" s="492"/>
      <c r="L367" s="492"/>
      <c r="M367" s="493"/>
      <c r="N367" s="481"/>
      <c r="O367" s="481"/>
      <c r="P367" s="481"/>
      <c r="Q367" s="480" t="s">
        <v>1880</v>
      </c>
    </row>
    <row r="368" spans="4:17" x14ac:dyDescent="0.25">
      <c r="D368" s="481" t="s">
        <v>3034</v>
      </c>
      <c r="E368" s="480" t="s">
        <v>3031</v>
      </c>
      <c r="F368" s="481" t="s">
        <v>2431</v>
      </c>
      <c r="G368" s="480"/>
      <c r="H368" s="481"/>
      <c r="I368" s="481"/>
      <c r="J368" s="480" t="str">
        <f t="shared" si="6"/>
        <v>PSM-2: Percentage of health facilities with essential medicines and life-saving commodities in stock</v>
      </c>
      <c r="K368" s="492"/>
      <c r="L368" s="492"/>
      <c r="M368" s="493"/>
      <c r="N368" s="481"/>
      <c r="O368" s="481"/>
      <c r="P368" s="481"/>
      <c r="Q368" s="480" t="s">
        <v>1881</v>
      </c>
    </row>
    <row r="369" spans="4:17" x14ac:dyDescent="0.25">
      <c r="D369" s="481" t="s">
        <v>3035</v>
      </c>
      <c r="E369" s="480" t="s">
        <v>3031</v>
      </c>
      <c r="F369" s="481" t="s">
        <v>2431</v>
      </c>
      <c r="G369" s="480"/>
      <c r="H369" s="481"/>
      <c r="I369" s="481"/>
      <c r="J369" s="480" t="str">
        <f t="shared" si="6"/>
        <v>PSM-2: Percentage of health facilities with essential medicines and life-saving commodities in stock</v>
      </c>
      <c r="K369" s="492"/>
      <c r="L369" s="492"/>
      <c r="M369" s="493"/>
      <c r="N369" s="481"/>
      <c r="O369" s="481"/>
      <c r="P369" s="481"/>
      <c r="Q369" s="480" t="s">
        <v>1882</v>
      </c>
    </row>
    <row r="370" spans="4:17" x14ac:dyDescent="0.25">
      <c r="D370" s="481" t="s">
        <v>3036</v>
      </c>
      <c r="E370" s="480" t="s">
        <v>3031</v>
      </c>
      <c r="F370" s="481" t="s">
        <v>2431</v>
      </c>
      <c r="G370" s="480"/>
      <c r="H370" s="481"/>
      <c r="I370" s="481"/>
      <c r="J370" s="480" t="str">
        <f t="shared" si="6"/>
        <v>PSM-2: Percentage of health facilities with essential medicines and life-saving commodities in stock</v>
      </c>
      <c r="K370" s="492"/>
      <c r="L370" s="492"/>
      <c r="M370" s="493"/>
      <c r="N370" s="481"/>
      <c r="O370" s="481"/>
      <c r="P370" s="481"/>
      <c r="Q370" s="480" t="s">
        <v>1883</v>
      </c>
    </row>
    <row r="371" spans="4:17" x14ac:dyDescent="0.25">
      <c r="D371" s="481" t="s">
        <v>3037</v>
      </c>
      <c r="E371" s="480" t="s">
        <v>3031</v>
      </c>
      <c r="F371" s="481" t="s">
        <v>2431</v>
      </c>
      <c r="G371" s="480"/>
      <c r="H371" s="481"/>
      <c r="I371" s="481"/>
      <c r="J371" s="480" t="str">
        <f t="shared" si="6"/>
        <v>PSM-2: Percentage of health facilities with essential medicines and life-saving commodities in stock</v>
      </c>
      <c r="K371" s="492"/>
      <c r="L371" s="492"/>
      <c r="M371" s="493"/>
      <c r="N371" s="481"/>
      <c r="O371" s="481"/>
      <c r="P371" s="481"/>
      <c r="Q371" s="480" t="s">
        <v>1884</v>
      </c>
    </row>
    <row r="372" spans="4:17" x14ac:dyDescent="0.25">
      <c r="D372" s="481" t="s">
        <v>3038</v>
      </c>
      <c r="E372" s="480" t="s">
        <v>3031</v>
      </c>
      <c r="F372" s="481" t="s">
        <v>2431</v>
      </c>
      <c r="G372" s="480"/>
      <c r="H372" s="481"/>
      <c r="I372" s="481"/>
      <c r="J372" s="480" t="str">
        <f t="shared" si="6"/>
        <v>PSM-2: Percentage of health facilities with essential medicines and life-saving commodities in stock</v>
      </c>
      <c r="K372" s="492"/>
      <c r="L372" s="492"/>
      <c r="M372" s="493"/>
      <c r="N372" s="481"/>
      <c r="O372" s="481"/>
      <c r="P372" s="481"/>
      <c r="Q372" s="480" t="s">
        <v>1885</v>
      </c>
    </row>
    <row r="373" spans="4:17" x14ac:dyDescent="0.25">
      <c r="D373" s="481" t="s">
        <v>3039</v>
      </c>
      <c r="E373" s="480" t="s">
        <v>3031</v>
      </c>
      <c r="F373" s="481" t="s">
        <v>2431</v>
      </c>
      <c r="G373" s="480"/>
      <c r="H373" s="481"/>
      <c r="I373" s="481"/>
      <c r="J373" s="480" t="str">
        <f t="shared" si="6"/>
        <v>PSM-2: Percentage of health facilities with essential medicines and life-saving commodities in stock</v>
      </c>
      <c r="K373" s="492"/>
      <c r="L373" s="492"/>
      <c r="M373" s="493"/>
      <c r="N373" s="481"/>
      <c r="O373" s="481"/>
      <c r="P373" s="481"/>
      <c r="Q373" s="480" t="s">
        <v>1886</v>
      </c>
    </row>
    <row r="374" spans="4:17" x14ac:dyDescent="0.25">
      <c r="D374" s="481" t="s">
        <v>3040</v>
      </c>
      <c r="E374" s="480" t="s">
        <v>3031</v>
      </c>
      <c r="F374" s="481" t="s">
        <v>2431</v>
      </c>
      <c r="G374" s="480"/>
      <c r="H374" s="481"/>
      <c r="I374" s="481"/>
      <c r="J374" s="480" t="str">
        <f t="shared" si="6"/>
        <v>PSM-2: Percentage of health facilities with essential medicines and life-saving commodities in stock</v>
      </c>
      <c r="K374" s="492"/>
      <c r="L374" s="492"/>
      <c r="M374" s="493"/>
      <c r="N374" s="481"/>
      <c r="O374" s="481"/>
      <c r="P374" s="481"/>
      <c r="Q374" s="480" t="s">
        <v>1887</v>
      </c>
    </row>
    <row r="375" spans="4:17" x14ac:dyDescent="0.25">
      <c r="D375" s="481" t="s">
        <v>3041</v>
      </c>
      <c r="E375" s="480" t="s">
        <v>2994</v>
      </c>
      <c r="F375" s="481" t="s">
        <v>2313</v>
      </c>
      <c r="G375" s="480"/>
      <c r="H375" s="481"/>
      <c r="I375" s="481"/>
      <c r="J375" s="480" t="str">
        <f t="shared" si="6"/>
        <v>SPI-2: Percentage of children aged 3–59 months who received the full number of courses of SMC (3 or 4) per  transmission season in the targeted areas</v>
      </c>
      <c r="K375" s="492"/>
      <c r="L375" s="492"/>
      <c r="M375" s="493"/>
      <c r="N375" s="481"/>
      <c r="O375" s="481"/>
      <c r="P375" s="481"/>
      <c r="Q375" s="480" t="s">
        <v>1870</v>
      </c>
    </row>
    <row r="376" spans="4:17" x14ac:dyDescent="0.25">
      <c r="D376" s="481" t="s">
        <v>3042</v>
      </c>
      <c r="E376" s="480" t="s">
        <v>2994</v>
      </c>
      <c r="F376" s="481" t="s">
        <v>2313</v>
      </c>
      <c r="G376" s="480"/>
      <c r="H376" s="481"/>
      <c r="I376" s="481"/>
      <c r="J376" s="480" t="str">
        <f t="shared" si="6"/>
        <v>SPI-2: Percentage of children aged 3–59 months who received the full number of courses of SMC (3 or 4) per  transmission season in the targeted areas</v>
      </c>
      <c r="K376" s="492"/>
      <c r="L376" s="492"/>
      <c r="M376" s="493"/>
      <c r="N376" s="481"/>
      <c r="O376" s="481"/>
      <c r="P376" s="481"/>
      <c r="Q376" s="480" t="s">
        <v>1871</v>
      </c>
    </row>
    <row r="377" spans="4:17" x14ac:dyDescent="0.25">
      <c r="D377" s="481" t="s">
        <v>3043</v>
      </c>
      <c r="E377" s="480" t="s">
        <v>2994</v>
      </c>
      <c r="F377" s="481" t="s">
        <v>2313</v>
      </c>
      <c r="G377" s="480"/>
      <c r="H377" s="481"/>
      <c r="I377" s="481"/>
      <c r="J377" s="480" t="str">
        <f t="shared" si="6"/>
        <v>SPI-2: Percentage of children aged 3–59 months who received the full number of courses of SMC (3 or 4) per  transmission season in the targeted areas</v>
      </c>
      <c r="K377" s="492"/>
      <c r="L377" s="492"/>
      <c r="M377" s="493"/>
      <c r="N377" s="481"/>
      <c r="O377" s="481"/>
      <c r="P377" s="481"/>
      <c r="Q377" s="480" t="s">
        <v>1872</v>
      </c>
    </row>
    <row r="378" spans="4:17" x14ac:dyDescent="0.25">
      <c r="D378" s="481" t="s">
        <v>3044</v>
      </c>
      <c r="E378" s="480" t="s">
        <v>2994</v>
      </c>
      <c r="F378" s="481" t="s">
        <v>2313</v>
      </c>
      <c r="G378" s="480"/>
      <c r="H378" s="481"/>
      <c r="I378" s="481"/>
      <c r="J378" s="480" t="str">
        <f t="shared" si="6"/>
        <v>SPI-2: Percentage of children aged 3–59 months who received the full number of courses of SMC (3 or 4) per  transmission season in the targeted areas</v>
      </c>
      <c r="K378" s="492"/>
      <c r="L378" s="492"/>
      <c r="M378" s="493"/>
      <c r="N378" s="481"/>
      <c r="O378" s="481"/>
      <c r="P378" s="481"/>
      <c r="Q378" s="480" t="s">
        <v>1873</v>
      </c>
    </row>
    <row r="379" spans="4:17" x14ac:dyDescent="0.25">
      <c r="D379" s="481" t="s">
        <v>3045</v>
      </c>
      <c r="E379" s="480" t="s">
        <v>2994</v>
      </c>
      <c r="F379" s="481" t="s">
        <v>2313</v>
      </c>
      <c r="G379" s="480"/>
      <c r="H379" s="481"/>
      <c r="I379" s="481"/>
      <c r="J379" s="480" t="str">
        <f t="shared" si="6"/>
        <v>SPI-2: Percentage of children aged 3–59 months who received the full number of courses of SMC (3 or 4) per  transmission season in the targeted areas</v>
      </c>
      <c r="K379" s="492"/>
      <c r="L379" s="492"/>
      <c r="M379" s="493"/>
      <c r="N379" s="481"/>
      <c r="O379" s="481"/>
      <c r="P379" s="481"/>
      <c r="Q379" s="480" t="s">
        <v>1874</v>
      </c>
    </row>
    <row r="380" spans="4:17" x14ac:dyDescent="0.25">
      <c r="D380" s="481" t="s">
        <v>3046</v>
      </c>
      <c r="E380" s="480" t="s">
        <v>2994</v>
      </c>
      <c r="F380" s="481" t="s">
        <v>2313</v>
      </c>
      <c r="G380" s="480"/>
      <c r="H380" s="481"/>
      <c r="I380" s="481"/>
      <c r="J380" s="480" t="str">
        <f t="shared" ref="J380:J443" si="7">F380&amp;H380&amp;I380</f>
        <v>SPI-2: Percentage of children aged 3–59 months who received the full number of courses of SMC (3 or 4) per  transmission season in the targeted areas</v>
      </c>
      <c r="K380" s="492"/>
      <c r="L380" s="492"/>
      <c r="M380" s="493"/>
      <c r="N380" s="481"/>
      <c r="O380" s="481"/>
      <c r="P380" s="481"/>
      <c r="Q380" s="480" t="s">
        <v>1875</v>
      </c>
    </row>
    <row r="381" spans="4:17" x14ac:dyDescent="0.25">
      <c r="D381" s="481" t="s">
        <v>3047</v>
      </c>
      <c r="E381" s="480" t="s">
        <v>2994</v>
      </c>
      <c r="F381" s="481" t="s">
        <v>2313</v>
      </c>
      <c r="G381" s="480"/>
      <c r="H381" s="481"/>
      <c r="I381" s="481"/>
      <c r="J381" s="480" t="str">
        <f t="shared" si="7"/>
        <v>SPI-2: Percentage of children aged 3–59 months who received the full number of courses of SMC (3 or 4) per  transmission season in the targeted areas</v>
      </c>
      <c r="K381" s="492"/>
      <c r="L381" s="492"/>
      <c r="M381" s="493"/>
      <c r="N381" s="481"/>
      <c r="O381" s="481"/>
      <c r="P381" s="481"/>
      <c r="Q381" s="480" t="s">
        <v>1876</v>
      </c>
    </row>
    <row r="382" spans="4:17" x14ac:dyDescent="0.25">
      <c r="D382" s="481" t="s">
        <v>3048</v>
      </c>
      <c r="E382" s="480" t="s">
        <v>2994</v>
      </c>
      <c r="F382" s="481" t="s">
        <v>2313</v>
      </c>
      <c r="G382" s="480"/>
      <c r="H382" s="481"/>
      <c r="I382" s="481"/>
      <c r="J382" s="480" t="str">
        <f t="shared" si="7"/>
        <v>SPI-2: Percentage of children aged 3–59 months who received the full number of courses of SMC (3 or 4) per  transmission season in the targeted areas</v>
      </c>
      <c r="K382" s="492"/>
      <c r="L382" s="492"/>
      <c r="M382" s="493"/>
      <c r="N382" s="481"/>
      <c r="O382" s="481"/>
      <c r="P382" s="481"/>
      <c r="Q382" s="480" t="s">
        <v>1877</v>
      </c>
    </row>
    <row r="383" spans="4:17" x14ac:dyDescent="0.25">
      <c r="D383" s="481" t="s">
        <v>3049</v>
      </c>
      <c r="E383" s="480" t="s">
        <v>3050</v>
      </c>
      <c r="F383" s="481" t="s">
        <v>2409</v>
      </c>
      <c r="G383" s="480"/>
      <c r="H383" s="481"/>
      <c r="I383" s="481"/>
      <c r="J383" s="480" t="str">
        <f t="shared" si="7"/>
        <v>SPI-1: Proportion of pregnant women attending antenatal clinics who received three or more doses of intermittent preventive treatment for malaria</v>
      </c>
      <c r="K383" s="492"/>
      <c r="L383" s="492"/>
      <c r="M383" s="493"/>
      <c r="N383" s="481"/>
      <c r="O383" s="481"/>
      <c r="P383" s="481"/>
      <c r="Q383" s="480" t="s">
        <v>1857</v>
      </c>
    </row>
    <row r="384" spans="4:17" x14ac:dyDescent="0.25">
      <c r="D384" s="481" t="s">
        <v>3051</v>
      </c>
      <c r="E384" s="480" t="s">
        <v>3050</v>
      </c>
      <c r="F384" s="481" t="s">
        <v>2409</v>
      </c>
      <c r="G384" s="480"/>
      <c r="H384" s="481"/>
      <c r="I384" s="481"/>
      <c r="J384" s="480" t="str">
        <f t="shared" si="7"/>
        <v>SPI-1: Proportion of pregnant women attending antenatal clinics who received three or more doses of intermittent preventive treatment for malaria</v>
      </c>
      <c r="K384" s="492"/>
      <c r="L384" s="492"/>
      <c r="M384" s="493"/>
      <c r="N384" s="481"/>
      <c r="O384" s="481"/>
      <c r="P384" s="481"/>
      <c r="Q384" s="480" t="s">
        <v>1858</v>
      </c>
    </row>
    <row r="385" spans="4:17" x14ac:dyDescent="0.25">
      <c r="D385" s="481" t="s">
        <v>3052</v>
      </c>
      <c r="E385" s="480" t="s">
        <v>3050</v>
      </c>
      <c r="F385" s="481" t="s">
        <v>2409</v>
      </c>
      <c r="G385" s="480"/>
      <c r="H385" s="481"/>
      <c r="I385" s="481"/>
      <c r="J385" s="480" t="str">
        <f t="shared" si="7"/>
        <v>SPI-1: Proportion of pregnant women attending antenatal clinics who received three or more doses of intermittent preventive treatment for malaria</v>
      </c>
      <c r="K385" s="492"/>
      <c r="L385" s="492"/>
      <c r="M385" s="493"/>
      <c r="N385" s="481"/>
      <c r="O385" s="481"/>
      <c r="P385" s="481"/>
      <c r="Q385" s="480" t="s">
        <v>1859</v>
      </c>
    </row>
    <row r="386" spans="4:17" x14ac:dyDescent="0.25">
      <c r="D386" s="481" t="s">
        <v>3053</v>
      </c>
      <c r="E386" s="480" t="s">
        <v>3050</v>
      </c>
      <c r="F386" s="481" t="s">
        <v>2409</v>
      </c>
      <c r="G386" s="480"/>
      <c r="H386" s="481"/>
      <c r="I386" s="481"/>
      <c r="J386" s="480" t="str">
        <f t="shared" si="7"/>
        <v>SPI-1: Proportion of pregnant women attending antenatal clinics who received three or more doses of intermittent preventive treatment for malaria</v>
      </c>
      <c r="K386" s="492"/>
      <c r="L386" s="492"/>
      <c r="M386" s="493"/>
      <c r="N386" s="481"/>
      <c r="O386" s="481"/>
      <c r="P386" s="481"/>
      <c r="Q386" s="480" t="s">
        <v>1860</v>
      </c>
    </row>
    <row r="387" spans="4:17" x14ac:dyDescent="0.25">
      <c r="D387" s="481" t="s">
        <v>3054</v>
      </c>
      <c r="E387" s="480" t="s">
        <v>3050</v>
      </c>
      <c r="F387" s="481" t="s">
        <v>2409</v>
      </c>
      <c r="G387" s="480"/>
      <c r="H387" s="481"/>
      <c r="I387" s="481"/>
      <c r="J387" s="480" t="str">
        <f t="shared" si="7"/>
        <v>SPI-1: Proportion of pregnant women attending antenatal clinics who received three or more doses of intermittent preventive treatment for malaria</v>
      </c>
      <c r="K387" s="492"/>
      <c r="L387" s="492"/>
      <c r="M387" s="493"/>
      <c r="N387" s="481"/>
      <c r="O387" s="481"/>
      <c r="P387" s="481"/>
      <c r="Q387" s="480" t="s">
        <v>1861</v>
      </c>
    </row>
    <row r="388" spans="4:17" x14ac:dyDescent="0.25">
      <c r="D388" s="481" t="s">
        <v>3055</v>
      </c>
      <c r="E388" s="480" t="s">
        <v>3050</v>
      </c>
      <c r="F388" s="481" t="s">
        <v>2409</v>
      </c>
      <c r="G388" s="480"/>
      <c r="H388" s="481"/>
      <c r="I388" s="481"/>
      <c r="J388" s="480" t="str">
        <f t="shared" si="7"/>
        <v>SPI-1: Proportion of pregnant women attending antenatal clinics who received three or more doses of intermittent preventive treatment for malaria</v>
      </c>
      <c r="K388" s="492"/>
      <c r="L388" s="492"/>
      <c r="M388" s="493"/>
      <c r="N388" s="481"/>
      <c r="O388" s="481"/>
      <c r="P388" s="481"/>
      <c r="Q388" s="480" t="s">
        <v>1862</v>
      </c>
    </row>
    <row r="389" spans="4:17" x14ac:dyDescent="0.25">
      <c r="D389" s="481" t="s">
        <v>3056</v>
      </c>
      <c r="E389" s="480" t="s">
        <v>3050</v>
      </c>
      <c r="F389" s="481" t="s">
        <v>2409</v>
      </c>
      <c r="G389" s="480"/>
      <c r="H389" s="481"/>
      <c r="I389" s="481"/>
      <c r="J389" s="480" t="str">
        <f t="shared" si="7"/>
        <v>SPI-1: Proportion of pregnant women attending antenatal clinics who received three or more doses of intermittent preventive treatment for malaria</v>
      </c>
      <c r="K389" s="492"/>
      <c r="L389" s="492"/>
      <c r="M389" s="493"/>
      <c r="N389" s="481"/>
      <c r="O389" s="481"/>
      <c r="P389" s="481"/>
      <c r="Q389" s="480" t="s">
        <v>1863</v>
      </c>
    </row>
    <row r="390" spans="4:17" x14ac:dyDescent="0.25">
      <c r="D390" s="481" t="s">
        <v>3057</v>
      </c>
      <c r="E390" s="480" t="s">
        <v>3050</v>
      </c>
      <c r="F390" s="481" t="s">
        <v>2409</v>
      </c>
      <c r="G390" s="480"/>
      <c r="H390" s="481"/>
      <c r="I390" s="481"/>
      <c r="J390" s="480" t="str">
        <f t="shared" si="7"/>
        <v>SPI-1: Proportion of pregnant women attending antenatal clinics who received three or more doses of intermittent preventive treatment for malaria</v>
      </c>
      <c r="K390" s="492"/>
      <c r="L390" s="492"/>
      <c r="M390" s="493"/>
      <c r="N390" s="481"/>
      <c r="O390" s="481"/>
      <c r="P390" s="481"/>
      <c r="Q390" s="480" t="s">
        <v>1864</v>
      </c>
    </row>
    <row r="391" spans="4:17" x14ac:dyDescent="0.25">
      <c r="D391" s="481" t="s">
        <v>3058</v>
      </c>
      <c r="E391" s="480" t="s">
        <v>3050</v>
      </c>
      <c r="F391" s="481" t="s">
        <v>2409</v>
      </c>
      <c r="G391" s="480"/>
      <c r="H391" s="481"/>
      <c r="I391" s="481"/>
      <c r="J391" s="480" t="str">
        <f t="shared" si="7"/>
        <v>SPI-1: Proportion of pregnant women attending antenatal clinics who received three or more doses of intermittent preventive treatment for malaria</v>
      </c>
      <c r="K391" s="492"/>
      <c r="L391" s="492"/>
      <c r="M391" s="493"/>
      <c r="N391" s="481"/>
      <c r="O391" s="481"/>
      <c r="P391" s="481"/>
      <c r="Q391" s="480" t="s">
        <v>1865</v>
      </c>
    </row>
    <row r="392" spans="4:17" x14ac:dyDescent="0.25">
      <c r="D392" s="481" t="s">
        <v>3059</v>
      </c>
      <c r="E392" s="480" t="s">
        <v>3050</v>
      </c>
      <c r="F392" s="481" t="s">
        <v>2409</v>
      </c>
      <c r="G392" s="480"/>
      <c r="H392" s="481"/>
      <c r="I392" s="481"/>
      <c r="J392" s="480" t="str">
        <f t="shared" si="7"/>
        <v>SPI-1: Proportion of pregnant women attending antenatal clinics who received three or more doses of intermittent preventive treatment for malaria</v>
      </c>
      <c r="K392" s="492"/>
      <c r="L392" s="492"/>
      <c r="M392" s="493"/>
      <c r="N392" s="481"/>
      <c r="O392" s="481"/>
      <c r="P392" s="481"/>
      <c r="Q392" s="480" t="s">
        <v>1866</v>
      </c>
    </row>
    <row r="393" spans="4:17" x14ac:dyDescent="0.25">
      <c r="D393" s="481" t="s">
        <v>3060</v>
      </c>
      <c r="E393" s="480" t="s">
        <v>2975</v>
      </c>
      <c r="F393" s="481" t="s">
        <v>2224</v>
      </c>
      <c r="G393" s="480"/>
      <c r="H393" s="481"/>
      <c r="I393" s="481"/>
      <c r="J393" s="480" t="str">
        <f t="shared" si="7"/>
        <v>CM-2b(M): Proportion of confirmed malaria cases that received first-line antimalarial treatment in the community</v>
      </c>
      <c r="K393" s="492"/>
      <c r="L393" s="492"/>
      <c r="M393" s="493"/>
      <c r="N393" s="481"/>
      <c r="O393" s="481"/>
      <c r="P393" s="481"/>
      <c r="Q393" s="480" t="s">
        <v>1849</v>
      </c>
    </row>
    <row r="394" spans="4:17" x14ac:dyDescent="0.25">
      <c r="D394" s="481" t="s">
        <v>3061</v>
      </c>
      <c r="E394" s="480" t="s">
        <v>2975</v>
      </c>
      <c r="F394" s="481" t="s">
        <v>2224</v>
      </c>
      <c r="G394" s="480"/>
      <c r="H394" s="481"/>
      <c r="I394" s="481"/>
      <c r="J394" s="480" t="str">
        <f t="shared" si="7"/>
        <v>CM-2b(M): Proportion of confirmed malaria cases that received first-line antimalarial treatment in the community</v>
      </c>
      <c r="K394" s="492"/>
      <c r="L394" s="492"/>
      <c r="M394" s="493"/>
      <c r="N394" s="481"/>
      <c r="O394" s="481"/>
      <c r="P394" s="481"/>
      <c r="Q394" s="480" t="s">
        <v>1850</v>
      </c>
    </row>
    <row r="395" spans="4:17" x14ac:dyDescent="0.25">
      <c r="D395" s="481" t="s">
        <v>3062</v>
      </c>
      <c r="E395" s="480" t="s">
        <v>2975</v>
      </c>
      <c r="F395" s="481" t="s">
        <v>2224</v>
      </c>
      <c r="G395" s="480"/>
      <c r="H395" s="481"/>
      <c r="I395" s="481"/>
      <c r="J395" s="480" t="str">
        <f t="shared" si="7"/>
        <v>CM-2b(M): Proportion of confirmed malaria cases that received first-line antimalarial treatment in the community</v>
      </c>
      <c r="K395" s="492"/>
      <c r="L395" s="492"/>
      <c r="M395" s="493"/>
      <c r="N395" s="481"/>
      <c r="O395" s="481"/>
      <c r="P395" s="481"/>
      <c r="Q395" s="480" t="s">
        <v>1851</v>
      </c>
    </row>
    <row r="396" spans="4:17" x14ac:dyDescent="0.25">
      <c r="D396" s="481" t="s">
        <v>3063</v>
      </c>
      <c r="E396" s="480" t="s">
        <v>2975</v>
      </c>
      <c r="F396" s="481" t="s">
        <v>2224</v>
      </c>
      <c r="G396" s="480"/>
      <c r="H396" s="481"/>
      <c r="I396" s="481"/>
      <c r="J396" s="480" t="str">
        <f t="shared" si="7"/>
        <v>CM-2b(M): Proportion of confirmed malaria cases that received first-line antimalarial treatment in the community</v>
      </c>
      <c r="K396" s="492"/>
      <c r="L396" s="492"/>
      <c r="M396" s="493"/>
      <c r="N396" s="481"/>
      <c r="O396" s="481"/>
      <c r="P396" s="481"/>
      <c r="Q396" s="480" t="s">
        <v>1852</v>
      </c>
    </row>
    <row r="397" spans="4:17" x14ac:dyDescent="0.25">
      <c r="D397" s="481" t="s">
        <v>3064</v>
      </c>
      <c r="E397" s="480" t="s">
        <v>2975</v>
      </c>
      <c r="F397" s="481" t="s">
        <v>2224</v>
      </c>
      <c r="G397" s="480"/>
      <c r="H397" s="481"/>
      <c r="I397" s="481"/>
      <c r="J397" s="480" t="str">
        <f t="shared" si="7"/>
        <v>CM-2b(M): Proportion of confirmed malaria cases that received first-line antimalarial treatment in the community</v>
      </c>
      <c r="K397" s="492"/>
      <c r="L397" s="492"/>
      <c r="M397" s="493"/>
      <c r="N397" s="481"/>
      <c r="O397" s="481"/>
      <c r="P397" s="481"/>
      <c r="Q397" s="480" t="s">
        <v>1853</v>
      </c>
    </row>
    <row r="398" spans="4:17" x14ac:dyDescent="0.25">
      <c r="D398" s="481" t="s">
        <v>3065</v>
      </c>
      <c r="E398" s="480" t="s">
        <v>2975</v>
      </c>
      <c r="F398" s="481" t="s">
        <v>2224</v>
      </c>
      <c r="G398" s="480"/>
      <c r="H398" s="481"/>
      <c r="I398" s="481"/>
      <c r="J398" s="480" t="str">
        <f t="shared" si="7"/>
        <v>CM-2b(M): Proportion of confirmed malaria cases that received first-line antimalarial treatment in the community</v>
      </c>
      <c r="K398" s="492"/>
      <c r="L398" s="492"/>
      <c r="M398" s="493"/>
      <c r="N398" s="481"/>
      <c r="O398" s="481"/>
      <c r="P398" s="481"/>
      <c r="Q398" s="480" t="s">
        <v>1854</v>
      </c>
    </row>
    <row r="399" spans="4:17" x14ac:dyDescent="0.25">
      <c r="D399" s="481" t="s">
        <v>3066</v>
      </c>
      <c r="E399" s="480" t="s">
        <v>2975</v>
      </c>
      <c r="F399" s="481" t="s">
        <v>2224</v>
      </c>
      <c r="G399" s="480"/>
      <c r="H399" s="481"/>
      <c r="I399" s="481"/>
      <c r="J399" s="480" t="str">
        <f t="shared" si="7"/>
        <v>CM-2b(M): Proportion of confirmed malaria cases that received first-line antimalarial treatment in the community</v>
      </c>
      <c r="K399" s="492"/>
      <c r="L399" s="492"/>
      <c r="M399" s="493"/>
      <c r="N399" s="481"/>
      <c r="O399" s="481"/>
      <c r="P399" s="481"/>
      <c r="Q399" s="480" t="s">
        <v>1855</v>
      </c>
    </row>
    <row r="400" spans="4:17" x14ac:dyDescent="0.25">
      <c r="D400" s="481" t="s">
        <v>3067</v>
      </c>
      <c r="E400" s="480" t="s">
        <v>2975</v>
      </c>
      <c r="F400" s="481" t="s">
        <v>2224</v>
      </c>
      <c r="G400" s="480"/>
      <c r="H400" s="481"/>
      <c r="I400" s="481"/>
      <c r="J400" s="480" t="str">
        <f t="shared" si="7"/>
        <v>CM-2b(M): Proportion of confirmed malaria cases that received first-line antimalarial treatment in the community</v>
      </c>
      <c r="K400" s="492"/>
      <c r="L400" s="492"/>
      <c r="M400" s="493"/>
      <c r="N400" s="481"/>
      <c r="O400" s="481"/>
      <c r="P400" s="481"/>
      <c r="Q400" s="480" t="s">
        <v>1856</v>
      </c>
    </row>
    <row r="401" spans="4:17" x14ac:dyDescent="0.25">
      <c r="D401" s="481" t="s">
        <v>3068</v>
      </c>
      <c r="E401" s="480" t="s">
        <v>2977</v>
      </c>
      <c r="F401" s="481" t="s">
        <v>2210</v>
      </c>
      <c r="G401" s="480"/>
      <c r="H401" s="481"/>
      <c r="I401" s="481"/>
      <c r="J401" s="480" t="str">
        <f t="shared" si="7"/>
        <v>CM-1b(M): Proportion of suspected malaria cases that receive a parasitological test in the community</v>
      </c>
      <c r="K401" s="492"/>
      <c r="L401" s="492"/>
      <c r="M401" s="493"/>
      <c r="N401" s="481"/>
      <c r="O401" s="481"/>
      <c r="P401" s="481"/>
      <c r="Q401" s="480" t="s">
        <v>1841</v>
      </c>
    </row>
    <row r="402" spans="4:17" x14ac:dyDescent="0.25">
      <c r="D402" s="481" t="s">
        <v>3069</v>
      </c>
      <c r="E402" s="480" t="s">
        <v>2977</v>
      </c>
      <c r="F402" s="481" t="s">
        <v>2210</v>
      </c>
      <c r="G402" s="480"/>
      <c r="H402" s="481"/>
      <c r="I402" s="481"/>
      <c r="J402" s="480" t="str">
        <f t="shared" si="7"/>
        <v>CM-1b(M): Proportion of suspected malaria cases that receive a parasitological test in the community</v>
      </c>
      <c r="K402" s="492"/>
      <c r="L402" s="492"/>
      <c r="M402" s="493"/>
      <c r="N402" s="481"/>
      <c r="O402" s="481"/>
      <c r="P402" s="481"/>
      <c r="Q402" s="480" t="s">
        <v>1842</v>
      </c>
    </row>
    <row r="403" spans="4:17" x14ac:dyDescent="0.25">
      <c r="D403" s="481" t="s">
        <v>3070</v>
      </c>
      <c r="E403" s="480" t="s">
        <v>2977</v>
      </c>
      <c r="F403" s="481" t="s">
        <v>2210</v>
      </c>
      <c r="G403" s="480"/>
      <c r="H403" s="481"/>
      <c r="I403" s="481"/>
      <c r="J403" s="480" t="str">
        <f t="shared" si="7"/>
        <v>CM-1b(M): Proportion of suspected malaria cases that receive a parasitological test in the community</v>
      </c>
      <c r="K403" s="492"/>
      <c r="L403" s="492"/>
      <c r="M403" s="493"/>
      <c r="N403" s="481"/>
      <c r="O403" s="481"/>
      <c r="P403" s="481"/>
      <c r="Q403" s="480" t="s">
        <v>1843</v>
      </c>
    </row>
    <row r="404" spans="4:17" x14ac:dyDescent="0.25">
      <c r="D404" s="481" t="s">
        <v>3071</v>
      </c>
      <c r="E404" s="480" t="s">
        <v>2977</v>
      </c>
      <c r="F404" s="481" t="s">
        <v>2210</v>
      </c>
      <c r="G404" s="480"/>
      <c r="H404" s="481"/>
      <c r="I404" s="481"/>
      <c r="J404" s="480" t="str">
        <f t="shared" si="7"/>
        <v>CM-1b(M): Proportion of suspected malaria cases that receive a parasitological test in the community</v>
      </c>
      <c r="K404" s="492"/>
      <c r="L404" s="492"/>
      <c r="M404" s="493"/>
      <c r="N404" s="481"/>
      <c r="O404" s="481"/>
      <c r="P404" s="481"/>
      <c r="Q404" s="480" t="s">
        <v>1844</v>
      </c>
    </row>
    <row r="405" spans="4:17" x14ac:dyDescent="0.25">
      <c r="D405" s="481" t="s">
        <v>3072</v>
      </c>
      <c r="E405" s="480" t="s">
        <v>2977</v>
      </c>
      <c r="F405" s="481" t="s">
        <v>2210</v>
      </c>
      <c r="G405" s="480"/>
      <c r="H405" s="481"/>
      <c r="I405" s="481"/>
      <c r="J405" s="480" t="str">
        <f t="shared" si="7"/>
        <v>CM-1b(M): Proportion of suspected malaria cases that receive a parasitological test in the community</v>
      </c>
      <c r="K405" s="492"/>
      <c r="L405" s="492"/>
      <c r="M405" s="493"/>
      <c r="N405" s="481"/>
      <c r="O405" s="481"/>
      <c r="P405" s="481"/>
      <c r="Q405" s="480" t="s">
        <v>1845</v>
      </c>
    </row>
    <row r="406" spans="4:17" x14ac:dyDescent="0.25">
      <c r="D406" s="481" t="s">
        <v>3073</v>
      </c>
      <c r="E406" s="480" t="s">
        <v>2977</v>
      </c>
      <c r="F406" s="481" t="s">
        <v>2210</v>
      </c>
      <c r="G406" s="480"/>
      <c r="H406" s="481"/>
      <c r="I406" s="481"/>
      <c r="J406" s="480" t="str">
        <f t="shared" si="7"/>
        <v>CM-1b(M): Proportion of suspected malaria cases that receive a parasitological test in the community</v>
      </c>
      <c r="K406" s="492"/>
      <c r="L406" s="492"/>
      <c r="M406" s="493"/>
      <c r="N406" s="481"/>
      <c r="O406" s="481"/>
      <c r="P406" s="481"/>
      <c r="Q406" s="480" t="s">
        <v>1846</v>
      </c>
    </row>
    <row r="407" spans="4:17" x14ac:dyDescent="0.25">
      <c r="D407" s="481" t="s">
        <v>3074</v>
      </c>
      <c r="E407" s="480" t="s">
        <v>2979</v>
      </c>
      <c r="F407" s="481" t="s">
        <v>2221</v>
      </c>
      <c r="G407" s="480"/>
      <c r="H407" s="481"/>
      <c r="I407" s="481"/>
      <c r="J407" s="480" t="str">
        <f t="shared" si="7"/>
        <v>CM-2a(M): Proportion of confirmed malaria cases that received first-line antimalarial treatment at public sector health facilities</v>
      </c>
      <c r="K407" s="492"/>
      <c r="L407" s="492"/>
      <c r="M407" s="493"/>
      <c r="N407" s="481"/>
      <c r="O407" s="481"/>
      <c r="P407" s="481"/>
      <c r="Q407" s="480" t="s">
        <v>1829</v>
      </c>
    </row>
    <row r="408" spans="4:17" x14ac:dyDescent="0.25">
      <c r="D408" s="481" t="s">
        <v>3075</v>
      </c>
      <c r="E408" s="480" t="s">
        <v>2979</v>
      </c>
      <c r="F408" s="481" t="s">
        <v>2221</v>
      </c>
      <c r="G408" s="480"/>
      <c r="H408" s="481"/>
      <c r="I408" s="481"/>
      <c r="J408" s="480" t="str">
        <f t="shared" si="7"/>
        <v>CM-2a(M): Proportion of confirmed malaria cases that received first-line antimalarial treatment at public sector health facilities</v>
      </c>
      <c r="K408" s="492"/>
      <c r="L408" s="492"/>
      <c r="M408" s="493"/>
      <c r="N408" s="481"/>
      <c r="O408" s="481"/>
      <c r="P408" s="481"/>
      <c r="Q408" s="480" t="s">
        <v>1830</v>
      </c>
    </row>
    <row r="409" spans="4:17" x14ac:dyDescent="0.25">
      <c r="D409" s="481" t="s">
        <v>3076</v>
      </c>
      <c r="E409" s="480" t="s">
        <v>2979</v>
      </c>
      <c r="F409" s="481" t="s">
        <v>2221</v>
      </c>
      <c r="G409" s="480"/>
      <c r="H409" s="481"/>
      <c r="I409" s="481"/>
      <c r="J409" s="480" t="str">
        <f t="shared" si="7"/>
        <v>CM-2a(M): Proportion of confirmed malaria cases that received first-line antimalarial treatment at public sector health facilities</v>
      </c>
      <c r="K409" s="492"/>
      <c r="L409" s="492"/>
      <c r="M409" s="493"/>
      <c r="N409" s="481"/>
      <c r="O409" s="481"/>
      <c r="P409" s="481"/>
      <c r="Q409" s="480" t="s">
        <v>1831</v>
      </c>
    </row>
    <row r="410" spans="4:17" x14ac:dyDescent="0.25">
      <c r="D410" s="481" t="s">
        <v>3077</v>
      </c>
      <c r="E410" s="480" t="s">
        <v>2979</v>
      </c>
      <c r="F410" s="481" t="s">
        <v>2221</v>
      </c>
      <c r="G410" s="480"/>
      <c r="H410" s="481"/>
      <c r="I410" s="481"/>
      <c r="J410" s="480" t="str">
        <f t="shared" si="7"/>
        <v>CM-2a(M): Proportion of confirmed malaria cases that received first-line antimalarial treatment at public sector health facilities</v>
      </c>
      <c r="K410" s="492"/>
      <c r="L410" s="492"/>
      <c r="M410" s="493"/>
      <c r="N410" s="481"/>
      <c r="O410" s="481"/>
      <c r="P410" s="481"/>
      <c r="Q410" s="480" t="s">
        <v>1832</v>
      </c>
    </row>
    <row r="411" spans="4:17" x14ac:dyDescent="0.25">
      <c r="D411" s="481" t="s">
        <v>3078</v>
      </c>
      <c r="E411" s="480" t="s">
        <v>2979</v>
      </c>
      <c r="F411" s="481" t="s">
        <v>2221</v>
      </c>
      <c r="G411" s="480"/>
      <c r="H411" s="481"/>
      <c r="I411" s="481"/>
      <c r="J411" s="480" t="str">
        <f t="shared" si="7"/>
        <v>CM-2a(M): Proportion of confirmed malaria cases that received first-line antimalarial treatment at public sector health facilities</v>
      </c>
      <c r="K411" s="492"/>
      <c r="L411" s="492"/>
      <c r="M411" s="493"/>
      <c r="N411" s="481"/>
      <c r="O411" s="481"/>
      <c r="P411" s="481"/>
      <c r="Q411" s="480" t="s">
        <v>1833</v>
      </c>
    </row>
    <row r="412" spans="4:17" x14ac:dyDescent="0.25">
      <c r="D412" s="481" t="s">
        <v>3079</v>
      </c>
      <c r="E412" s="480" t="s">
        <v>2979</v>
      </c>
      <c r="F412" s="481" t="s">
        <v>2221</v>
      </c>
      <c r="G412" s="480"/>
      <c r="H412" s="481"/>
      <c r="I412" s="481"/>
      <c r="J412" s="480" t="str">
        <f t="shared" si="7"/>
        <v>CM-2a(M): Proportion of confirmed malaria cases that received first-line antimalarial treatment at public sector health facilities</v>
      </c>
      <c r="K412" s="492"/>
      <c r="L412" s="492"/>
      <c r="M412" s="493"/>
      <c r="N412" s="481"/>
      <c r="O412" s="481"/>
      <c r="P412" s="481"/>
      <c r="Q412" s="480" t="s">
        <v>1834</v>
      </c>
    </row>
    <row r="413" spans="4:17" x14ac:dyDescent="0.25">
      <c r="D413" s="481" t="s">
        <v>3080</v>
      </c>
      <c r="E413" s="480" t="s">
        <v>2979</v>
      </c>
      <c r="F413" s="481" t="s">
        <v>2221</v>
      </c>
      <c r="G413" s="480"/>
      <c r="H413" s="481"/>
      <c r="I413" s="481"/>
      <c r="J413" s="480" t="str">
        <f t="shared" si="7"/>
        <v>CM-2a(M): Proportion of confirmed malaria cases that received first-line antimalarial treatment at public sector health facilities</v>
      </c>
      <c r="K413" s="492"/>
      <c r="L413" s="492"/>
      <c r="M413" s="493"/>
      <c r="N413" s="481"/>
      <c r="O413" s="481"/>
      <c r="P413" s="481"/>
      <c r="Q413" s="480" t="s">
        <v>1835</v>
      </c>
    </row>
    <row r="414" spans="4:17" x14ac:dyDescent="0.25">
      <c r="D414" s="481" t="s">
        <v>3081</v>
      </c>
      <c r="E414" s="480" t="s">
        <v>2979</v>
      </c>
      <c r="F414" s="481" t="s">
        <v>2221</v>
      </c>
      <c r="G414" s="480"/>
      <c r="H414" s="481"/>
      <c r="I414" s="481"/>
      <c r="J414" s="480" t="str">
        <f t="shared" si="7"/>
        <v>CM-2a(M): Proportion of confirmed malaria cases that received first-line antimalarial treatment at public sector health facilities</v>
      </c>
      <c r="K414" s="492"/>
      <c r="L414" s="492"/>
      <c r="M414" s="493"/>
      <c r="N414" s="481"/>
      <c r="O414" s="481"/>
      <c r="P414" s="481"/>
      <c r="Q414" s="480" t="s">
        <v>1836</v>
      </c>
    </row>
    <row r="415" spans="4:17" x14ac:dyDescent="0.25">
      <c r="D415" s="481" t="s">
        <v>3082</v>
      </c>
      <c r="E415" s="480" t="s">
        <v>2981</v>
      </c>
      <c r="F415" s="481" t="s">
        <v>2205</v>
      </c>
      <c r="G415" s="480"/>
      <c r="H415" s="481"/>
      <c r="I415" s="481"/>
      <c r="J415" s="480" t="str">
        <f t="shared" si="7"/>
        <v>CM-1a(M): Proportion of suspected malaria cases that receive a parasitological test at public sector health facilities</v>
      </c>
      <c r="K415" s="492"/>
      <c r="L415" s="492"/>
      <c r="M415" s="493"/>
      <c r="N415" s="481"/>
      <c r="O415" s="481"/>
      <c r="P415" s="481"/>
      <c r="Q415" s="480" t="s">
        <v>1821</v>
      </c>
    </row>
    <row r="416" spans="4:17" x14ac:dyDescent="0.25">
      <c r="D416" s="481" t="s">
        <v>3083</v>
      </c>
      <c r="E416" s="480" t="s">
        <v>2981</v>
      </c>
      <c r="F416" s="481" t="s">
        <v>2205</v>
      </c>
      <c r="G416" s="480"/>
      <c r="H416" s="481"/>
      <c r="I416" s="481"/>
      <c r="J416" s="480" t="str">
        <f t="shared" si="7"/>
        <v>CM-1a(M): Proportion of suspected malaria cases that receive a parasitological test at public sector health facilities</v>
      </c>
      <c r="K416" s="492"/>
      <c r="L416" s="492"/>
      <c r="M416" s="493"/>
      <c r="N416" s="481"/>
      <c r="O416" s="481"/>
      <c r="P416" s="481"/>
      <c r="Q416" s="480" t="s">
        <v>1822</v>
      </c>
    </row>
    <row r="417" spans="4:17" x14ac:dyDescent="0.25">
      <c r="D417" s="481" t="s">
        <v>3084</v>
      </c>
      <c r="E417" s="480" t="s">
        <v>2981</v>
      </c>
      <c r="F417" s="481" t="s">
        <v>2205</v>
      </c>
      <c r="G417" s="480"/>
      <c r="H417" s="481"/>
      <c r="I417" s="481"/>
      <c r="J417" s="480" t="str">
        <f t="shared" si="7"/>
        <v>CM-1a(M): Proportion of suspected malaria cases that receive a parasitological test at public sector health facilities</v>
      </c>
      <c r="K417" s="492"/>
      <c r="L417" s="492"/>
      <c r="M417" s="493"/>
      <c r="N417" s="481"/>
      <c r="O417" s="481"/>
      <c r="P417" s="481"/>
      <c r="Q417" s="480" t="s">
        <v>1823</v>
      </c>
    </row>
    <row r="418" spans="4:17" x14ac:dyDescent="0.25">
      <c r="D418" s="481" t="s">
        <v>3085</v>
      </c>
      <c r="E418" s="480" t="s">
        <v>2981</v>
      </c>
      <c r="F418" s="481" t="s">
        <v>2205</v>
      </c>
      <c r="G418" s="480"/>
      <c r="H418" s="481"/>
      <c r="I418" s="481"/>
      <c r="J418" s="480" t="str">
        <f t="shared" si="7"/>
        <v>CM-1a(M): Proportion of suspected malaria cases that receive a parasitological test at public sector health facilities</v>
      </c>
      <c r="K418" s="492"/>
      <c r="L418" s="492"/>
      <c r="M418" s="493"/>
      <c r="N418" s="481"/>
      <c r="O418" s="481"/>
      <c r="P418" s="481"/>
      <c r="Q418" s="480" t="s">
        <v>1824</v>
      </c>
    </row>
    <row r="419" spans="4:17" x14ac:dyDescent="0.25">
      <c r="D419" s="481" t="s">
        <v>3086</v>
      </c>
      <c r="E419" s="480" t="s">
        <v>2981</v>
      </c>
      <c r="F419" s="481" t="s">
        <v>2205</v>
      </c>
      <c r="G419" s="480"/>
      <c r="H419" s="481"/>
      <c r="I419" s="481"/>
      <c r="J419" s="480" t="str">
        <f t="shared" si="7"/>
        <v>CM-1a(M): Proportion of suspected malaria cases that receive a parasitological test at public sector health facilities</v>
      </c>
      <c r="K419" s="492"/>
      <c r="L419" s="492"/>
      <c r="M419" s="493"/>
      <c r="N419" s="481"/>
      <c r="O419" s="481"/>
      <c r="P419" s="481"/>
      <c r="Q419" s="480" t="s">
        <v>1825</v>
      </c>
    </row>
    <row r="420" spans="4:17" x14ac:dyDescent="0.25">
      <c r="D420" s="481" t="s">
        <v>3087</v>
      </c>
      <c r="E420" s="480" t="s">
        <v>2981</v>
      </c>
      <c r="F420" s="481" t="s">
        <v>2205</v>
      </c>
      <c r="G420" s="480"/>
      <c r="H420" s="481"/>
      <c r="I420" s="481"/>
      <c r="J420" s="480" t="str">
        <f t="shared" si="7"/>
        <v>CM-1a(M): Proportion of suspected malaria cases that receive a parasitological test at public sector health facilities</v>
      </c>
      <c r="K420" s="492"/>
      <c r="L420" s="492"/>
      <c r="M420" s="493"/>
      <c r="N420" s="481"/>
      <c r="O420" s="481"/>
      <c r="P420" s="481"/>
      <c r="Q420" s="480" t="s">
        <v>1826</v>
      </c>
    </row>
    <row r="421" spans="4:17" x14ac:dyDescent="0.25">
      <c r="D421" s="481" t="s">
        <v>3088</v>
      </c>
      <c r="E421" s="480" t="s">
        <v>3089</v>
      </c>
      <c r="F421" s="481"/>
      <c r="G421" s="480"/>
      <c r="H421" s="481"/>
      <c r="I421" s="481"/>
      <c r="J421" s="480" t="str">
        <f t="shared" si="7"/>
        <v/>
      </c>
      <c r="K421" s="492"/>
      <c r="L421" s="492"/>
      <c r="M421" s="493"/>
      <c r="N421" s="481"/>
      <c r="O421" s="481"/>
      <c r="P421" s="481"/>
      <c r="Q421" s="480" t="s">
        <v>1998</v>
      </c>
    </row>
    <row r="422" spans="4:17" x14ac:dyDescent="0.25">
      <c r="D422" s="481" t="s">
        <v>3090</v>
      </c>
      <c r="E422" s="480" t="s">
        <v>3089</v>
      </c>
      <c r="F422" s="481"/>
      <c r="G422" s="480"/>
      <c r="H422" s="481"/>
      <c r="I422" s="481"/>
      <c r="J422" s="480" t="str">
        <f t="shared" si="7"/>
        <v/>
      </c>
      <c r="K422" s="492"/>
      <c r="L422" s="492"/>
      <c r="M422" s="493"/>
      <c r="N422" s="481"/>
      <c r="O422" s="481"/>
      <c r="P422" s="481"/>
      <c r="Q422" s="480" t="s">
        <v>1999</v>
      </c>
    </row>
    <row r="423" spans="4:17" x14ac:dyDescent="0.25">
      <c r="D423" s="481" t="s">
        <v>3091</v>
      </c>
      <c r="E423" s="480" t="s">
        <v>3089</v>
      </c>
      <c r="F423" s="481"/>
      <c r="G423" s="480"/>
      <c r="H423" s="481"/>
      <c r="I423" s="481"/>
      <c r="J423" s="480" t="str">
        <f t="shared" si="7"/>
        <v/>
      </c>
      <c r="K423" s="492"/>
      <c r="L423" s="492"/>
      <c r="M423" s="493"/>
      <c r="N423" s="481"/>
      <c r="O423" s="481"/>
      <c r="P423" s="481"/>
      <c r="Q423" s="480" t="s">
        <v>2000</v>
      </c>
    </row>
    <row r="424" spans="4:17" x14ac:dyDescent="0.25">
      <c r="D424" s="481" t="s">
        <v>3092</v>
      </c>
      <c r="E424" s="480" t="s">
        <v>3089</v>
      </c>
      <c r="F424" s="481"/>
      <c r="G424" s="480"/>
      <c r="H424" s="481"/>
      <c r="I424" s="481"/>
      <c r="J424" s="480" t="str">
        <f t="shared" si="7"/>
        <v/>
      </c>
      <c r="K424" s="492"/>
      <c r="L424" s="492"/>
      <c r="M424" s="493"/>
      <c r="N424" s="481"/>
      <c r="O424" s="481"/>
      <c r="P424" s="481"/>
      <c r="Q424" s="480" t="s">
        <v>2001</v>
      </c>
    </row>
    <row r="425" spans="4:17" x14ac:dyDescent="0.25">
      <c r="D425" s="481" t="s">
        <v>3093</v>
      </c>
      <c r="E425" s="480" t="s">
        <v>3089</v>
      </c>
      <c r="F425" s="481"/>
      <c r="G425" s="480"/>
      <c r="H425" s="481"/>
      <c r="I425" s="481"/>
      <c r="J425" s="480" t="str">
        <f t="shared" si="7"/>
        <v/>
      </c>
      <c r="K425" s="492"/>
      <c r="L425" s="492"/>
      <c r="M425" s="493"/>
      <c r="N425" s="481"/>
      <c r="O425" s="481"/>
      <c r="P425" s="481"/>
      <c r="Q425" s="480" t="s">
        <v>2002</v>
      </c>
    </row>
    <row r="426" spans="4:17" x14ac:dyDescent="0.25">
      <c r="D426" s="481" t="s">
        <v>3094</v>
      </c>
      <c r="E426" s="480" t="s">
        <v>3089</v>
      </c>
      <c r="F426" s="481"/>
      <c r="G426" s="480"/>
      <c r="H426" s="481"/>
      <c r="I426" s="481"/>
      <c r="J426" s="480" t="str">
        <f t="shared" si="7"/>
        <v/>
      </c>
      <c r="K426" s="492"/>
      <c r="L426" s="492"/>
      <c r="M426" s="493"/>
      <c r="N426" s="481"/>
      <c r="O426" s="481"/>
      <c r="P426" s="481"/>
      <c r="Q426" s="480" t="s">
        <v>2003</v>
      </c>
    </row>
    <row r="427" spans="4:17" x14ac:dyDescent="0.25">
      <c r="D427" s="481" t="s">
        <v>3095</v>
      </c>
      <c r="E427" s="480" t="s">
        <v>3089</v>
      </c>
      <c r="F427" s="481"/>
      <c r="G427" s="480"/>
      <c r="H427" s="481"/>
      <c r="I427" s="481"/>
      <c r="J427" s="480" t="str">
        <f t="shared" si="7"/>
        <v/>
      </c>
      <c r="K427" s="492"/>
      <c r="L427" s="492"/>
      <c r="M427" s="493"/>
      <c r="N427" s="481"/>
      <c r="O427" s="481"/>
      <c r="P427" s="481"/>
      <c r="Q427" s="480" t="s">
        <v>2004</v>
      </c>
    </row>
    <row r="428" spans="4:17" x14ac:dyDescent="0.25">
      <c r="D428" s="481" t="s">
        <v>3096</v>
      </c>
      <c r="E428" s="480" t="s">
        <v>3089</v>
      </c>
      <c r="F428" s="481"/>
      <c r="G428" s="480"/>
      <c r="H428" s="481"/>
      <c r="I428" s="481"/>
      <c r="J428" s="480" t="str">
        <f t="shared" si="7"/>
        <v/>
      </c>
      <c r="K428" s="492"/>
      <c r="L428" s="492"/>
      <c r="M428" s="493"/>
      <c r="N428" s="481"/>
      <c r="O428" s="481"/>
      <c r="P428" s="481"/>
      <c r="Q428" s="480" t="s">
        <v>2005</v>
      </c>
    </row>
    <row r="429" spans="4:17" x14ac:dyDescent="0.25">
      <c r="D429" s="481" t="s">
        <v>3097</v>
      </c>
      <c r="E429" s="480" t="s">
        <v>3089</v>
      </c>
      <c r="F429" s="481"/>
      <c r="G429" s="480"/>
      <c r="H429" s="481"/>
      <c r="I429" s="481"/>
      <c r="J429" s="480" t="str">
        <f t="shared" si="7"/>
        <v/>
      </c>
      <c r="K429" s="492"/>
      <c r="L429" s="492"/>
      <c r="M429" s="493"/>
      <c r="N429" s="481"/>
      <c r="O429" s="481"/>
      <c r="P429" s="481"/>
      <c r="Q429" s="480" t="s">
        <v>2006</v>
      </c>
    </row>
    <row r="430" spans="4:17" x14ac:dyDescent="0.25">
      <c r="D430" s="481" t="s">
        <v>3098</v>
      </c>
      <c r="E430" s="480" t="s">
        <v>3089</v>
      </c>
      <c r="F430" s="481"/>
      <c r="G430" s="480"/>
      <c r="H430" s="481"/>
      <c r="I430" s="481"/>
      <c r="J430" s="480" t="str">
        <f t="shared" si="7"/>
        <v/>
      </c>
      <c r="K430" s="492"/>
      <c r="L430" s="492"/>
      <c r="M430" s="493"/>
      <c r="N430" s="481"/>
      <c r="O430" s="481"/>
      <c r="P430" s="481"/>
      <c r="Q430" s="480" t="s">
        <v>2007</v>
      </c>
    </row>
    <row r="431" spans="4:17" x14ac:dyDescent="0.25">
      <c r="D431" s="481" t="s">
        <v>3099</v>
      </c>
      <c r="E431" s="480" t="s">
        <v>3100</v>
      </c>
      <c r="F431" s="481"/>
      <c r="G431" s="480"/>
      <c r="H431" s="481"/>
      <c r="I431" s="481"/>
      <c r="J431" s="480" t="str">
        <f t="shared" si="7"/>
        <v/>
      </c>
      <c r="K431" s="492"/>
      <c r="L431" s="492"/>
      <c r="M431" s="493"/>
      <c r="N431" s="481"/>
      <c r="O431" s="481"/>
      <c r="P431" s="481"/>
      <c r="Q431" s="480" t="s">
        <v>1988</v>
      </c>
    </row>
    <row r="432" spans="4:17" x14ac:dyDescent="0.25">
      <c r="D432" s="481" t="s">
        <v>3101</v>
      </c>
      <c r="E432" s="480" t="s">
        <v>3100</v>
      </c>
      <c r="F432" s="481"/>
      <c r="G432" s="480"/>
      <c r="H432" s="481"/>
      <c r="I432" s="481"/>
      <c r="J432" s="480" t="str">
        <f t="shared" si="7"/>
        <v/>
      </c>
      <c r="K432" s="492"/>
      <c r="L432" s="492"/>
      <c r="M432" s="493"/>
      <c r="N432" s="481"/>
      <c r="O432" s="481"/>
      <c r="P432" s="481"/>
      <c r="Q432" s="480" t="s">
        <v>1989</v>
      </c>
    </row>
    <row r="433" spans="4:17" x14ac:dyDescent="0.25">
      <c r="D433" s="481" t="s">
        <v>3102</v>
      </c>
      <c r="E433" s="480" t="s">
        <v>3100</v>
      </c>
      <c r="F433" s="481"/>
      <c r="G433" s="480"/>
      <c r="H433" s="481"/>
      <c r="I433" s="481"/>
      <c r="J433" s="480" t="str">
        <f t="shared" si="7"/>
        <v/>
      </c>
      <c r="K433" s="492"/>
      <c r="L433" s="492"/>
      <c r="M433" s="493"/>
      <c r="N433" s="481"/>
      <c r="O433" s="481"/>
      <c r="P433" s="481"/>
      <c r="Q433" s="480" t="s">
        <v>1990</v>
      </c>
    </row>
    <row r="434" spans="4:17" x14ac:dyDescent="0.25">
      <c r="D434" s="481" t="s">
        <v>3103</v>
      </c>
      <c r="E434" s="480" t="s">
        <v>3100</v>
      </c>
      <c r="F434" s="481"/>
      <c r="G434" s="480"/>
      <c r="H434" s="481"/>
      <c r="I434" s="481"/>
      <c r="J434" s="480" t="str">
        <f t="shared" si="7"/>
        <v/>
      </c>
      <c r="K434" s="492"/>
      <c r="L434" s="492"/>
      <c r="M434" s="493"/>
      <c r="N434" s="481"/>
      <c r="O434" s="481"/>
      <c r="P434" s="481"/>
      <c r="Q434" s="480" t="s">
        <v>1991</v>
      </c>
    </row>
    <row r="435" spans="4:17" x14ac:dyDescent="0.25">
      <c r="D435" s="481" t="s">
        <v>3104</v>
      </c>
      <c r="E435" s="480" t="s">
        <v>3100</v>
      </c>
      <c r="F435" s="481"/>
      <c r="G435" s="480"/>
      <c r="H435" s="481"/>
      <c r="I435" s="481"/>
      <c r="J435" s="480" t="str">
        <f t="shared" si="7"/>
        <v/>
      </c>
      <c r="K435" s="492"/>
      <c r="L435" s="492"/>
      <c r="M435" s="493"/>
      <c r="N435" s="481"/>
      <c r="O435" s="481"/>
      <c r="P435" s="481"/>
      <c r="Q435" s="480" t="s">
        <v>1992</v>
      </c>
    </row>
    <row r="436" spans="4:17" x14ac:dyDescent="0.25">
      <c r="D436" s="481" t="s">
        <v>3105</v>
      </c>
      <c r="E436" s="480" t="s">
        <v>3100</v>
      </c>
      <c r="F436" s="481"/>
      <c r="G436" s="480"/>
      <c r="H436" s="481"/>
      <c r="I436" s="481"/>
      <c r="J436" s="480" t="str">
        <f t="shared" si="7"/>
        <v/>
      </c>
      <c r="K436" s="492"/>
      <c r="L436" s="492"/>
      <c r="M436" s="493"/>
      <c r="N436" s="481"/>
      <c r="O436" s="481"/>
      <c r="P436" s="481"/>
      <c r="Q436" s="480" t="s">
        <v>1993</v>
      </c>
    </row>
    <row r="437" spans="4:17" x14ac:dyDescent="0.25">
      <c r="D437" s="481" t="s">
        <v>3106</v>
      </c>
      <c r="E437" s="480" t="s">
        <v>3100</v>
      </c>
      <c r="F437" s="481"/>
      <c r="G437" s="480"/>
      <c r="H437" s="481"/>
      <c r="I437" s="481"/>
      <c r="J437" s="480" t="str">
        <f t="shared" si="7"/>
        <v/>
      </c>
      <c r="K437" s="492"/>
      <c r="L437" s="492"/>
      <c r="M437" s="493"/>
      <c r="N437" s="481"/>
      <c r="O437" s="481"/>
      <c r="P437" s="481"/>
      <c r="Q437" s="480" t="s">
        <v>1994</v>
      </c>
    </row>
    <row r="438" spans="4:17" x14ac:dyDescent="0.25">
      <c r="D438" s="481" t="s">
        <v>3107</v>
      </c>
      <c r="E438" s="480" t="s">
        <v>3100</v>
      </c>
      <c r="F438" s="481"/>
      <c r="G438" s="480"/>
      <c r="H438" s="481"/>
      <c r="I438" s="481"/>
      <c r="J438" s="480" t="str">
        <f t="shared" si="7"/>
        <v/>
      </c>
      <c r="K438" s="492"/>
      <c r="L438" s="492"/>
      <c r="M438" s="493"/>
      <c r="N438" s="481"/>
      <c r="O438" s="481"/>
      <c r="P438" s="481"/>
      <c r="Q438" s="480" t="s">
        <v>1995</v>
      </c>
    </row>
    <row r="439" spans="4:17" x14ac:dyDescent="0.25">
      <c r="D439" s="481" t="s">
        <v>3108</v>
      </c>
      <c r="E439" s="480" t="s">
        <v>3100</v>
      </c>
      <c r="F439" s="481"/>
      <c r="G439" s="480"/>
      <c r="H439" s="481"/>
      <c r="I439" s="481"/>
      <c r="J439" s="480" t="str">
        <f t="shared" si="7"/>
        <v/>
      </c>
      <c r="K439" s="492"/>
      <c r="L439" s="492"/>
      <c r="M439" s="493"/>
      <c r="N439" s="481"/>
      <c r="O439" s="481"/>
      <c r="P439" s="481"/>
      <c r="Q439" s="480" t="s">
        <v>1996</v>
      </c>
    </row>
    <row r="440" spans="4:17" x14ac:dyDescent="0.25">
      <c r="D440" s="481" t="s">
        <v>3109</v>
      </c>
      <c r="E440" s="480" t="s">
        <v>3100</v>
      </c>
      <c r="F440" s="481"/>
      <c r="G440" s="480"/>
      <c r="H440" s="481"/>
      <c r="I440" s="481"/>
      <c r="J440" s="480" t="str">
        <f t="shared" si="7"/>
        <v/>
      </c>
      <c r="K440" s="492"/>
      <c r="L440" s="492"/>
      <c r="M440" s="493"/>
      <c r="N440" s="481"/>
      <c r="O440" s="481"/>
      <c r="P440" s="481"/>
      <c r="Q440" s="480" t="s">
        <v>1997</v>
      </c>
    </row>
    <row r="441" spans="4:17" x14ac:dyDescent="0.25">
      <c r="D441" s="481" t="s">
        <v>3110</v>
      </c>
      <c r="E441" s="480" t="s">
        <v>3111</v>
      </c>
      <c r="F441" s="481"/>
      <c r="G441" s="480"/>
      <c r="H441" s="481"/>
      <c r="I441" s="481"/>
      <c r="J441" s="480" t="str">
        <f t="shared" si="7"/>
        <v/>
      </c>
      <c r="K441" s="492"/>
      <c r="L441" s="492"/>
      <c r="M441" s="493"/>
      <c r="N441" s="481"/>
      <c r="O441" s="481"/>
      <c r="P441" s="481"/>
      <c r="Q441" s="480" t="s">
        <v>1978</v>
      </c>
    </row>
    <row r="442" spans="4:17" x14ac:dyDescent="0.25">
      <c r="D442" s="481" t="s">
        <v>3112</v>
      </c>
      <c r="E442" s="480" t="s">
        <v>3111</v>
      </c>
      <c r="F442" s="481"/>
      <c r="G442" s="480"/>
      <c r="H442" s="481"/>
      <c r="I442" s="481"/>
      <c r="J442" s="480" t="str">
        <f t="shared" si="7"/>
        <v/>
      </c>
      <c r="K442" s="492"/>
      <c r="L442" s="492"/>
      <c r="M442" s="493"/>
      <c r="N442" s="481"/>
      <c r="O442" s="481"/>
      <c r="P442" s="481"/>
      <c r="Q442" s="480" t="s">
        <v>1979</v>
      </c>
    </row>
    <row r="443" spans="4:17" x14ac:dyDescent="0.25">
      <c r="D443" s="481" t="s">
        <v>3113</v>
      </c>
      <c r="E443" s="480" t="s">
        <v>3111</v>
      </c>
      <c r="F443" s="481"/>
      <c r="G443" s="480"/>
      <c r="H443" s="481"/>
      <c r="I443" s="481"/>
      <c r="J443" s="480" t="str">
        <f t="shared" si="7"/>
        <v/>
      </c>
      <c r="K443" s="492"/>
      <c r="L443" s="492"/>
      <c r="M443" s="493"/>
      <c r="N443" s="481"/>
      <c r="O443" s="481"/>
      <c r="P443" s="481"/>
      <c r="Q443" s="480" t="s">
        <v>1980</v>
      </c>
    </row>
    <row r="444" spans="4:17" x14ac:dyDescent="0.25">
      <c r="D444" s="481" t="s">
        <v>3114</v>
      </c>
      <c r="E444" s="480" t="s">
        <v>3111</v>
      </c>
      <c r="F444" s="481"/>
      <c r="G444" s="480"/>
      <c r="H444" s="481"/>
      <c r="I444" s="481"/>
      <c r="J444" s="480" t="str">
        <f t="shared" ref="J444:J507" si="8">F444&amp;H444&amp;I444</f>
        <v/>
      </c>
      <c r="K444" s="492"/>
      <c r="L444" s="492"/>
      <c r="M444" s="493"/>
      <c r="N444" s="481"/>
      <c r="O444" s="481"/>
      <c r="P444" s="481"/>
      <c r="Q444" s="480" t="s">
        <v>1981</v>
      </c>
    </row>
    <row r="445" spans="4:17" x14ac:dyDescent="0.25">
      <c r="D445" s="481" t="s">
        <v>3115</v>
      </c>
      <c r="E445" s="480" t="s">
        <v>3111</v>
      </c>
      <c r="F445" s="481"/>
      <c r="G445" s="480"/>
      <c r="H445" s="481"/>
      <c r="I445" s="481"/>
      <c r="J445" s="480" t="str">
        <f t="shared" si="8"/>
        <v/>
      </c>
      <c r="K445" s="492"/>
      <c r="L445" s="492"/>
      <c r="M445" s="493"/>
      <c r="N445" s="481"/>
      <c r="O445" s="481"/>
      <c r="P445" s="481"/>
      <c r="Q445" s="480" t="s">
        <v>1982</v>
      </c>
    </row>
    <row r="446" spans="4:17" x14ac:dyDescent="0.25">
      <c r="D446" s="481" t="s">
        <v>3116</v>
      </c>
      <c r="E446" s="480" t="s">
        <v>3111</v>
      </c>
      <c r="F446" s="481"/>
      <c r="G446" s="480"/>
      <c r="H446" s="481"/>
      <c r="I446" s="481"/>
      <c r="J446" s="480" t="str">
        <f t="shared" si="8"/>
        <v/>
      </c>
      <c r="K446" s="492"/>
      <c r="L446" s="492"/>
      <c r="M446" s="493"/>
      <c r="N446" s="481"/>
      <c r="O446" s="481"/>
      <c r="P446" s="481"/>
      <c r="Q446" s="480" t="s">
        <v>1983</v>
      </c>
    </row>
    <row r="447" spans="4:17" x14ac:dyDescent="0.25">
      <c r="D447" s="481" t="s">
        <v>3117</v>
      </c>
      <c r="E447" s="480" t="s">
        <v>3111</v>
      </c>
      <c r="F447" s="481"/>
      <c r="G447" s="480"/>
      <c r="H447" s="481"/>
      <c r="I447" s="481"/>
      <c r="J447" s="480" t="str">
        <f t="shared" si="8"/>
        <v/>
      </c>
      <c r="K447" s="492"/>
      <c r="L447" s="492"/>
      <c r="M447" s="493"/>
      <c r="N447" s="481"/>
      <c r="O447" s="481"/>
      <c r="P447" s="481"/>
      <c r="Q447" s="480" t="s">
        <v>1984</v>
      </c>
    </row>
    <row r="448" spans="4:17" x14ac:dyDescent="0.25">
      <c r="D448" s="481" t="s">
        <v>3118</v>
      </c>
      <c r="E448" s="480" t="s">
        <v>3111</v>
      </c>
      <c r="F448" s="481"/>
      <c r="G448" s="480"/>
      <c r="H448" s="481"/>
      <c r="I448" s="481"/>
      <c r="J448" s="480" t="str">
        <f t="shared" si="8"/>
        <v/>
      </c>
      <c r="K448" s="492"/>
      <c r="L448" s="492"/>
      <c r="M448" s="493"/>
      <c r="N448" s="481"/>
      <c r="O448" s="481"/>
      <c r="P448" s="481"/>
      <c r="Q448" s="480" t="s">
        <v>1985</v>
      </c>
    </row>
    <row r="449" spans="4:17" x14ac:dyDescent="0.25">
      <c r="D449" s="481" t="s">
        <v>3119</v>
      </c>
      <c r="E449" s="480" t="s">
        <v>3111</v>
      </c>
      <c r="F449" s="481"/>
      <c r="G449" s="480"/>
      <c r="H449" s="481"/>
      <c r="I449" s="481"/>
      <c r="J449" s="480" t="str">
        <f t="shared" si="8"/>
        <v/>
      </c>
      <c r="K449" s="492"/>
      <c r="L449" s="492"/>
      <c r="M449" s="493"/>
      <c r="N449" s="481"/>
      <c r="O449" s="481"/>
      <c r="P449" s="481"/>
      <c r="Q449" s="480" t="s">
        <v>1986</v>
      </c>
    </row>
    <row r="450" spans="4:17" x14ac:dyDescent="0.25">
      <c r="D450" s="481" t="s">
        <v>3120</v>
      </c>
      <c r="E450" s="480" t="s">
        <v>3111</v>
      </c>
      <c r="F450" s="481"/>
      <c r="G450" s="480"/>
      <c r="H450" s="481"/>
      <c r="I450" s="481"/>
      <c r="J450" s="480" t="str">
        <f t="shared" si="8"/>
        <v/>
      </c>
      <c r="K450" s="492"/>
      <c r="L450" s="492"/>
      <c r="M450" s="493"/>
      <c r="N450" s="481"/>
      <c r="O450" s="481"/>
      <c r="P450" s="481"/>
      <c r="Q450" s="480" t="s">
        <v>1987</v>
      </c>
    </row>
    <row r="451" spans="4:17" x14ac:dyDescent="0.25">
      <c r="D451" s="481" t="s">
        <v>3121</v>
      </c>
      <c r="E451" s="480" t="s">
        <v>3122</v>
      </c>
      <c r="F451" s="481"/>
      <c r="G451" s="480"/>
      <c r="H451" s="481"/>
      <c r="I451" s="481"/>
      <c r="J451" s="480" t="str">
        <f t="shared" si="8"/>
        <v/>
      </c>
      <c r="K451" s="492"/>
      <c r="L451" s="492"/>
      <c r="M451" s="493"/>
      <c r="N451" s="481"/>
      <c r="O451" s="481"/>
      <c r="P451" s="481"/>
      <c r="Q451" s="480" t="s">
        <v>1968</v>
      </c>
    </row>
    <row r="452" spans="4:17" x14ac:dyDescent="0.25">
      <c r="D452" s="481" t="s">
        <v>3123</v>
      </c>
      <c r="E452" s="480" t="s">
        <v>3122</v>
      </c>
      <c r="F452" s="481"/>
      <c r="G452" s="480"/>
      <c r="H452" s="481"/>
      <c r="I452" s="481"/>
      <c r="J452" s="480" t="str">
        <f t="shared" si="8"/>
        <v/>
      </c>
      <c r="K452" s="492"/>
      <c r="L452" s="492"/>
      <c r="M452" s="493"/>
      <c r="N452" s="481"/>
      <c r="O452" s="481"/>
      <c r="P452" s="481"/>
      <c r="Q452" s="480" t="s">
        <v>1969</v>
      </c>
    </row>
    <row r="453" spans="4:17" x14ac:dyDescent="0.25">
      <c r="D453" s="481" t="s">
        <v>3124</v>
      </c>
      <c r="E453" s="480" t="s">
        <v>3122</v>
      </c>
      <c r="F453" s="481"/>
      <c r="G453" s="480"/>
      <c r="H453" s="481"/>
      <c r="I453" s="481"/>
      <c r="J453" s="480" t="str">
        <f t="shared" si="8"/>
        <v/>
      </c>
      <c r="K453" s="492"/>
      <c r="L453" s="492"/>
      <c r="M453" s="493"/>
      <c r="N453" s="481"/>
      <c r="O453" s="481"/>
      <c r="P453" s="481"/>
      <c r="Q453" s="480" t="s">
        <v>1970</v>
      </c>
    </row>
    <row r="454" spans="4:17" x14ac:dyDescent="0.25">
      <c r="D454" s="481" t="s">
        <v>3125</v>
      </c>
      <c r="E454" s="480" t="s">
        <v>3122</v>
      </c>
      <c r="F454" s="481"/>
      <c r="G454" s="480"/>
      <c r="H454" s="481"/>
      <c r="I454" s="481"/>
      <c r="J454" s="480" t="str">
        <f t="shared" si="8"/>
        <v/>
      </c>
      <c r="K454" s="492"/>
      <c r="L454" s="492"/>
      <c r="M454" s="493"/>
      <c r="N454" s="481"/>
      <c r="O454" s="481"/>
      <c r="P454" s="481"/>
      <c r="Q454" s="480" t="s">
        <v>1971</v>
      </c>
    </row>
    <row r="455" spans="4:17" x14ac:dyDescent="0.25">
      <c r="D455" s="481" t="s">
        <v>3126</v>
      </c>
      <c r="E455" s="480" t="s">
        <v>3122</v>
      </c>
      <c r="F455" s="481"/>
      <c r="G455" s="480"/>
      <c r="H455" s="481"/>
      <c r="I455" s="481"/>
      <c r="J455" s="480" t="str">
        <f t="shared" si="8"/>
        <v/>
      </c>
      <c r="K455" s="492"/>
      <c r="L455" s="492"/>
      <c r="M455" s="493"/>
      <c r="N455" s="481"/>
      <c r="O455" s="481"/>
      <c r="P455" s="481"/>
      <c r="Q455" s="480" t="s">
        <v>1972</v>
      </c>
    </row>
    <row r="456" spans="4:17" x14ac:dyDescent="0.25">
      <c r="D456" s="481" t="s">
        <v>3127</v>
      </c>
      <c r="E456" s="480" t="s">
        <v>3122</v>
      </c>
      <c r="F456" s="481"/>
      <c r="G456" s="480"/>
      <c r="H456" s="481"/>
      <c r="I456" s="481"/>
      <c r="J456" s="480" t="str">
        <f t="shared" si="8"/>
        <v/>
      </c>
      <c r="K456" s="492"/>
      <c r="L456" s="492"/>
      <c r="M456" s="493"/>
      <c r="N456" s="481"/>
      <c r="O456" s="481"/>
      <c r="P456" s="481"/>
      <c r="Q456" s="480" t="s">
        <v>1973</v>
      </c>
    </row>
    <row r="457" spans="4:17" x14ac:dyDescent="0.25">
      <c r="D457" s="481" t="s">
        <v>3128</v>
      </c>
      <c r="E457" s="480" t="s">
        <v>3122</v>
      </c>
      <c r="F457" s="481"/>
      <c r="G457" s="480"/>
      <c r="H457" s="481"/>
      <c r="I457" s="481"/>
      <c r="J457" s="480" t="str">
        <f t="shared" si="8"/>
        <v/>
      </c>
      <c r="K457" s="492"/>
      <c r="L457" s="492"/>
      <c r="M457" s="493"/>
      <c r="N457" s="481"/>
      <c r="O457" s="481"/>
      <c r="P457" s="481"/>
      <c r="Q457" s="480" t="s">
        <v>1974</v>
      </c>
    </row>
    <row r="458" spans="4:17" x14ac:dyDescent="0.25">
      <c r="D458" s="481" t="s">
        <v>3129</v>
      </c>
      <c r="E458" s="480" t="s">
        <v>3122</v>
      </c>
      <c r="F458" s="481"/>
      <c r="G458" s="480"/>
      <c r="H458" s="481"/>
      <c r="I458" s="481"/>
      <c r="J458" s="480" t="str">
        <f t="shared" si="8"/>
        <v/>
      </c>
      <c r="K458" s="492"/>
      <c r="L458" s="492"/>
      <c r="M458" s="493"/>
      <c r="N458" s="481"/>
      <c r="O458" s="481"/>
      <c r="P458" s="481"/>
      <c r="Q458" s="480" t="s">
        <v>1975</v>
      </c>
    </row>
    <row r="459" spans="4:17" x14ac:dyDescent="0.25">
      <c r="D459" s="481" t="s">
        <v>3130</v>
      </c>
      <c r="E459" s="480" t="s">
        <v>3122</v>
      </c>
      <c r="F459" s="481"/>
      <c r="G459" s="480"/>
      <c r="H459" s="481"/>
      <c r="I459" s="481"/>
      <c r="J459" s="480" t="str">
        <f t="shared" si="8"/>
        <v/>
      </c>
      <c r="K459" s="492"/>
      <c r="L459" s="492"/>
      <c r="M459" s="493"/>
      <c r="N459" s="481"/>
      <c r="O459" s="481"/>
      <c r="P459" s="481"/>
      <c r="Q459" s="480" t="s">
        <v>1976</v>
      </c>
    </row>
    <row r="460" spans="4:17" x14ac:dyDescent="0.25">
      <c r="D460" s="481" t="s">
        <v>3131</v>
      </c>
      <c r="E460" s="480" t="s">
        <v>3122</v>
      </c>
      <c r="F460" s="481"/>
      <c r="G460" s="480"/>
      <c r="H460" s="481"/>
      <c r="I460" s="481"/>
      <c r="J460" s="480" t="str">
        <f t="shared" si="8"/>
        <v/>
      </c>
      <c r="K460" s="492"/>
      <c r="L460" s="492"/>
      <c r="M460" s="493"/>
      <c r="N460" s="481"/>
      <c r="O460" s="481"/>
      <c r="P460" s="481"/>
      <c r="Q460" s="480" t="s">
        <v>1977</v>
      </c>
    </row>
    <row r="461" spans="4:17" x14ac:dyDescent="0.25">
      <c r="D461" s="481" t="s">
        <v>3132</v>
      </c>
      <c r="E461" s="480" t="s">
        <v>3133</v>
      </c>
      <c r="F461" s="481"/>
      <c r="G461" s="480"/>
      <c r="H461" s="481"/>
      <c r="I461" s="481"/>
      <c r="J461" s="480" t="str">
        <f t="shared" si="8"/>
        <v/>
      </c>
      <c r="K461" s="492"/>
      <c r="L461" s="492"/>
      <c r="M461" s="493"/>
      <c r="N461" s="481"/>
      <c r="O461" s="481"/>
      <c r="P461" s="481"/>
      <c r="Q461" s="480" t="s">
        <v>1958</v>
      </c>
    </row>
    <row r="462" spans="4:17" x14ac:dyDescent="0.25">
      <c r="D462" s="481" t="s">
        <v>3134</v>
      </c>
      <c r="E462" s="480" t="s">
        <v>3133</v>
      </c>
      <c r="F462" s="481"/>
      <c r="G462" s="480"/>
      <c r="H462" s="481"/>
      <c r="I462" s="481"/>
      <c r="J462" s="480" t="str">
        <f t="shared" si="8"/>
        <v/>
      </c>
      <c r="K462" s="492"/>
      <c r="L462" s="492"/>
      <c r="M462" s="493"/>
      <c r="N462" s="481"/>
      <c r="O462" s="481"/>
      <c r="P462" s="481"/>
      <c r="Q462" s="480" t="s">
        <v>1959</v>
      </c>
    </row>
    <row r="463" spans="4:17" x14ac:dyDescent="0.25">
      <c r="D463" s="481" t="s">
        <v>3135</v>
      </c>
      <c r="E463" s="480" t="s">
        <v>3133</v>
      </c>
      <c r="F463" s="481"/>
      <c r="G463" s="480"/>
      <c r="H463" s="481"/>
      <c r="I463" s="481"/>
      <c r="J463" s="480" t="str">
        <f t="shared" si="8"/>
        <v/>
      </c>
      <c r="K463" s="492"/>
      <c r="L463" s="492"/>
      <c r="M463" s="493"/>
      <c r="N463" s="481"/>
      <c r="O463" s="481"/>
      <c r="P463" s="481"/>
      <c r="Q463" s="480" t="s">
        <v>1960</v>
      </c>
    </row>
    <row r="464" spans="4:17" x14ac:dyDescent="0.25">
      <c r="D464" s="481" t="s">
        <v>3136</v>
      </c>
      <c r="E464" s="480" t="s">
        <v>3133</v>
      </c>
      <c r="F464" s="481"/>
      <c r="G464" s="480"/>
      <c r="H464" s="481"/>
      <c r="I464" s="481"/>
      <c r="J464" s="480" t="str">
        <f t="shared" si="8"/>
        <v/>
      </c>
      <c r="K464" s="492"/>
      <c r="L464" s="492"/>
      <c r="M464" s="493"/>
      <c r="N464" s="481"/>
      <c r="O464" s="481"/>
      <c r="P464" s="481"/>
      <c r="Q464" s="480" t="s">
        <v>1961</v>
      </c>
    </row>
    <row r="465" spans="4:17" x14ac:dyDescent="0.25">
      <c r="D465" s="481" t="s">
        <v>3137</v>
      </c>
      <c r="E465" s="480" t="s">
        <v>3133</v>
      </c>
      <c r="F465" s="481"/>
      <c r="G465" s="480"/>
      <c r="H465" s="481"/>
      <c r="I465" s="481"/>
      <c r="J465" s="480" t="str">
        <f t="shared" si="8"/>
        <v/>
      </c>
      <c r="K465" s="492"/>
      <c r="L465" s="492"/>
      <c r="M465" s="493"/>
      <c r="N465" s="481"/>
      <c r="O465" s="481"/>
      <c r="P465" s="481"/>
      <c r="Q465" s="480" t="s">
        <v>1962</v>
      </c>
    </row>
    <row r="466" spans="4:17" x14ac:dyDescent="0.25">
      <c r="D466" s="481" t="s">
        <v>3138</v>
      </c>
      <c r="E466" s="480" t="s">
        <v>3133</v>
      </c>
      <c r="F466" s="481"/>
      <c r="G466" s="480"/>
      <c r="H466" s="481"/>
      <c r="I466" s="481"/>
      <c r="J466" s="480" t="str">
        <f t="shared" si="8"/>
        <v/>
      </c>
      <c r="K466" s="492"/>
      <c r="L466" s="492"/>
      <c r="M466" s="493"/>
      <c r="N466" s="481"/>
      <c r="O466" s="481"/>
      <c r="P466" s="481"/>
      <c r="Q466" s="480" t="s">
        <v>1963</v>
      </c>
    </row>
    <row r="467" spans="4:17" x14ac:dyDescent="0.25">
      <c r="D467" s="481" t="s">
        <v>3139</v>
      </c>
      <c r="E467" s="480" t="s">
        <v>3133</v>
      </c>
      <c r="F467" s="481"/>
      <c r="G467" s="480"/>
      <c r="H467" s="481"/>
      <c r="I467" s="481"/>
      <c r="J467" s="480" t="str">
        <f t="shared" si="8"/>
        <v/>
      </c>
      <c r="K467" s="492"/>
      <c r="L467" s="492"/>
      <c r="M467" s="493"/>
      <c r="N467" s="481"/>
      <c r="O467" s="481"/>
      <c r="P467" s="481"/>
      <c r="Q467" s="480" t="s">
        <v>1964</v>
      </c>
    </row>
    <row r="468" spans="4:17" x14ac:dyDescent="0.25">
      <c r="D468" s="481" t="s">
        <v>3140</v>
      </c>
      <c r="E468" s="480" t="s">
        <v>3133</v>
      </c>
      <c r="F468" s="481"/>
      <c r="G468" s="480"/>
      <c r="H468" s="481"/>
      <c r="I468" s="481"/>
      <c r="J468" s="480" t="str">
        <f t="shared" si="8"/>
        <v/>
      </c>
      <c r="K468" s="492"/>
      <c r="L468" s="492"/>
      <c r="M468" s="493"/>
      <c r="N468" s="481"/>
      <c r="O468" s="481"/>
      <c r="P468" s="481"/>
      <c r="Q468" s="480" t="s">
        <v>1965</v>
      </c>
    </row>
    <row r="469" spans="4:17" x14ac:dyDescent="0.25">
      <c r="D469" s="481" t="s">
        <v>3141</v>
      </c>
      <c r="E469" s="480" t="s">
        <v>3133</v>
      </c>
      <c r="F469" s="481"/>
      <c r="G469" s="480"/>
      <c r="H469" s="481"/>
      <c r="I469" s="481"/>
      <c r="J469" s="480" t="str">
        <f t="shared" si="8"/>
        <v/>
      </c>
      <c r="K469" s="492"/>
      <c r="L469" s="492"/>
      <c r="M469" s="493"/>
      <c r="N469" s="481"/>
      <c r="O469" s="481"/>
      <c r="P469" s="481"/>
      <c r="Q469" s="480" t="s">
        <v>1966</v>
      </c>
    </row>
    <row r="470" spans="4:17" x14ac:dyDescent="0.25">
      <c r="D470" s="481" t="s">
        <v>3142</v>
      </c>
      <c r="E470" s="480" t="s">
        <v>3133</v>
      </c>
      <c r="F470" s="481"/>
      <c r="G470" s="480"/>
      <c r="H470" s="481"/>
      <c r="I470" s="481"/>
      <c r="J470" s="480" t="str">
        <f t="shared" si="8"/>
        <v/>
      </c>
      <c r="K470" s="492"/>
      <c r="L470" s="492"/>
      <c r="M470" s="493"/>
      <c r="N470" s="481"/>
      <c r="O470" s="481"/>
      <c r="P470" s="481"/>
      <c r="Q470" s="480" t="s">
        <v>1967</v>
      </c>
    </row>
    <row r="471" spans="4:17" x14ac:dyDescent="0.25">
      <c r="D471" s="481" t="s">
        <v>3143</v>
      </c>
      <c r="E471" s="480" t="s">
        <v>3144</v>
      </c>
      <c r="F471" s="481"/>
      <c r="G471" s="480"/>
      <c r="H471" s="481"/>
      <c r="I471" s="481"/>
      <c r="J471" s="480" t="str">
        <f t="shared" si="8"/>
        <v/>
      </c>
      <c r="K471" s="492"/>
      <c r="L471" s="492"/>
      <c r="M471" s="493"/>
      <c r="N471" s="481"/>
      <c r="O471" s="481"/>
      <c r="P471" s="481"/>
      <c r="Q471" s="480" t="s">
        <v>1948</v>
      </c>
    </row>
    <row r="472" spans="4:17" x14ac:dyDescent="0.25">
      <c r="D472" s="481" t="s">
        <v>3145</v>
      </c>
      <c r="E472" s="480" t="s">
        <v>3144</v>
      </c>
      <c r="F472" s="481"/>
      <c r="G472" s="480"/>
      <c r="H472" s="481"/>
      <c r="I472" s="481"/>
      <c r="J472" s="480" t="str">
        <f t="shared" si="8"/>
        <v/>
      </c>
      <c r="K472" s="492"/>
      <c r="L472" s="492"/>
      <c r="M472" s="493"/>
      <c r="N472" s="481"/>
      <c r="O472" s="481"/>
      <c r="P472" s="481"/>
      <c r="Q472" s="480" t="s">
        <v>1949</v>
      </c>
    </row>
    <row r="473" spans="4:17" x14ac:dyDescent="0.25">
      <c r="D473" s="481" t="s">
        <v>3146</v>
      </c>
      <c r="E473" s="480" t="s">
        <v>3144</v>
      </c>
      <c r="F473" s="481"/>
      <c r="G473" s="480"/>
      <c r="H473" s="481"/>
      <c r="I473" s="481"/>
      <c r="J473" s="480" t="str">
        <f t="shared" si="8"/>
        <v/>
      </c>
      <c r="K473" s="492"/>
      <c r="L473" s="492"/>
      <c r="M473" s="493"/>
      <c r="N473" s="481"/>
      <c r="O473" s="481"/>
      <c r="P473" s="481"/>
      <c r="Q473" s="480" t="s">
        <v>1950</v>
      </c>
    </row>
    <row r="474" spans="4:17" x14ac:dyDescent="0.25">
      <c r="D474" s="481" t="s">
        <v>3147</v>
      </c>
      <c r="E474" s="480" t="s">
        <v>3144</v>
      </c>
      <c r="F474" s="481"/>
      <c r="G474" s="480"/>
      <c r="H474" s="481"/>
      <c r="I474" s="481"/>
      <c r="J474" s="480" t="str">
        <f t="shared" si="8"/>
        <v/>
      </c>
      <c r="K474" s="492"/>
      <c r="L474" s="492"/>
      <c r="M474" s="493"/>
      <c r="N474" s="481"/>
      <c r="O474" s="481"/>
      <c r="P474" s="481"/>
      <c r="Q474" s="480" t="s">
        <v>1951</v>
      </c>
    </row>
    <row r="475" spans="4:17" x14ac:dyDescent="0.25">
      <c r="D475" s="481" t="s">
        <v>3148</v>
      </c>
      <c r="E475" s="480" t="s">
        <v>3144</v>
      </c>
      <c r="F475" s="481"/>
      <c r="G475" s="480"/>
      <c r="H475" s="481"/>
      <c r="I475" s="481"/>
      <c r="J475" s="480" t="str">
        <f t="shared" si="8"/>
        <v/>
      </c>
      <c r="K475" s="492"/>
      <c r="L475" s="492"/>
      <c r="M475" s="493"/>
      <c r="N475" s="481"/>
      <c r="O475" s="481"/>
      <c r="P475" s="481"/>
      <c r="Q475" s="480" t="s">
        <v>1952</v>
      </c>
    </row>
    <row r="476" spans="4:17" x14ac:dyDescent="0.25">
      <c r="D476" s="481" t="s">
        <v>3149</v>
      </c>
      <c r="E476" s="480" t="s">
        <v>3144</v>
      </c>
      <c r="F476" s="481"/>
      <c r="G476" s="480"/>
      <c r="H476" s="481"/>
      <c r="I476" s="481"/>
      <c r="J476" s="480" t="str">
        <f t="shared" si="8"/>
        <v/>
      </c>
      <c r="K476" s="492"/>
      <c r="L476" s="492"/>
      <c r="M476" s="493"/>
      <c r="N476" s="481"/>
      <c r="O476" s="481"/>
      <c r="P476" s="481"/>
      <c r="Q476" s="480" t="s">
        <v>1953</v>
      </c>
    </row>
    <row r="477" spans="4:17" x14ac:dyDescent="0.25">
      <c r="D477" s="481" t="s">
        <v>3150</v>
      </c>
      <c r="E477" s="480" t="s">
        <v>3144</v>
      </c>
      <c r="F477" s="481"/>
      <c r="G477" s="480"/>
      <c r="H477" s="481"/>
      <c r="I477" s="481"/>
      <c r="J477" s="480" t="str">
        <f t="shared" si="8"/>
        <v/>
      </c>
      <c r="K477" s="492"/>
      <c r="L477" s="492"/>
      <c r="M477" s="493"/>
      <c r="N477" s="481"/>
      <c r="O477" s="481"/>
      <c r="P477" s="481"/>
      <c r="Q477" s="480" t="s">
        <v>1954</v>
      </c>
    </row>
    <row r="478" spans="4:17" x14ac:dyDescent="0.25">
      <c r="D478" s="481" t="s">
        <v>3151</v>
      </c>
      <c r="E478" s="480" t="s">
        <v>3144</v>
      </c>
      <c r="F478" s="481"/>
      <c r="G478" s="480"/>
      <c r="H478" s="481"/>
      <c r="I478" s="481"/>
      <c r="J478" s="480" t="str">
        <f t="shared" si="8"/>
        <v/>
      </c>
      <c r="K478" s="492"/>
      <c r="L478" s="492"/>
      <c r="M478" s="493"/>
      <c r="N478" s="481"/>
      <c r="O478" s="481"/>
      <c r="P478" s="481"/>
      <c r="Q478" s="480" t="s">
        <v>1955</v>
      </c>
    </row>
    <row r="479" spans="4:17" x14ac:dyDescent="0.25">
      <c r="D479" s="481" t="s">
        <v>3152</v>
      </c>
      <c r="E479" s="480" t="s">
        <v>3144</v>
      </c>
      <c r="F479" s="481"/>
      <c r="G479" s="480"/>
      <c r="H479" s="481"/>
      <c r="I479" s="481"/>
      <c r="J479" s="480" t="str">
        <f t="shared" si="8"/>
        <v/>
      </c>
      <c r="K479" s="492"/>
      <c r="L479" s="492"/>
      <c r="M479" s="493"/>
      <c r="N479" s="481"/>
      <c r="O479" s="481"/>
      <c r="P479" s="481"/>
      <c r="Q479" s="480" t="s">
        <v>1956</v>
      </c>
    </row>
    <row r="480" spans="4:17" x14ac:dyDescent="0.25">
      <c r="D480" s="481" t="s">
        <v>3153</v>
      </c>
      <c r="E480" s="480" t="s">
        <v>3144</v>
      </c>
      <c r="F480" s="481"/>
      <c r="G480" s="480"/>
      <c r="H480" s="481"/>
      <c r="I480" s="481"/>
      <c r="J480" s="480" t="str">
        <f t="shared" si="8"/>
        <v/>
      </c>
      <c r="K480" s="492"/>
      <c r="L480" s="492"/>
      <c r="M480" s="493"/>
      <c r="N480" s="481"/>
      <c r="O480" s="481"/>
      <c r="P480" s="481"/>
      <c r="Q480" s="480" t="s">
        <v>1957</v>
      </c>
    </row>
    <row r="481" spans="4:17" x14ac:dyDescent="0.25">
      <c r="D481" s="481" t="s">
        <v>3154</v>
      </c>
      <c r="E481" s="480" t="s">
        <v>3155</v>
      </c>
      <c r="F481" s="481"/>
      <c r="G481" s="480"/>
      <c r="H481" s="481"/>
      <c r="I481" s="481"/>
      <c r="J481" s="480" t="str">
        <f t="shared" si="8"/>
        <v/>
      </c>
      <c r="K481" s="492"/>
      <c r="L481" s="492"/>
      <c r="M481" s="493"/>
      <c r="N481" s="481"/>
      <c r="O481" s="481"/>
      <c r="P481" s="481"/>
      <c r="Q481" s="480" t="s">
        <v>1938</v>
      </c>
    </row>
    <row r="482" spans="4:17" x14ac:dyDescent="0.25">
      <c r="D482" s="481" t="s">
        <v>3156</v>
      </c>
      <c r="E482" s="480" t="s">
        <v>3155</v>
      </c>
      <c r="F482" s="481"/>
      <c r="G482" s="480"/>
      <c r="H482" s="481"/>
      <c r="I482" s="481"/>
      <c r="J482" s="480" t="str">
        <f t="shared" si="8"/>
        <v/>
      </c>
      <c r="K482" s="492"/>
      <c r="L482" s="492"/>
      <c r="M482" s="493"/>
      <c r="N482" s="481"/>
      <c r="O482" s="481"/>
      <c r="P482" s="481"/>
      <c r="Q482" s="480" t="s">
        <v>1939</v>
      </c>
    </row>
    <row r="483" spans="4:17" x14ac:dyDescent="0.25">
      <c r="D483" s="481" t="s">
        <v>3157</v>
      </c>
      <c r="E483" s="480" t="s">
        <v>3155</v>
      </c>
      <c r="F483" s="481"/>
      <c r="G483" s="480"/>
      <c r="H483" s="481"/>
      <c r="I483" s="481"/>
      <c r="J483" s="480" t="str">
        <f t="shared" si="8"/>
        <v/>
      </c>
      <c r="K483" s="492"/>
      <c r="L483" s="492"/>
      <c r="M483" s="493"/>
      <c r="N483" s="481"/>
      <c r="O483" s="481"/>
      <c r="P483" s="481"/>
      <c r="Q483" s="480" t="s">
        <v>1940</v>
      </c>
    </row>
    <row r="484" spans="4:17" x14ac:dyDescent="0.25">
      <c r="D484" s="481" t="s">
        <v>3158</v>
      </c>
      <c r="E484" s="480" t="s">
        <v>3155</v>
      </c>
      <c r="F484" s="481"/>
      <c r="G484" s="480"/>
      <c r="H484" s="481"/>
      <c r="I484" s="481"/>
      <c r="J484" s="480" t="str">
        <f t="shared" si="8"/>
        <v/>
      </c>
      <c r="K484" s="492"/>
      <c r="L484" s="492"/>
      <c r="M484" s="493"/>
      <c r="N484" s="481"/>
      <c r="O484" s="481"/>
      <c r="P484" s="481"/>
      <c r="Q484" s="480" t="s">
        <v>1941</v>
      </c>
    </row>
    <row r="485" spans="4:17" x14ac:dyDescent="0.25">
      <c r="D485" s="481" t="s">
        <v>3159</v>
      </c>
      <c r="E485" s="480" t="s">
        <v>3155</v>
      </c>
      <c r="F485" s="481"/>
      <c r="G485" s="480"/>
      <c r="H485" s="481"/>
      <c r="I485" s="481"/>
      <c r="J485" s="480" t="str">
        <f t="shared" si="8"/>
        <v/>
      </c>
      <c r="K485" s="492"/>
      <c r="L485" s="492"/>
      <c r="M485" s="493"/>
      <c r="N485" s="481"/>
      <c r="O485" s="481"/>
      <c r="P485" s="481"/>
      <c r="Q485" s="480" t="s">
        <v>1942</v>
      </c>
    </row>
    <row r="486" spans="4:17" x14ac:dyDescent="0.25">
      <c r="D486" s="481" t="s">
        <v>3160</v>
      </c>
      <c r="E486" s="480" t="s">
        <v>3155</v>
      </c>
      <c r="F486" s="481"/>
      <c r="G486" s="480"/>
      <c r="H486" s="481"/>
      <c r="I486" s="481"/>
      <c r="J486" s="480" t="str">
        <f t="shared" si="8"/>
        <v/>
      </c>
      <c r="K486" s="492"/>
      <c r="L486" s="492"/>
      <c r="M486" s="493"/>
      <c r="N486" s="481"/>
      <c r="O486" s="481"/>
      <c r="P486" s="481"/>
      <c r="Q486" s="480" t="s">
        <v>1943</v>
      </c>
    </row>
    <row r="487" spans="4:17" x14ac:dyDescent="0.25">
      <c r="D487" s="481" t="s">
        <v>3161</v>
      </c>
      <c r="E487" s="480" t="s">
        <v>3155</v>
      </c>
      <c r="F487" s="481"/>
      <c r="G487" s="480"/>
      <c r="H487" s="481"/>
      <c r="I487" s="481"/>
      <c r="J487" s="480" t="str">
        <f t="shared" si="8"/>
        <v/>
      </c>
      <c r="K487" s="492"/>
      <c r="L487" s="492"/>
      <c r="M487" s="493"/>
      <c r="N487" s="481"/>
      <c r="O487" s="481"/>
      <c r="P487" s="481"/>
      <c r="Q487" s="480" t="s">
        <v>1944</v>
      </c>
    </row>
    <row r="488" spans="4:17" x14ac:dyDescent="0.25">
      <c r="D488" s="481" t="s">
        <v>3162</v>
      </c>
      <c r="E488" s="480" t="s">
        <v>3155</v>
      </c>
      <c r="F488" s="481"/>
      <c r="G488" s="480"/>
      <c r="H488" s="481"/>
      <c r="I488" s="481"/>
      <c r="J488" s="480" t="str">
        <f t="shared" si="8"/>
        <v/>
      </c>
      <c r="K488" s="492"/>
      <c r="L488" s="492"/>
      <c r="M488" s="493"/>
      <c r="N488" s="481"/>
      <c r="O488" s="481"/>
      <c r="P488" s="481"/>
      <c r="Q488" s="480" t="s">
        <v>1945</v>
      </c>
    </row>
    <row r="489" spans="4:17" x14ac:dyDescent="0.25">
      <c r="D489" s="481" t="s">
        <v>3163</v>
      </c>
      <c r="E489" s="480" t="s">
        <v>3155</v>
      </c>
      <c r="F489" s="481"/>
      <c r="G489" s="480"/>
      <c r="H489" s="481"/>
      <c r="I489" s="481"/>
      <c r="J489" s="480" t="str">
        <f t="shared" si="8"/>
        <v/>
      </c>
      <c r="K489" s="492"/>
      <c r="L489" s="492"/>
      <c r="M489" s="493"/>
      <c r="N489" s="481"/>
      <c r="O489" s="481"/>
      <c r="P489" s="481"/>
      <c r="Q489" s="480" t="s">
        <v>1946</v>
      </c>
    </row>
    <row r="490" spans="4:17" x14ac:dyDescent="0.25">
      <c r="D490" s="481" t="s">
        <v>3164</v>
      </c>
      <c r="E490" s="480" t="s">
        <v>3155</v>
      </c>
      <c r="F490" s="481"/>
      <c r="G490" s="480"/>
      <c r="H490" s="481"/>
      <c r="I490" s="481"/>
      <c r="J490" s="480" t="str">
        <f t="shared" si="8"/>
        <v/>
      </c>
      <c r="K490" s="492"/>
      <c r="L490" s="492"/>
      <c r="M490" s="493"/>
      <c r="N490" s="481"/>
      <c r="O490" s="481"/>
      <c r="P490" s="481"/>
      <c r="Q490" s="480" t="s">
        <v>1947</v>
      </c>
    </row>
    <row r="491" spans="4:17" x14ac:dyDescent="0.25">
      <c r="D491" s="481" t="s">
        <v>3165</v>
      </c>
      <c r="E491" s="480" t="s">
        <v>3166</v>
      </c>
      <c r="F491" s="481"/>
      <c r="G491" s="480"/>
      <c r="H491" s="481"/>
      <c r="I491" s="481"/>
      <c r="J491" s="480" t="str">
        <f t="shared" si="8"/>
        <v/>
      </c>
      <c r="K491" s="492"/>
      <c r="L491" s="492"/>
      <c r="M491" s="493"/>
      <c r="N491" s="481"/>
      <c r="O491" s="481"/>
      <c r="P491" s="481"/>
      <c r="Q491" s="480" t="s">
        <v>1928</v>
      </c>
    </row>
    <row r="492" spans="4:17" x14ac:dyDescent="0.25">
      <c r="D492" s="481" t="s">
        <v>3167</v>
      </c>
      <c r="E492" s="480" t="s">
        <v>3166</v>
      </c>
      <c r="F492" s="481"/>
      <c r="G492" s="480"/>
      <c r="H492" s="481"/>
      <c r="I492" s="481"/>
      <c r="J492" s="480" t="str">
        <f t="shared" si="8"/>
        <v/>
      </c>
      <c r="K492" s="492"/>
      <c r="L492" s="492"/>
      <c r="M492" s="493"/>
      <c r="N492" s="481"/>
      <c r="O492" s="481"/>
      <c r="P492" s="481"/>
      <c r="Q492" s="480" t="s">
        <v>1929</v>
      </c>
    </row>
    <row r="493" spans="4:17" x14ac:dyDescent="0.25">
      <c r="D493" s="481" t="s">
        <v>3168</v>
      </c>
      <c r="E493" s="480" t="s">
        <v>3166</v>
      </c>
      <c r="F493" s="481"/>
      <c r="G493" s="480"/>
      <c r="H493" s="481"/>
      <c r="I493" s="481"/>
      <c r="J493" s="480" t="str">
        <f t="shared" si="8"/>
        <v/>
      </c>
      <c r="K493" s="492"/>
      <c r="L493" s="492"/>
      <c r="M493" s="493"/>
      <c r="N493" s="481"/>
      <c r="O493" s="481"/>
      <c r="P493" s="481"/>
      <c r="Q493" s="480" t="s">
        <v>1930</v>
      </c>
    </row>
    <row r="494" spans="4:17" x14ac:dyDescent="0.25">
      <c r="D494" s="481" t="s">
        <v>3169</v>
      </c>
      <c r="E494" s="480" t="s">
        <v>3166</v>
      </c>
      <c r="F494" s="481"/>
      <c r="G494" s="480"/>
      <c r="H494" s="481"/>
      <c r="I494" s="481"/>
      <c r="J494" s="480" t="str">
        <f t="shared" si="8"/>
        <v/>
      </c>
      <c r="K494" s="492"/>
      <c r="L494" s="492"/>
      <c r="M494" s="493"/>
      <c r="N494" s="481"/>
      <c r="O494" s="481"/>
      <c r="P494" s="481"/>
      <c r="Q494" s="480" t="s">
        <v>1931</v>
      </c>
    </row>
    <row r="495" spans="4:17" x14ac:dyDescent="0.25">
      <c r="D495" s="481" t="s">
        <v>3170</v>
      </c>
      <c r="E495" s="480" t="s">
        <v>3166</v>
      </c>
      <c r="F495" s="481"/>
      <c r="G495" s="480"/>
      <c r="H495" s="481"/>
      <c r="I495" s="481"/>
      <c r="J495" s="480" t="str">
        <f t="shared" si="8"/>
        <v/>
      </c>
      <c r="K495" s="492"/>
      <c r="L495" s="492"/>
      <c r="M495" s="493"/>
      <c r="N495" s="481"/>
      <c r="O495" s="481"/>
      <c r="P495" s="481"/>
      <c r="Q495" s="480" t="s">
        <v>1932</v>
      </c>
    </row>
    <row r="496" spans="4:17" x14ac:dyDescent="0.25">
      <c r="D496" s="481" t="s">
        <v>3171</v>
      </c>
      <c r="E496" s="480" t="s">
        <v>3166</v>
      </c>
      <c r="F496" s="481"/>
      <c r="G496" s="480"/>
      <c r="H496" s="481"/>
      <c r="I496" s="481"/>
      <c r="J496" s="480" t="str">
        <f t="shared" si="8"/>
        <v/>
      </c>
      <c r="K496" s="492"/>
      <c r="L496" s="492"/>
      <c r="M496" s="493"/>
      <c r="N496" s="481"/>
      <c r="O496" s="481"/>
      <c r="P496" s="481"/>
      <c r="Q496" s="480" t="s">
        <v>1933</v>
      </c>
    </row>
    <row r="497" spans="4:17" x14ac:dyDescent="0.25">
      <c r="D497" s="481" t="s">
        <v>3172</v>
      </c>
      <c r="E497" s="480" t="s">
        <v>3166</v>
      </c>
      <c r="F497" s="481"/>
      <c r="G497" s="480"/>
      <c r="H497" s="481"/>
      <c r="I497" s="481"/>
      <c r="J497" s="480" t="str">
        <f t="shared" si="8"/>
        <v/>
      </c>
      <c r="K497" s="492"/>
      <c r="L497" s="492"/>
      <c r="M497" s="493"/>
      <c r="N497" s="481"/>
      <c r="O497" s="481"/>
      <c r="P497" s="481"/>
      <c r="Q497" s="480" t="s">
        <v>1934</v>
      </c>
    </row>
    <row r="498" spans="4:17" x14ac:dyDescent="0.25">
      <c r="D498" s="481" t="s">
        <v>3173</v>
      </c>
      <c r="E498" s="480" t="s">
        <v>3166</v>
      </c>
      <c r="F498" s="481"/>
      <c r="G498" s="480"/>
      <c r="H498" s="481"/>
      <c r="I498" s="481"/>
      <c r="J498" s="480" t="str">
        <f t="shared" si="8"/>
        <v/>
      </c>
      <c r="K498" s="492"/>
      <c r="L498" s="492"/>
      <c r="M498" s="493"/>
      <c r="N498" s="481"/>
      <c r="O498" s="481"/>
      <c r="P498" s="481"/>
      <c r="Q498" s="480" t="s">
        <v>1935</v>
      </c>
    </row>
    <row r="499" spans="4:17" x14ac:dyDescent="0.25">
      <c r="D499" s="481" t="s">
        <v>3174</v>
      </c>
      <c r="E499" s="480" t="s">
        <v>3166</v>
      </c>
      <c r="F499" s="481"/>
      <c r="G499" s="480"/>
      <c r="H499" s="481"/>
      <c r="I499" s="481"/>
      <c r="J499" s="480" t="str">
        <f t="shared" si="8"/>
        <v/>
      </c>
      <c r="K499" s="492"/>
      <c r="L499" s="492"/>
      <c r="M499" s="493"/>
      <c r="N499" s="481"/>
      <c r="O499" s="481"/>
      <c r="P499" s="481"/>
      <c r="Q499" s="480" t="s">
        <v>1936</v>
      </c>
    </row>
    <row r="500" spans="4:17" x14ac:dyDescent="0.25">
      <c r="D500" s="481" t="s">
        <v>3175</v>
      </c>
      <c r="E500" s="480" t="s">
        <v>3166</v>
      </c>
      <c r="F500" s="481"/>
      <c r="G500" s="480"/>
      <c r="H500" s="481"/>
      <c r="I500" s="481"/>
      <c r="J500" s="480" t="str">
        <f t="shared" si="8"/>
        <v/>
      </c>
      <c r="K500" s="492"/>
      <c r="L500" s="492"/>
      <c r="M500" s="493"/>
      <c r="N500" s="481"/>
      <c r="O500" s="481"/>
      <c r="P500" s="481"/>
      <c r="Q500" s="480" t="s">
        <v>1937</v>
      </c>
    </row>
    <row r="501" spans="4:17" x14ac:dyDescent="0.25">
      <c r="D501" s="481" t="s">
        <v>3176</v>
      </c>
      <c r="E501" s="480" t="s">
        <v>3177</v>
      </c>
      <c r="F501" s="481"/>
      <c r="G501" s="480"/>
      <c r="H501" s="481"/>
      <c r="I501" s="481"/>
      <c r="J501" s="480" t="str">
        <f t="shared" si="8"/>
        <v/>
      </c>
      <c r="K501" s="492"/>
      <c r="L501" s="492"/>
      <c r="M501" s="493"/>
      <c r="N501" s="481"/>
      <c r="O501" s="481"/>
      <c r="P501" s="481"/>
      <c r="Q501" s="480" t="s">
        <v>1918</v>
      </c>
    </row>
    <row r="502" spans="4:17" x14ac:dyDescent="0.25">
      <c r="D502" s="481" t="s">
        <v>3178</v>
      </c>
      <c r="E502" s="480" t="s">
        <v>3177</v>
      </c>
      <c r="F502" s="481"/>
      <c r="G502" s="480"/>
      <c r="H502" s="481"/>
      <c r="I502" s="481"/>
      <c r="J502" s="480" t="str">
        <f t="shared" si="8"/>
        <v/>
      </c>
      <c r="K502" s="492"/>
      <c r="L502" s="492"/>
      <c r="M502" s="493"/>
      <c r="N502" s="481"/>
      <c r="O502" s="481"/>
      <c r="P502" s="481"/>
      <c r="Q502" s="480" t="s">
        <v>1919</v>
      </c>
    </row>
    <row r="503" spans="4:17" x14ac:dyDescent="0.25">
      <c r="D503" s="481" t="s">
        <v>3179</v>
      </c>
      <c r="E503" s="480" t="s">
        <v>3177</v>
      </c>
      <c r="F503" s="481"/>
      <c r="G503" s="480"/>
      <c r="H503" s="481"/>
      <c r="I503" s="481"/>
      <c r="J503" s="480" t="str">
        <f t="shared" si="8"/>
        <v/>
      </c>
      <c r="K503" s="492"/>
      <c r="L503" s="492"/>
      <c r="M503" s="493"/>
      <c r="N503" s="481"/>
      <c r="O503" s="481"/>
      <c r="P503" s="481"/>
      <c r="Q503" s="480" t="s">
        <v>1920</v>
      </c>
    </row>
    <row r="504" spans="4:17" x14ac:dyDescent="0.25">
      <c r="D504" s="481" t="s">
        <v>3180</v>
      </c>
      <c r="E504" s="480" t="s">
        <v>3177</v>
      </c>
      <c r="F504" s="481"/>
      <c r="G504" s="480"/>
      <c r="H504" s="481"/>
      <c r="I504" s="481"/>
      <c r="J504" s="480" t="str">
        <f t="shared" si="8"/>
        <v/>
      </c>
      <c r="K504" s="492"/>
      <c r="L504" s="492"/>
      <c r="M504" s="493"/>
      <c r="N504" s="481"/>
      <c r="O504" s="481"/>
      <c r="P504" s="481"/>
      <c r="Q504" s="480" t="s">
        <v>1921</v>
      </c>
    </row>
    <row r="505" spans="4:17" x14ac:dyDescent="0.25">
      <c r="D505" s="481" t="s">
        <v>3181</v>
      </c>
      <c r="E505" s="480" t="s">
        <v>3177</v>
      </c>
      <c r="F505" s="481"/>
      <c r="G505" s="480"/>
      <c r="H505" s="481"/>
      <c r="I505" s="481"/>
      <c r="J505" s="480" t="str">
        <f t="shared" si="8"/>
        <v/>
      </c>
      <c r="K505" s="492"/>
      <c r="L505" s="492"/>
      <c r="M505" s="493"/>
      <c r="N505" s="481"/>
      <c r="O505" s="481"/>
      <c r="P505" s="481"/>
      <c r="Q505" s="480" t="s">
        <v>1922</v>
      </c>
    </row>
    <row r="506" spans="4:17" x14ac:dyDescent="0.25">
      <c r="D506" s="481" t="s">
        <v>3182</v>
      </c>
      <c r="E506" s="480" t="s">
        <v>3177</v>
      </c>
      <c r="F506" s="481"/>
      <c r="G506" s="480"/>
      <c r="H506" s="481"/>
      <c r="I506" s="481"/>
      <c r="J506" s="480" t="str">
        <f t="shared" si="8"/>
        <v/>
      </c>
      <c r="K506" s="492"/>
      <c r="L506" s="492"/>
      <c r="M506" s="493"/>
      <c r="N506" s="481"/>
      <c r="O506" s="481"/>
      <c r="P506" s="481"/>
      <c r="Q506" s="480" t="s">
        <v>1923</v>
      </c>
    </row>
    <row r="507" spans="4:17" x14ac:dyDescent="0.25">
      <c r="D507" s="481" t="s">
        <v>3183</v>
      </c>
      <c r="E507" s="480" t="s">
        <v>3177</v>
      </c>
      <c r="F507" s="481"/>
      <c r="G507" s="480"/>
      <c r="H507" s="481"/>
      <c r="I507" s="481"/>
      <c r="J507" s="480" t="str">
        <f t="shared" si="8"/>
        <v/>
      </c>
      <c r="K507" s="492"/>
      <c r="L507" s="492"/>
      <c r="M507" s="493"/>
      <c r="N507" s="481"/>
      <c r="O507" s="481"/>
      <c r="P507" s="481"/>
      <c r="Q507" s="480" t="s">
        <v>1924</v>
      </c>
    </row>
    <row r="508" spans="4:17" x14ac:dyDescent="0.25">
      <c r="D508" s="481" t="s">
        <v>3184</v>
      </c>
      <c r="E508" s="480" t="s">
        <v>3177</v>
      </c>
      <c r="F508" s="481"/>
      <c r="G508" s="480"/>
      <c r="H508" s="481"/>
      <c r="I508" s="481"/>
      <c r="J508" s="480" t="str">
        <f t="shared" ref="J508:J535" si="9">F508&amp;H508&amp;I508</f>
        <v/>
      </c>
      <c r="K508" s="492"/>
      <c r="L508" s="492"/>
      <c r="M508" s="493"/>
      <c r="N508" s="481"/>
      <c r="O508" s="481"/>
      <c r="P508" s="481"/>
      <c r="Q508" s="480" t="s">
        <v>1925</v>
      </c>
    </row>
    <row r="509" spans="4:17" x14ac:dyDescent="0.25">
      <c r="D509" s="481" t="s">
        <v>3185</v>
      </c>
      <c r="E509" s="480" t="s">
        <v>3177</v>
      </c>
      <c r="F509" s="481"/>
      <c r="G509" s="480"/>
      <c r="H509" s="481"/>
      <c r="I509" s="481"/>
      <c r="J509" s="480" t="str">
        <f t="shared" si="9"/>
        <v/>
      </c>
      <c r="K509" s="492"/>
      <c r="L509" s="492"/>
      <c r="M509" s="493"/>
      <c r="N509" s="481"/>
      <c r="O509" s="481"/>
      <c r="P509" s="481"/>
      <c r="Q509" s="480" t="s">
        <v>1926</v>
      </c>
    </row>
    <row r="510" spans="4:17" x14ac:dyDescent="0.25">
      <c r="D510" s="481" t="s">
        <v>3186</v>
      </c>
      <c r="E510" s="480" t="s">
        <v>3177</v>
      </c>
      <c r="F510" s="481"/>
      <c r="G510" s="480"/>
      <c r="H510" s="481"/>
      <c r="I510" s="481"/>
      <c r="J510" s="480" t="str">
        <f t="shared" si="9"/>
        <v/>
      </c>
      <c r="K510" s="492"/>
      <c r="L510" s="492"/>
      <c r="M510" s="493"/>
      <c r="N510" s="481"/>
      <c r="O510" s="481"/>
      <c r="P510" s="481"/>
      <c r="Q510" s="480" t="s">
        <v>1927</v>
      </c>
    </row>
    <row r="511" spans="4:17" x14ac:dyDescent="0.25">
      <c r="D511" s="481" t="s">
        <v>3187</v>
      </c>
      <c r="E511" s="480" t="s">
        <v>3188</v>
      </c>
      <c r="F511" s="481" t="s">
        <v>2392</v>
      </c>
      <c r="G511" s="480"/>
      <c r="H511" s="481"/>
      <c r="I511" s="481"/>
      <c r="J511" s="480" t="str">
        <f t="shared" si="9"/>
        <v>VC-6.1: Proportion of population protected by IRS within the last 12 months in areas targeted for IRS</v>
      </c>
      <c r="K511" s="492"/>
      <c r="L511" s="492"/>
      <c r="M511" s="493"/>
      <c r="N511" s="481"/>
      <c r="O511" s="481"/>
      <c r="P511" s="481"/>
      <c r="Q511" s="480" t="s">
        <v>1807</v>
      </c>
    </row>
    <row r="512" spans="4:17" x14ac:dyDescent="0.25">
      <c r="D512" s="481" t="s">
        <v>3189</v>
      </c>
      <c r="E512" s="480" t="s">
        <v>3188</v>
      </c>
      <c r="F512" s="481" t="s">
        <v>2392</v>
      </c>
      <c r="G512" s="480"/>
      <c r="H512" s="481"/>
      <c r="I512" s="481"/>
      <c r="J512" s="480" t="str">
        <f t="shared" si="9"/>
        <v>VC-6.1: Proportion of population protected by IRS within the last 12 months in areas targeted for IRS</v>
      </c>
      <c r="K512" s="492"/>
      <c r="L512" s="492"/>
      <c r="M512" s="493"/>
      <c r="N512" s="481"/>
      <c r="O512" s="481"/>
      <c r="P512" s="481"/>
      <c r="Q512" s="480" t="s">
        <v>1808</v>
      </c>
    </row>
    <row r="513" spans="4:17" x14ac:dyDescent="0.25">
      <c r="D513" s="481" t="s">
        <v>3190</v>
      </c>
      <c r="E513" s="480" t="s">
        <v>3188</v>
      </c>
      <c r="F513" s="481" t="s">
        <v>2392</v>
      </c>
      <c r="G513" s="480"/>
      <c r="H513" s="481"/>
      <c r="I513" s="481"/>
      <c r="J513" s="480" t="str">
        <f t="shared" si="9"/>
        <v>VC-6.1: Proportion of population protected by IRS within the last 12 months in areas targeted for IRS</v>
      </c>
      <c r="K513" s="492"/>
      <c r="L513" s="492"/>
      <c r="M513" s="493"/>
      <c r="N513" s="481"/>
      <c r="O513" s="481"/>
      <c r="P513" s="481"/>
      <c r="Q513" s="480" t="s">
        <v>1809</v>
      </c>
    </row>
    <row r="514" spans="4:17" x14ac:dyDescent="0.25">
      <c r="D514" s="481" t="s">
        <v>3191</v>
      </c>
      <c r="E514" s="480" t="s">
        <v>3188</v>
      </c>
      <c r="F514" s="481" t="s">
        <v>2392</v>
      </c>
      <c r="G514" s="480"/>
      <c r="H514" s="481"/>
      <c r="I514" s="481"/>
      <c r="J514" s="480" t="str">
        <f t="shared" si="9"/>
        <v>VC-6.1: Proportion of population protected by IRS within the last 12 months in areas targeted for IRS</v>
      </c>
      <c r="K514" s="492"/>
      <c r="L514" s="492"/>
      <c r="M514" s="493"/>
      <c r="N514" s="481"/>
      <c r="O514" s="481"/>
      <c r="P514" s="481"/>
      <c r="Q514" s="480" t="s">
        <v>1810</v>
      </c>
    </row>
    <row r="515" spans="4:17" x14ac:dyDescent="0.25">
      <c r="D515" s="481" t="s">
        <v>3192</v>
      </c>
      <c r="E515" s="480" t="s">
        <v>3188</v>
      </c>
      <c r="F515" s="481" t="s">
        <v>2392</v>
      </c>
      <c r="G515" s="480"/>
      <c r="H515" s="481"/>
      <c r="I515" s="481"/>
      <c r="J515" s="480" t="str">
        <f t="shared" si="9"/>
        <v>VC-6.1: Proportion of population protected by IRS within the last 12 months in areas targeted for IRS</v>
      </c>
      <c r="K515" s="492"/>
      <c r="L515" s="492"/>
      <c r="M515" s="493"/>
      <c r="N515" s="481"/>
      <c r="O515" s="481"/>
      <c r="P515" s="481"/>
      <c r="Q515" s="480" t="s">
        <v>1811</v>
      </c>
    </row>
    <row r="516" spans="4:17" x14ac:dyDescent="0.25">
      <c r="D516" s="481" t="s">
        <v>3193</v>
      </c>
      <c r="E516" s="480" t="s">
        <v>3188</v>
      </c>
      <c r="F516" s="481" t="s">
        <v>2392</v>
      </c>
      <c r="G516" s="480"/>
      <c r="H516" s="481"/>
      <c r="I516" s="481"/>
      <c r="J516" s="480" t="str">
        <f t="shared" si="9"/>
        <v>VC-6.1: Proportion of population protected by IRS within the last 12 months in areas targeted for IRS</v>
      </c>
      <c r="K516" s="492"/>
      <c r="L516" s="492"/>
      <c r="M516" s="493"/>
      <c r="N516" s="481"/>
      <c r="O516" s="481"/>
      <c r="P516" s="481"/>
      <c r="Q516" s="480" t="s">
        <v>1812</v>
      </c>
    </row>
    <row r="517" spans="4:17" x14ac:dyDescent="0.25">
      <c r="D517" s="481" t="s">
        <v>3194</v>
      </c>
      <c r="E517" s="480" t="s">
        <v>3188</v>
      </c>
      <c r="F517" s="481" t="s">
        <v>2392</v>
      </c>
      <c r="G517" s="480"/>
      <c r="H517" s="481"/>
      <c r="I517" s="481"/>
      <c r="J517" s="480" t="str">
        <f t="shared" si="9"/>
        <v>VC-6.1: Proportion of population protected by IRS within the last 12 months in areas targeted for IRS</v>
      </c>
      <c r="K517" s="492"/>
      <c r="L517" s="492"/>
      <c r="M517" s="493"/>
      <c r="N517" s="481"/>
      <c r="O517" s="481"/>
      <c r="P517" s="481"/>
      <c r="Q517" s="480" t="s">
        <v>1813</v>
      </c>
    </row>
    <row r="518" spans="4:17" x14ac:dyDescent="0.25">
      <c r="D518" s="481" t="s">
        <v>3195</v>
      </c>
      <c r="E518" s="480" t="s">
        <v>3188</v>
      </c>
      <c r="F518" s="481" t="s">
        <v>2392</v>
      </c>
      <c r="G518" s="480"/>
      <c r="H518" s="481"/>
      <c r="I518" s="481"/>
      <c r="J518" s="480" t="str">
        <f t="shared" si="9"/>
        <v>VC-6.1: Proportion of population protected by IRS within the last 12 months in areas targeted for IRS</v>
      </c>
      <c r="K518" s="492"/>
      <c r="L518" s="492"/>
      <c r="M518" s="493"/>
      <c r="N518" s="481"/>
      <c r="O518" s="481"/>
      <c r="P518" s="481"/>
      <c r="Q518" s="480" t="s">
        <v>1814</v>
      </c>
    </row>
    <row r="519" spans="4:17" x14ac:dyDescent="0.25">
      <c r="D519" s="481" t="s">
        <v>3196</v>
      </c>
      <c r="E519" s="480" t="s">
        <v>3188</v>
      </c>
      <c r="F519" s="481" t="s">
        <v>2392</v>
      </c>
      <c r="G519" s="480"/>
      <c r="H519" s="481"/>
      <c r="I519" s="481"/>
      <c r="J519" s="480" t="str">
        <f t="shared" si="9"/>
        <v>VC-6.1: Proportion of population protected by IRS within the last 12 months in areas targeted for IRS</v>
      </c>
      <c r="K519" s="492"/>
      <c r="L519" s="492"/>
      <c r="M519" s="493"/>
      <c r="N519" s="481"/>
      <c r="O519" s="481"/>
      <c r="P519" s="481"/>
      <c r="Q519" s="480" t="s">
        <v>1815</v>
      </c>
    </row>
    <row r="520" spans="4:17" x14ac:dyDescent="0.25">
      <c r="D520" s="481" t="s">
        <v>3197</v>
      </c>
      <c r="E520" s="480" t="s">
        <v>3188</v>
      </c>
      <c r="F520" s="481" t="s">
        <v>2392</v>
      </c>
      <c r="G520" s="480"/>
      <c r="H520" s="481"/>
      <c r="I520" s="481"/>
      <c r="J520" s="480" t="str">
        <f t="shared" si="9"/>
        <v>VC-6.1: Proportion of population protected by IRS within the last 12 months in areas targeted for IRS</v>
      </c>
      <c r="K520" s="492"/>
      <c r="L520" s="492"/>
      <c r="M520" s="493"/>
      <c r="N520" s="481"/>
      <c r="O520" s="481"/>
      <c r="P520" s="481"/>
      <c r="Q520" s="480" t="s">
        <v>1816</v>
      </c>
    </row>
    <row r="521" spans="4:17" x14ac:dyDescent="0.25">
      <c r="D521" s="481" t="s">
        <v>3198</v>
      </c>
      <c r="E521" s="480" t="s">
        <v>2973</v>
      </c>
      <c r="F521" s="481" t="s">
        <v>2193</v>
      </c>
      <c r="G521" s="480"/>
      <c r="H521" s="481"/>
      <c r="I521" s="481"/>
      <c r="J521" s="480" t="str">
        <f t="shared" si="9"/>
        <v>VC-3(M): Number of long-lasting insecticidal nets distributed to targeted risk groups through continuous distribution</v>
      </c>
      <c r="K521" s="492"/>
      <c r="L521" s="492"/>
      <c r="M521" s="493"/>
      <c r="N521" s="481"/>
      <c r="O521" s="481"/>
      <c r="P521" s="481"/>
      <c r="Q521" s="480" t="s">
        <v>1802</v>
      </c>
    </row>
    <row r="522" spans="4:17" x14ac:dyDescent="0.25">
      <c r="D522" s="481" t="s">
        <v>3199</v>
      </c>
      <c r="E522" s="480" t="s">
        <v>2973</v>
      </c>
      <c r="F522" s="481" t="s">
        <v>2193</v>
      </c>
      <c r="G522" s="480"/>
      <c r="H522" s="481"/>
      <c r="I522" s="481"/>
      <c r="J522" s="480" t="str">
        <f t="shared" si="9"/>
        <v>VC-3(M): Number of long-lasting insecticidal nets distributed to targeted risk groups through continuous distribution</v>
      </c>
      <c r="K522" s="492"/>
      <c r="L522" s="492"/>
      <c r="M522" s="493"/>
      <c r="N522" s="481"/>
      <c r="O522" s="481"/>
      <c r="P522" s="481"/>
      <c r="Q522" s="480" t="s">
        <v>1803</v>
      </c>
    </row>
    <row r="523" spans="4:17" x14ac:dyDescent="0.25">
      <c r="D523" s="481" t="s">
        <v>3200</v>
      </c>
      <c r="E523" s="480" t="s">
        <v>2973</v>
      </c>
      <c r="F523" s="481" t="s">
        <v>2193</v>
      </c>
      <c r="G523" s="480"/>
      <c r="H523" s="481"/>
      <c r="I523" s="481"/>
      <c r="J523" s="480" t="str">
        <f t="shared" si="9"/>
        <v>VC-3(M): Number of long-lasting insecticidal nets distributed to targeted risk groups through continuous distribution</v>
      </c>
      <c r="K523" s="492"/>
      <c r="L523" s="492"/>
      <c r="M523" s="493"/>
      <c r="N523" s="481"/>
      <c r="O523" s="481"/>
      <c r="P523" s="481"/>
      <c r="Q523" s="480" t="s">
        <v>1804</v>
      </c>
    </row>
    <row r="524" spans="4:17" x14ac:dyDescent="0.25">
      <c r="D524" s="481" t="s">
        <v>3201</v>
      </c>
      <c r="E524" s="480" t="s">
        <v>2973</v>
      </c>
      <c r="F524" s="481" t="s">
        <v>2193</v>
      </c>
      <c r="G524" s="480"/>
      <c r="H524" s="481"/>
      <c r="I524" s="481"/>
      <c r="J524" s="480" t="str">
        <f t="shared" si="9"/>
        <v>VC-3(M): Number of long-lasting insecticidal nets distributed to targeted risk groups through continuous distribution</v>
      </c>
      <c r="K524" s="492"/>
      <c r="L524" s="492"/>
      <c r="M524" s="493"/>
      <c r="N524" s="481"/>
      <c r="O524" s="481"/>
      <c r="P524" s="481"/>
      <c r="Q524" s="480" t="s">
        <v>1805</v>
      </c>
    </row>
    <row r="525" spans="4:17" x14ac:dyDescent="0.25">
      <c r="D525" s="481" t="s">
        <v>3202</v>
      </c>
      <c r="E525" s="480" t="s">
        <v>2973</v>
      </c>
      <c r="F525" s="481" t="s">
        <v>2193</v>
      </c>
      <c r="G525" s="480"/>
      <c r="H525" s="481"/>
      <c r="I525" s="481"/>
      <c r="J525" s="480" t="str">
        <f t="shared" si="9"/>
        <v>VC-3(M): Number of long-lasting insecticidal nets distributed to targeted risk groups through continuous distribution</v>
      </c>
      <c r="K525" s="492"/>
      <c r="L525" s="492"/>
      <c r="M525" s="493"/>
      <c r="N525" s="481"/>
      <c r="O525" s="481"/>
      <c r="P525" s="481"/>
      <c r="Q525" s="480" t="s">
        <v>1806</v>
      </c>
    </row>
    <row r="526" spans="4:17" x14ac:dyDescent="0.25">
      <c r="D526" s="481" t="s">
        <v>3203</v>
      </c>
      <c r="E526" s="480" t="s">
        <v>3204</v>
      </c>
      <c r="F526" s="481" t="s">
        <v>2388</v>
      </c>
      <c r="G526" s="480"/>
      <c r="H526" s="481"/>
      <c r="I526" s="481"/>
      <c r="J526" s="480" t="str">
        <f t="shared" si="9"/>
        <v>VC-1(M): Number of long-lasting insecticidal nets distributed to at-risk populations through mass campaigns</v>
      </c>
      <c r="K526" s="492"/>
      <c r="L526" s="492"/>
      <c r="M526" s="493"/>
      <c r="N526" s="481"/>
      <c r="O526" s="481"/>
      <c r="P526" s="481"/>
      <c r="Q526" s="480" t="s">
        <v>1785</v>
      </c>
    </row>
    <row r="527" spans="4:17" x14ac:dyDescent="0.25">
      <c r="D527" s="481" t="s">
        <v>3205</v>
      </c>
      <c r="E527" s="480" t="s">
        <v>3204</v>
      </c>
      <c r="F527" s="481" t="s">
        <v>2388</v>
      </c>
      <c r="G527" s="480"/>
      <c r="H527" s="481"/>
      <c r="I527" s="481"/>
      <c r="J527" s="480" t="str">
        <f t="shared" si="9"/>
        <v>VC-1(M): Number of long-lasting insecticidal nets distributed to at-risk populations through mass campaigns</v>
      </c>
      <c r="K527" s="492"/>
      <c r="L527" s="492"/>
      <c r="M527" s="493"/>
      <c r="N527" s="481"/>
      <c r="O527" s="481"/>
      <c r="P527" s="481"/>
      <c r="Q527" s="480" t="s">
        <v>1786</v>
      </c>
    </row>
    <row r="528" spans="4:17" x14ac:dyDescent="0.25">
      <c r="D528" s="481" t="s">
        <v>3206</v>
      </c>
      <c r="E528" s="480" t="s">
        <v>3204</v>
      </c>
      <c r="F528" s="481" t="s">
        <v>2388</v>
      </c>
      <c r="G528" s="480"/>
      <c r="H528" s="481"/>
      <c r="I528" s="481"/>
      <c r="J528" s="480" t="str">
        <f t="shared" si="9"/>
        <v>VC-1(M): Number of long-lasting insecticidal nets distributed to at-risk populations through mass campaigns</v>
      </c>
      <c r="K528" s="492"/>
      <c r="L528" s="492"/>
      <c r="M528" s="493"/>
      <c r="N528" s="481"/>
      <c r="O528" s="481"/>
      <c r="P528" s="481"/>
      <c r="Q528" s="480" t="s">
        <v>1787</v>
      </c>
    </row>
    <row r="529" spans="4:17" x14ac:dyDescent="0.25">
      <c r="D529" s="481" t="s">
        <v>3207</v>
      </c>
      <c r="E529" s="480" t="s">
        <v>3204</v>
      </c>
      <c r="F529" s="481" t="s">
        <v>2388</v>
      </c>
      <c r="G529" s="480"/>
      <c r="H529" s="481"/>
      <c r="I529" s="481"/>
      <c r="J529" s="480" t="str">
        <f t="shared" si="9"/>
        <v>VC-1(M): Number of long-lasting insecticidal nets distributed to at-risk populations through mass campaigns</v>
      </c>
      <c r="K529" s="492"/>
      <c r="L529" s="492"/>
      <c r="M529" s="493"/>
      <c r="N529" s="481"/>
      <c r="O529" s="481"/>
      <c r="P529" s="481"/>
      <c r="Q529" s="480" t="s">
        <v>1788</v>
      </c>
    </row>
    <row r="530" spans="4:17" x14ac:dyDescent="0.25">
      <c r="D530" s="481" t="s">
        <v>3208</v>
      </c>
      <c r="E530" s="480" t="s">
        <v>3204</v>
      </c>
      <c r="F530" s="481" t="s">
        <v>2388</v>
      </c>
      <c r="G530" s="480"/>
      <c r="H530" s="481"/>
      <c r="I530" s="481"/>
      <c r="J530" s="480" t="str">
        <f t="shared" si="9"/>
        <v>VC-1(M): Number of long-lasting insecticidal nets distributed to at-risk populations through mass campaigns</v>
      </c>
      <c r="K530" s="492"/>
      <c r="L530" s="492"/>
      <c r="M530" s="493"/>
      <c r="N530" s="481"/>
      <c r="O530" s="481"/>
      <c r="P530" s="481"/>
      <c r="Q530" s="480" t="s">
        <v>1789</v>
      </c>
    </row>
    <row r="531" spans="4:17" x14ac:dyDescent="0.25">
      <c r="D531" s="481" t="s">
        <v>3209</v>
      </c>
      <c r="E531" s="480" t="s">
        <v>3204</v>
      </c>
      <c r="F531" s="481" t="s">
        <v>2388</v>
      </c>
      <c r="G531" s="480"/>
      <c r="H531" s="481"/>
      <c r="I531" s="481"/>
      <c r="J531" s="480" t="str">
        <f t="shared" si="9"/>
        <v>VC-1(M): Number of long-lasting insecticidal nets distributed to at-risk populations through mass campaigns</v>
      </c>
      <c r="K531" s="492"/>
      <c r="L531" s="492"/>
      <c r="M531" s="493"/>
      <c r="N531" s="481"/>
      <c r="O531" s="481"/>
      <c r="P531" s="481"/>
      <c r="Q531" s="480" t="s">
        <v>1790</v>
      </c>
    </row>
    <row r="532" spans="4:17" x14ac:dyDescent="0.25">
      <c r="D532" s="481" t="s">
        <v>3210</v>
      </c>
      <c r="E532" s="480" t="s">
        <v>3204</v>
      </c>
      <c r="F532" s="481" t="s">
        <v>2388</v>
      </c>
      <c r="G532" s="480"/>
      <c r="H532" s="481"/>
      <c r="I532" s="481"/>
      <c r="J532" s="480" t="str">
        <f t="shared" si="9"/>
        <v>VC-1(M): Number of long-lasting insecticidal nets distributed to at-risk populations through mass campaigns</v>
      </c>
      <c r="K532" s="492"/>
      <c r="L532" s="492"/>
      <c r="M532" s="493"/>
      <c r="N532" s="481"/>
      <c r="O532" s="481"/>
      <c r="P532" s="481"/>
      <c r="Q532" s="480" t="s">
        <v>1791</v>
      </c>
    </row>
    <row r="533" spans="4:17" x14ac:dyDescent="0.25">
      <c r="D533" s="481" t="s">
        <v>3211</v>
      </c>
      <c r="E533" s="480" t="s">
        <v>3204</v>
      </c>
      <c r="F533" s="481" t="s">
        <v>2388</v>
      </c>
      <c r="G533" s="480"/>
      <c r="H533" s="481"/>
      <c r="I533" s="481"/>
      <c r="J533" s="480" t="str">
        <f t="shared" si="9"/>
        <v>VC-1(M): Number of long-lasting insecticidal nets distributed to at-risk populations through mass campaigns</v>
      </c>
      <c r="K533" s="492"/>
      <c r="L533" s="492"/>
      <c r="M533" s="493"/>
      <c r="N533" s="481"/>
      <c r="O533" s="481"/>
      <c r="P533" s="481"/>
      <c r="Q533" s="480" t="s">
        <v>1792</v>
      </c>
    </row>
    <row r="534" spans="4:17" x14ac:dyDescent="0.25">
      <c r="D534" s="481" t="s">
        <v>3212</v>
      </c>
      <c r="E534" s="480" t="s">
        <v>3204</v>
      </c>
      <c r="F534" s="481" t="s">
        <v>2388</v>
      </c>
      <c r="G534" s="480"/>
      <c r="H534" s="481"/>
      <c r="I534" s="481"/>
      <c r="J534" s="480" t="str">
        <f t="shared" si="9"/>
        <v>VC-1(M): Number of long-lasting insecticidal nets distributed to at-risk populations through mass campaigns</v>
      </c>
      <c r="K534" s="492"/>
      <c r="L534" s="492"/>
      <c r="M534" s="493"/>
      <c r="N534" s="481"/>
      <c r="O534" s="481"/>
      <c r="P534" s="481"/>
      <c r="Q534" s="480" t="s">
        <v>1793</v>
      </c>
    </row>
    <row r="535" spans="4:17" x14ac:dyDescent="0.25">
      <c r="D535" s="481" t="s">
        <v>3213</v>
      </c>
      <c r="E535" s="480" t="s">
        <v>3204</v>
      </c>
      <c r="F535" s="481" t="s">
        <v>2388</v>
      </c>
      <c r="G535" s="480"/>
      <c r="H535" s="481"/>
      <c r="I535" s="481"/>
      <c r="J535" s="480" t="str">
        <f t="shared" si="9"/>
        <v>VC-1(M): Number of long-lasting insecticidal nets distributed to at-risk populations through mass campaigns</v>
      </c>
      <c r="K535" s="492"/>
      <c r="L535" s="492"/>
      <c r="M535" s="493"/>
      <c r="N535" s="481"/>
      <c r="O535" s="481"/>
      <c r="P535" s="481"/>
      <c r="Q535" s="480" t="s">
        <v>1794</v>
      </c>
    </row>
  </sheetData>
  <dataValidations count="7">
    <dataValidation type="list" allowBlank="1" showInputMessage="1" showErrorMessage="1" errorTitle="X-Author for Excel" error="Please select a value from the drop-down." promptTitle="X-Author for Excel" sqref="L3:L153">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O3:O153 O159:O309 Q315:Q535">
      <formula1>""</formula1>
    </dataValidation>
    <dataValidation type="list" allowBlank="1" showInputMessage="1" showErrorMessage="1" errorTitle="X-Author for Excel" error="Please select a value from the drop-down." promptTitle="X-Author for Excel" sqref="L159:L309">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Baseline N# is -10000000000 to 10000000000." promptTitle="X-Author for Excel" sqref="K315:K535">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L315:L535">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M315:M535">
      <formula1>-99999.99</formula1>
      <formula2>99999.99</formula2>
    </dataValidation>
    <dataValidation type="list" allowBlank="1" showInputMessage="1" showErrorMessage="1" errorTitle="X-Author for Excel" error="Please select a value from the drop-down." promptTitle="X-Author for Excel" sqref="N315:N535">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841"/>
  <sheetViews>
    <sheetView workbookViewId="0">
      <selection activeCell="E26" sqref="E26"/>
    </sheetView>
  </sheetViews>
  <sheetFormatPr defaultColWidth="8.69921875" defaultRowHeight="13.2" x14ac:dyDescent="0.25"/>
  <cols>
    <col min="1" max="1" width="13.69921875" style="1" bestFit="1" customWidth="1"/>
    <col min="2" max="2" width="24.19921875" style="1" customWidth="1"/>
    <col min="3" max="3" width="12.69921875" style="11" customWidth="1"/>
    <col min="4" max="4" width="13.69921875" style="1" bestFit="1" customWidth="1"/>
    <col min="5" max="5" width="11.69921875" style="1" bestFit="1" customWidth="1"/>
    <col min="6" max="16384" width="8.69921875" style="1"/>
  </cols>
  <sheetData>
    <row r="1" spans="1:4" x14ac:dyDescent="0.25">
      <c r="A1" s="684" t="s">
        <v>160</v>
      </c>
      <c r="B1" s="684"/>
      <c r="C1" s="684"/>
      <c r="D1" s="684"/>
    </row>
    <row r="2" spans="1:4" x14ac:dyDescent="0.25">
      <c r="A2" s="480" t="s">
        <v>66</v>
      </c>
      <c r="B2" s="486" t="s">
        <v>64</v>
      </c>
      <c r="C2" s="485"/>
      <c r="D2" s="480" t="s">
        <v>108</v>
      </c>
    </row>
    <row r="3" spans="1:4" hidden="1" x14ac:dyDescent="0.25">
      <c r="A3" s="481" t="s">
        <v>65</v>
      </c>
      <c r="B3" s="480" t="s">
        <v>161</v>
      </c>
      <c r="C3" s="480" t="str">
        <f t="array" ref="C3">IFERROR(INDEX($B$3:$B$13, MATCH(0, COUNTIF($C$2:C2, $B$3:$B$13&amp;"") + IF($B$3:$B$13="",1,0), 0)), "")</f>
        <v>[Account (Name)]</v>
      </c>
      <c r="D3" s="480" t="s">
        <v>107</v>
      </c>
    </row>
    <row r="4" spans="1:4" s="11" customFormat="1" x14ac:dyDescent="0.25">
      <c r="A4" s="481" t="s">
        <v>2624</v>
      </c>
      <c r="B4" s="480" t="s">
        <v>2625</v>
      </c>
      <c r="C4" s="480" t="str">
        <f t="array" ref="C4">IFERROR(INDEX($B$3:$B$13, MATCH(0, COUNTIF($C$2:C3, $B$3:$B$13&amp;"") + IF($B$3:$B$13="",1,0), 0)), "")</f>
        <v>Ghana AIDS Commission</v>
      </c>
      <c r="D4" s="480" t="s">
        <v>2626</v>
      </c>
    </row>
    <row r="5" spans="1:4" s="11" customFormat="1" x14ac:dyDescent="0.25">
      <c r="A5" s="481" t="s">
        <v>2627</v>
      </c>
      <c r="B5" s="480" t="s">
        <v>2628</v>
      </c>
      <c r="C5" s="480" t="str">
        <f t="array" ref="C5">IFERROR(INDEX($B$3:$B$13, MATCH(0, COUNTIF($C$2:C4, $B$3:$B$13&amp;"") + IF($B$3:$B$13="",1,0), 0)), "")</f>
        <v>Ministry of Health of the Republic of Ghana</v>
      </c>
      <c r="D5" s="480" t="s">
        <v>2629</v>
      </c>
    </row>
    <row r="6" spans="1:4" s="11" customFormat="1" x14ac:dyDescent="0.25">
      <c r="A6" s="481" t="s">
        <v>2630</v>
      </c>
      <c r="B6" s="480" t="s">
        <v>2631</v>
      </c>
      <c r="C6" s="480" t="str">
        <f t="array" ref="C6">IFERROR(INDEX($B$3:$B$13, MATCH(0, COUNTIF($C$2:C5, $B$3:$B$13&amp;"") + IF($B$3:$B$13="",1,0), 0)), "")</f>
        <v>Planned Parenthood Association of Ghana</v>
      </c>
      <c r="D6" s="480" t="s">
        <v>2632</v>
      </c>
    </row>
    <row r="7" spans="1:4" s="11" customFormat="1" x14ac:dyDescent="0.25">
      <c r="A7" s="481" t="s">
        <v>2633</v>
      </c>
      <c r="B7" s="480" t="s">
        <v>2634</v>
      </c>
      <c r="C7" s="480" t="str">
        <f t="array" ref="C7">IFERROR(INDEX($B$3:$B$13, MATCH(0, COUNTIF($C$2:C6, $B$3:$B$13&amp;"") + IF($B$3:$B$13="",1,0), 0)), "")</f>
        <v>Adventist Development and Relief Agency of Ghana</v>
      </c>
      <c r="D7" s="480" t="s">
        <v>2635</v>
      </c>
    </row>
    <row r="8" spans="1:4" s="11" customFormat="1" x14ac:dyDescent="0.25">
      <c r="A8" s="481" t="s">
        <v>2636</v>
      </c>
      <c r="B8" s="480" t="s">
        <v>506</v>
      </c>
      <c r="C8" s="480" t="str">
        <f t="array" ref="C8">IFERROR(INDEX($B$3:$B$13, MATCH(0, COUNTIF($C$2:C7, $B$3:$B$13&amp;"") + IF($B$3:$B$13="",1,0), 0)), "")</f>
        <v>AngloGold Ashanti (Ghana) Malaria Control Limited</v>
      </c>
      <c r="D8" s="480" t="s">
        <v>2637</v>
      </c>
    </row>
    <row r="9" spans="1:4" s="11" customFormat="1" x14ac:dyDescent="0.25">
      <c r="A9" s="481" t="s">
        <v>2638</v>
      </c>
      <c r="B9" s="480" t="s">
        <v>2628</v>
      </c>
      <c r="C9" s="480" t="str">
        <f t="array" ref="C9">IFERROR(INDEX($B$3:$B$13, MATCH(0, COUNTIF($C$2:C8, $B$3:$B$13&amp;"") + IF($B$3:$B$13="",1,0), 0)), "")</f>
        <v/>
      </c>
      <c r="D9" s="480" t="s">
        <v>2629</v>
      </c>
    </row>
    <row r="10" spans="1:4" s="11" customFormat="1" x14ac:dyDescent="0.25">
      <c r="A10" s="481" t="s">
        <v>2639</v>
      </c>
      <c r="B10" s="480" t="s">
        <v>2628</v>
      </c>
      <c r="C10" s="480" t="str">
        <f t="array" ref="C10">IFERROR(INDEX($B$3:$B$13, MATCH(0, COUNTIF($C$2:C9, $B$3:$B$13&amp;"") + IF($B$3:$B$13="",1,0), 0)), "")</f>
        <v/>
      </c>
      <c r="D10" s="480" t="s">
        <v>2629</v>
      </c>
    </row>
    <row r="11" spans="1:4" s="11" customFormat="1" x14ac:dyDescent="0.25">
      <c r="A11" s="481" t="s">
        <v>2640</v>
      </c>
      <c r="B11" s="480" t="s">
        <v>2628</v>
      </c>
      <c r="C11" s="480" t="str">
        <f t="array" ref="C11">IFERROR(INDEX($B$3:$B$13, MATCH(0, COUNTIF($C$2:C10, $B$3:$B$13&amp;"") + IF($B$3:$B$13="",1,0), 0)), "")</f>
        <v/>
      </c>
      <c r="D11" s="480" t="s">
        <v>2629</v>
      </c>
    </row>
    <row r="12" spans="1:4" s="11" customFormat="1" x14ac:dyDescent="0.25">
      <c r="A12" s="481" t="s">
        <v>2641</v>
      </c>
      <c r="B12" s="480" t="s">
        <v>506</v>
      </c>
      <c r="C12" s="480" t="str">
        <f t="array" ref="C12">IFERROR(INDEX($B$3:$B$13, MATCH(0, COUNTIF($C$2:C11, $B$3:$B$13&amp;"") + IF($B$3:$B$13="",1,0), 0)), "")</f>
        <v/>
      </c>
      <c r="D12" s="480" t="s">
        <v>2637</v>
      </c>
    </row>
    <row r="13" spans="1:4" s="11" customFormat="1" x14ac:dyDescent="0.25"/>
    <row r="14" spans="1:4" s="11" customFormat="1" hidden="1" x14ac:dyDescent="0.25"/>
    <row r="15" spans="1:4" s="11" customFormat="1" hidden="1" x14ac:dyDescent="0.25"/>
    <row r="16" spans="1:4" s="11" customFormat="1" hidden="1" x14ac:dyDescent="0.25"/>
    <row r="17" spans="1:4" s="11" customFormat="1" hidden="1" x14ac:dyDescent="0.25"/>
    <row r="19" spans="1:4" x14ac:dyDescent="0.25">
      <c r="A19" s="684" t="s">
        <v>159</v>
      </c>
      <c r="B19" s="684"/>
      <c r="C19" s="684"/>
      <c r="D19" s="684"/>
    </row>
    <row r="20" spans="1:4" x14ac:dyDescent="0.25">
      <c r="A20" s="480" t="s">
        <v>66</v>
      </c>
      <c r="B20" s="480" t="s">
        <v>64</v>
      </c>
      <c r="C20" s="480"/>
      <c r="D20" s="480" t="s">
        <v>108</v>
      </c>
    </row>
    <row r="21" spans="1:4" hidden="1" x14ac:dyDescent="0.25">
      <c r="A21" s="481" t="s">
        <v>65</v>
      </c>
      <c r="B21" s="480" t="s">
        <v>161</v>
      </c>
      <c r="C21" s="480" t="str">
        <f t="array" ref="C21">IFERROR(INDEX($B$21:$B$25, MATCH(0, COUNTIF($C$20:C20, $B$21:$B$25&amp;"") + IF($B$21:$B$25="",1,0), 0)), "")</f>
        <v>[Account (Name)]</v>
      </c>
      <c r="D21" s="480" t="s">
        <v>107</v>
      </c>
    </row>
    <row r="22" spans="1:4" s="11" customFormat="1" x14ac:dyDescent="0.25">
      <c r="A22" s="481" t="s">
        <v>3215</v>
      </c>
      <c r="B22" s="480" t="s">
        <v>3216</v>
      </c>
      <c r="C22" s="480" t="str">
        <f t="array" ref="C22">IFERROR(INDEX($B$21:$B$25, MATCH(0, COUNTIF($C$20:C21, $B$21:$B$25&amp;"") + IF($B$21:$B$25="",1,0), 0)), "")</f>
        <v>United Nations Development Programme</v>
      </c>
      <c r="D22" s="480" t="s">
        <v>3217</v>
      </c>
    </row>
    <row r="23" spans="1:4" s="11" customFormat="1" x14ac:dyDescent="0.25">
      <c r="A23" s="481" t="s">
        <v>3218</v>
      </c>
      <c r="B23" s="480" t="s">
        <v>3219</v>
      </c>
      <c r="C23" s="480" t="str">
        <f t="array" ref="C23">IFERROR(INDEX($B$21:$B$25, MATCH(0, COUNTIF($C$20:C22, $B$21:$B$25&amp;"") + IF($B$21:$B$25="",1,0), 0)), "")</f>
        <v>United Nations Office for Project Services</v>
      </c>
      <c r="D23" s="480" t="s">
        <v>3220</v>
      </c>
    </row>
    <row r="24" spans="1:4" s="11" customFormat="1" x14ac:dyDescent="0.25">
      <c r="A24" s="481" t="s">
        <v>3221</v>
      </c>
      <c r="B24" s="480" t="s">
        <v>3222</v>
      </c>
      <c r="C24" s="480" t="str">
        <f t="array" ref="C24">IFERROR(INDEX($B$21:$B$25, MATCH(0, COUNTIF($C$20:C23, $B$21:$B$25&amp;"") + IF($B$21:$B$25="",1,0), 0)), "")</f>
        <v>Cambodia Ministry of Economy and Finance</v>
      </c>
      <c r="D24" s="480" t="s">
        <v>3223</v>
      </c>
    </row>
    <row r="28" spans="1:4" x14ac:dyDescent="0.25">
      <c r="B28" s="10"/>
    </row>
    <row r="29" spans="1:4" x14ac:dyDescent="0.25">
      <c r="A29" s="11"/>
      <c r="B29" s="10"/>
    </row>
    <row r="30" spans="1:4" x14ac:dyDescent="0.25">
      <c r="A30" s="11"/>
      <c r="B30" s="10"/>
    </row>
    <row r="31" spans="1:4" x14ac:dyDescent="0.25">
      <c r="A31" s="11"/>
      <c r="B31" s="10"/>
    </row>
    <row r="32" spans="1:4" x14ac:dyDescent="0.25">
      <c r="A32" s="11"/>
      <c r="B32" s="10"/>
    </row>
    <row r="33" spans="1:2" x14ac:dyDescent="0.25">
      <c r="A33" s="11"/>
      <c r="B33" s="10"/>
    </row>
    <row r="34" spans="1:2" x14ac:dyDescent="0.25">
      <c r="A34" s="11"/>
      <c r="B34" s="10"/>
    </row>
    <row r="35" spans="1:2" x14ac:dyDescent="0.25">
      <c r="A35" s="11"/>
      <c r="B35" s="10"/>
    </row>
    <row r="36" spans="1:2" x14ac:dyDescent="0.25">
      <c r="A36" s="11"/>
      <c r="B36" s="10"/>
    </row>
    <row r="37" spans="1:2" x14ac:dyDescent="0.25">
      <c r="A37" s="11"/>
      <c r="B37" s="10"/>
    </row>
    <row r="38" spans="1:2" x14ac:dyDescent="0.25">
      <c r="A38" s="11"/>
      <c r="B38" s="10"/>
    </row>
    <row r="39" spans="1:2" x14ac:dyDescent="0.25">
      <c r="A39" s="11"/>
      <c r="B39" s="10"/>
    </row>
    <row r="40" spans="1:2" x14ac:dyDescent="0.25">
      <c r="A40" s="11"/>
      <c r="B40" s="10"/>
    </row>
    <row r="41" spans="1:2" x14ac:dyDescent="0.25">
      <c r="A41" s="11"/>
      <c r="B41" s="10"/>
    </row>
    <row r="42" spans="1:2" x14ac:dyDescent="0.25">
      <c r="A42" s="11"/>
      <c r="B42" s="10"/>
    </row>
    <row r="43" spans="1:2" x14ac:dyDescent="0.25">
      <c r="A43" s="11"/>
      <c r="B43" s="10"/>
    </row>
    <row r="44" spans="1:2" x14ac:dyDescent="0.25">
      <c r="A44" s="11"/>
      <c r="B44" s="10"/>
    </row>
    <row r="45" spans="1:2" x14ac:dyDescent="0.25">
      <c r="A45" s="11"/>
      <c r="B45" s="10"/>
    </row>
    <row r="46" spans="1:2" x14ac:dyDescent="0.25">
      <c r="A46" s="11"/>
      <c r="B46" s="10"/>
    </row>
    <row r="47" spans="1:2" x14ac:dyDescent="0.25">
      <c r="A47" s="11"/>
      <c r="B47" s="10"/>
    </row>
    <row r="48" spans="1:2" x14ac:dyDescent="0.25">
      <c r="A48" s="11"/>
      <c r="B48" s="10"/>
    </row>
    <row r="49" spans="1:2" x14ac:dyDescent="0.25">
      <c r="A49" s="11"/>
      <c r="B49" s="10"/>
    </row>
    <row r="50" spans="1:2" x14ac:dyDescent="0.25">
      <c r="A50" s="11"/>
      <c r="B50" s="10"/>
    </row>
    <row r="51" spans="1:2" x14ac:dyDescent="0.25">
      <c r="A51" s="11"/>
      <c r="B51" s="10"/>
    </row>
    <row r="52" spans="1:2" x14ac:dyDescent="0.25">
      <c r="A52" s="11"/>
      <c r="B52" s="10"/>
    </row>
    <row r="53" spans="1:2" x14ac:dyDescent="0.25">
      <c r="A53" s="11"/>
      <c r="B53" s="10"/>
    </row>
    <row r="54" spans="1:2" x14ac:dyDescent="0.25">
      <c r="A54" s="11"/>
      <c r="B54" s="10"/>
    </row>
    <row r="55" spans="1:2" x14ac:dyDescent="0.25">
      <c r="A55" s="11"/>
      <c r="B55" s="10"/>
    </row>
    <row r="56" spans="1:2" x14ac:dyDescent="0.25">
      <c r="A56" s="11"/>
      <c r="B56" s="10"/>
    </row>
    <row r="57" spans="1:2" x14ac:dyDescent="0.25">
      <c r="A57" s="11"/>
      <c r="B57" s="10"/>
    </row>
    <row r="58" spans="1:2" x14ac:dyDescent="0.25">
      <c r="A58" s="11"/>
      <c r="B58" s="10"/>
    </row>
    <row r="59" spans="1:2" x14ac:dyDescent="0.25">
      <c r="A59" s="11"/>
      <c r="B59" s="10"/>
    </row>
    <row r="60" spans="1:2" x14ac:dyDescent="0.25">
      <c r="A60" s="11"/>
      <c r="B60" s="10"/>
    </row>
    <row r="61" spans="1:2" x14ac:dyDescent="0.25">
      <c r="A61" s="11"/>
      <c r="B61" s="10"/>
    </row>
    <row r="62" spans="1:2" x14ac:dyDescent="0.25">
      <c r="A62" s="11"/>
      <c r="B62" s="10"/>
    </row>
    <row r="63" spans="1:2" x14ac:dyDescent="0.25">
      <c r="A63" s="11"/>
      <c r="B63" s="10"/>
    </row>
    <row r="64" spans="1:2" x14ac:dyDescent="0.25">
      <c r="A64" s="11"/>
      <c r="B64" s="10"/>
    </row>
    <row r="65" spans="1:2" x14ac:dyDescent="0.25">
      <c r="A65" s="11"/>
      <c r="B65" s="10"/>
    </row>
    <row r="66" spans="1:2" x14ac:dyDescent="0.25">
      <c r="A66" s="11"/>
      <c r="B66" s="10"/>
    </row>
    <row r="67" spans="1:2" x14ac:dyDescent="0.25">
      <c r="A67" s="11"/>
      <c r="B67" s="10"/>
    </row>
    <row r="68" spans="1:2" x14ac:dyDescent="0.25">
      <c r="A68" s="11"/>
      <c r="B68" s="10"/>
    </row>
    <row r="69" spans="1:2" x14ac:dyDescent="0.25">
      <c r="A69" s="11"/>
      <c r="B69" s="10"/>
    </row>
    <row r="70" spans="1:2" x14ac:dyDescent="0.25">
      <c r="A70" s="11"/>
      <c r="B70" s="10"/>
    </row>
    <row r="71" spans="1:2" x14ac:dyDescent="0.25">
      <c r="A71" s="11"/>
      <c r="B71" s="10"/>
    </row>
    <row r="72" spans="1:2" x14ac:dyDescent="0.25">
      <c r="A72" s="11"/>
      <c r="B72" s="10"/>
    </row>
    <row r="73" spans="1:2" x14ac:dyDescent="0.25">
      <c r="A73" s="11"/>
      <c r="B73" s="10"/>
    </row>
    <row r="74" spans="1:2" x14ac:dyDescent="0.25">
      <c r="A74" s="11"/>
      <c r="B74" s="10"/>
    </row>
    <row r="75" spans="1:2" x14ac:dyDescent="0.25">
      <c r="A75" s="11"/>
      <c r="B75" s="10"/>
    </row>
    <row r="76" spans="1:2" x14ac:dyDescent="0.25">
      <c r="A76" s="11"/>
      <c r="B76" s="10"/>
    </row>
    <row r="77" spans="1:2" x14ac:dyDescent="0.25">
      <c r="A77" s="11"/>
      <c r="B77" s="10"/>
    </row>
    <row r="78" spans="1:2" x14ac:dyDescent="0.25">
      <c r="A78" s="11"/>
      <c r="B78" s="10"/>
    </row>
    <row r="79" spans="1:2" x14ac:dyDescent="0.25">
      <c r="A79" s="11"/>
      <c r="B79" s="10"/>
    </row>
    <row r="80" spans="1:2" x14ac:dyDescent="0.25">
      <c r="A80" s="11"/>
      <c r="B80" s="10"/>
    </row>
    <row r="81" spans="1:2" x14ac:dyDescent="0.25">
      <c r="A81" s="11"/>
      <c r="B81" s="10"/>
    </row>
    <row r="82" spans="1:2" x14ac:dyDescent="0.25">
      <c r="A82" s="11"/>
      <c r="B82" s="10"/>
    </row>
    <row r="83" spans="1:2" x14ac:dyDescent="0.25">
      <c r="A83" s="11"/>
      <c r="B83" s="10"/>
    </row>
    <row r="84" spans="1:2" x14ac:dyDescent="0.25">
      <c r="A84" s="11"/>
      <c r="B84" s="10"/>
    </row>
    <row r="85" spans="1:2" x14ac:dyDescent="0.25">
      <c r="A85" s="11"/>
      <c r="B85" s="10"/>
    </row>
    <row r="86" spans="1:2" x14ac:dyDescent="0.25">
      <c r="A86" s="11"/>
      <c r="B86" s="10"/>
    </row>
    <row r="87" spans="1:2" x14ac:dyDescent="0.25">
      <c r="A87" s="11"/>
      <c r="B87" s="10"/>
    </row>
    <row r="88" spans="1:2" x14ac:dyDescent="0.25">
      <c r="A88" s="11"/>
      <c r="B88" s="10"/>
    </row>
    <row r="89" spans="1:2" x14ac:dyDescent="0.25">
      <c r="A89" s="11"/>
      <c r="B89" s="10"/>
    </row>
    <row r="90" spans="1:2" x14ac:dyDescent="0.25">
      <c r="A90" s="11"/>
      <c r="B90" s="10"/>
    </row>
    <row r="91" spans="1:2" x14ac:dyDescent="0.25">
      <c r="A91" s="11"/>
      <c r="B91" s="10"/>
    </row>
    <row r="92" spans="1:2" x14ac:dyDescent="0.25">
      <c r="A92" s="11"/>
      <c r="B92" s="10"/>
    </row>
    <row r="93" spans="1:2" x14ac:dyDescent="0.25">
      <c r="A93" s="11"/>
      <c r="B93" s="10"/>
    </row>
    <row r="94" spans="1:2" x14ac:dyDescent="0.25">
      <c r="A94" s="11"/>
      <c r="B94" s="10"/>
    </row>
    <row r="95" spans="1:2" x14ac:dyDescent="0.25">
      <c r="A95" s="11"/>
      <c r="B95" s="10"/>
    </row>
    <row r="96" spans="1:2" x14ac:dyDescent="0.25">
      <c r="A96" s="11"/>
      <c r="B96" s="10"/>
    </row>
    <row r="97" spans="1:2" x14ac:dyDescent="0.25">
      <c r="A97" s="11"/>
      <c r="B97" s="10"/>
    </row>
    <row r="98" spans="1:2" x14ac:dyDescent="0.25">
      <c r="A98" s="11"/>
      <c r="B98" s="10"/>
    </row>
    <row r="99" spans="1:2" x14ac:dyDescent="0.25">
      <c r="A99" s="11"/>
      <c r="B99" s="10"/>
    </row>
    <row r="100" spans="1:2" x14ac:dyDescent="0.25">
      <c r="A100" s="11"/>
      <c r="B100" s="10"/>
    </row>
    <row r="101" spans="1:2" x14ac:dyDescent="0.25">
      <c r="A101" s="11"/>
      <c r="B101" s="10"/>
    </row>
    <row r="102" spans="1:2" x14ac:dyDescent="0.25">
      <c r="A102" s="11"/>
      <c r="B102" s="10"/>
    </row>
    <row r="103" spans="1:2" x14ac:dyDescent="0.25">
      <c r="A103" s="11"/>
      <c r="B103" s="10"/>
    </row>
    <row r="104" spans="1:2" x14ac:dyDescent="0.25">
      <c r="A104" s="11"/>
      <c r="B104" s="10"/>
    </row>
    <row r="105" spans="1:2" x14ac:dyDescent="0.25">
      <c r="A105" s="11"/>
      <c r="B105" s="10"/>
    </row>
    <row r="106" spans="1:2" x14ac:dyDescent="0.25">
      <c r="A106" s="11"/>
      <c r="B106" s="10"/>
    </row>
    <row r="107" spans="1:2" x14ac:dyDescent="0.25">
      <c r="A107" s="11"/>
      <c r="B107" s="10"/>
    </row>
    <row r="108" spans="1:2" x14ac:dyDescent="0.25">
      <c r="A108" s="11"/>
      <c r="B108" s="10"/>
    </row>
    <row r="109" spans="1:2" x14ac:dyDescent="0.25">
      <c r="A109" s="11"/>
      <c r="B109" s="10"/>
    </row>
    <row r="110" spans="1:2" x14ac:dyDescent="0.25">
      <c r="A110" s="11"/>
      <c r="B110" s="10"/>
    </row>
    <row r="111" spans="1:2" x14ac:dyDescent="0.25">
      <c r="A111" s="11"/>
      <c r="B111" s="10"/>
    </row>
    <row r="112" spans="1:2" x14ac:dyDescent="0.25">
      <c r="A112" s="11"/>
      <c r="B112" s="10"/>
    </row>
    <row r="113" spans="1:2" x14ac:dyDescent="0.25">
      <c r="A113" s="11"/>
      <c r="B113" s="10"/>
    </row>
    <row r="114" spans="1:2" x14ac:dyDescent="0.25">
      <c r="A114" s="11"/>
      <c r="B114" s="10"/>
    </row>
    <row r="115" spans="1:2" x14ac:dyDescent="0.25">
      <c r="A115" s="11"/>
      <c r="B115" s="10"/>
    </row>
    <row r="116" spans="1:2" x14ac:dyDescent="0.25">
      <c r="A116" s="11"/>
      <c r="B116" s="10"/>
    </row>
    <row r="117" spans="1:2" x14ac:dyDescent="0.25">
      <c r="A117" s="11"/>
      <c r="B117" s="10"/>
    </row>
    <row r="118" spans="1:2" x14ac:dyDescent="0.25">
      <c r="A118" s="11"/>
      <c r="B118" s="10"/>
    </row>
    <row r="119" spans="1:2" x14ac:dyDescent="0.25">
      <c r="A119" s="11"/>
      <c r="B119" s="10"/>
    </row>
    <row r="120" spans="1:2" x14ac:dyDescent="0.25">
      <c r="A120" s="11"/>
      <c r="B120" s="10"/>
    </row>
    <row r="121" spans="1:2" x14ac:dyDescent="0.25">
      <c r="A121" s="11"/>
      <c r="B121" s="10"/>
    </row>
    <row r="122" spans="1:2" x14ac:dyDescent="0.25">
      <c r="A122" s="11"/>
      <c r="B122" s="10"/>
    </row>
    <row r="123" spans="1:2" x14ac:dyDescent="0.25">
      <c r="A123" s="11"/>
      <c r="B123" s="10"/>
    </row>
    <row r="124" spans="1:2" x14ac:dyDescent="0.25">
      <c r="A124" s="11"/>
      <c r="B124" s="10"/>
    </row>
    <row r="125" spans="1:2" x14ac:dyDescent="0.25">
      <c r="A125" s="11"/>
      <c r="B125" s="10"/>
    </row>
    <row r="126" spans="1:2" x14ac:dyDescent="0.25">
      <c r="A126" s="11"/>
      <c r="B126" s="10"/>
    </row>
    <row r="127" spans="1:2" x14ac:dyDescent="0.25">
      <c r="A127" s="11"/>
      <c r="B127" s="10"/>
    </row>
    <row r="128" spans="1:2" x14ac:dyDescent="0.25">
      <c r="A128" s="11"/>
      <c r="B128" s="10"/>
    </row>
    <row r="129" spans="1:2" x14ac:dyDescent="0.25">
      <c r="A129" s="11"/>
      <c r="B129" s="10"/>
    </row>
    <row r="130" spans="1:2" x14ac:dyDescent="0.25">
      <c r="A130" s="11"/>
      <c r="B130" s="10"/>
    </row>
    <row r="131" spans="1:2" x14ac:dyDescent="0.25">
      <c r="A131" s="11"/>
      <c r="B131" s="10"/>
    </row>
    <row r="132" spans="1:2" x14ac:dyDescent="0.25">
      <c r="A132" s="11"/>
      <c r="B132" s="10"/>
    </row>
    <row r="133" spans="1:2" x14ac:dyDescent="0.25">
      <c r="A133" s="11"/>
      <c r="B133" s="10"/>
    </row>
    <row r="134" spans="1:2" x14ac:dyDescent="0.25">
      <c r="A134" s="11"/>
      <c r="B134" s="10"/>
    </row>
    <row r="135" spans="1:2" x14ac:dyDescent="0.25">
      <c r="A135" s="11"/>
      <c r="B135" s="10"/>
    </row>
    <row r="136" spans="1:2" x14ac:dyDescent="0.25">
      <c r="A136" s="11"/>
      <c r="B136" s="10"/>
    </row>
    <row r="137" spans="1:2" x14ac:dyDescent="0.25">
      <c r="A137" s="11"/>
      <c r="B137" s="10"/>
    </row>
    <row r="138" spans="1:2" x14ac:dyDescent="0.25">
      <c r="A138" s="11"/>
      <c r="B138" s="10"/>
    </row>
    <row r="139" spans="1:2" x14ac:dyDescent="0.25">
      <c r="A139" s="11"/>
      <c r="B139" s="10"/>
    </row>
    <row r="140" spans="1:2" x14ac:dyDescent="0.25">
      <c r="A140" s="11"/>
      <c r="B140" s="10"/>
    </row>
    <row r="141" spans="1:2" x14ac:dyDescent="0.25">
      <c r="A141" s="11"/>
      <c r="B141" s="10"/>
    </row>
    <row r="142" spans="1:2" x14ac:dyDescent="0.25">
      <c r="A142" s="11"/>
      <c r="B142" s="10"/>
    </row>
    <row r="143" spans="1:2" x14ac:dyDescent="0.25">
      <c r="A143" s="11"/>
      <c r="B143" s="10"/>
    </row>
    <row r="144" spans="1:2" x14ac:dyDescent="0.25">
      <c r="A144" s="11"/>
      <c r="B144" s="10"/>
    </row>
    <row r="145" spans="1:2" x14ac:dyDescent="0.25">
      <c r="A145" s="11"/>
      <c r="B145" s="10"/>
    </row>
    <row r="146" spans="1:2" x14ac:dyDescent="0.25">
      <c r="A146" s="11"/>
      <c r="B146" s="10"/>
    </row>
    <row r="147" spans="1:2" x14ac:dyDescent="0.25">
      <c r="A147" s="11"/>
      <c r="B147" s="10"/>
    </row>
    <row r="148" spans="1:2" x14ac:dyDescent="0.25">
      <c r="A148" s="11"/>
      <c r="B148" s="10"/>
    </row>
    <row r="149" spans="1:2" x14ac:dyDescent="0.25">
      <c r="A149" s="11"/>
      <c r="B149" s="10"/>
    </row>
    <row r="150" spans="1:2" x14ac:dyDescent="0.25">
      <c r="A150" s="11"/>
      <c r="B150" s="10"/>
    </row>
    <row r="151" spans="1:2" x14ac:dyDescent="0.25">
      <c r="A151" s="11"/>
      <c r="B151" s="10"/>
    </row>
    <row r="152" spans="1:2" x14ac:dyDescent="0.25">
      <c r="A152" s="11"/>
      <c r="B152" s="10"/>
    </row>
    <row r="153" spans="1:2" x14ac:dyDescent="0.25">
      <c r="A153" s="11"/>
      <c r="B153" s="10"/>
    </row>
    <row r="154" spans="1:2" x14ac:dyDescent="0.25">
      <c r="A154" s="11"/>
      <c r="B154" s="10"/>
    </row>
    <row r="155" spans="1:2" x14ac:dyDescent="0.25">
      <c r="A155" s="11"/>
      <c r="B155" s="10"/>
    </row>
    <row r="156" spans="1:2" x14ac:dyDescent="0.25">
      <c r="A156" s="11"/>
      <c r="B156" s="10"/>
    </row>
    <row r="157" spans="1:2" x14ac:dyDescent="0.25">
      <c r="A157" s="11"/>
      <c r="B157" s="10"/>
    </row>
    <row r="158" spans="1:2" x14ac:dyDescent="0.25">
      <c r="A158" s="11"/>
      <c r="B158" s="10"/>
    </row>
    <row r="159" spans="1:2" x14ac:dyDescent="0.25">
      <c r="A159" s="11"/>
      <c r="B159" s="10"/>
    </row>
    <row r="160" spans="1:2" x14ac:dyDescent="0.25">
      <c r="A160" s="11"/>
      <c r="B160" s="10"/>
    </row>
    <row r="161" spans="1:2" x14ac:dyDescent="0.25">
      <c r="A161" s="11"/>
      <c r="B161" s="10"/>
    </row>
    <row r="162" spans="1:2" x14ac:dyDescent="0.25">
      <c r="A162" s="11"/>
      <c r="B162" s="10"/>
    </row>
    <row r="163" spans="1:2" x14ac:dyDescent="0.25">
      <c r="A163" s="11"/>
      <c r="B163" s="10"/>
    </row>
    <row r="164" spans="1:2" x14ac:dyDescent="0.25">
      <c r="A164" s="11"/>
      <c r="B164" s="10"/>
    </row>
    <row r="165" spans="1:2" x14ac:dyDescent="0.25">
      <c r="A165" s="11"/>
      <c r="B165" s="10"/>
    </row>
    <row r="166" spans="1:2" x14ac:dyDescent="0.25">
      <c r="A166" s="11"/>
      <c r="B166" s="10"/>
    </row>
    <row r="167" spans="1:2" x14ac:dyDescent="0.25">
      <c r="A167" s="11"/>
      <c r="B167" s="10"/>
    </row>
    <row r="168" spans="1:2" x14ac:dyDescent="0.25">
      <c r="A168" s="11"/>
      <c r="B168" s="10"/>
    </row>
    <row r="169" spans="1:2" x14ac:dyDescent="0.25">
      <c r="A169" s="11"/>
      <c r="B169" s="10"/>
    </row>
    <row r="170" spans="1:2" x14ac:dyDescent="0.25">
      <c r="A170" s="11"/>
      <c r="B170" s="10"/>
    </row>
    <row r="171" spans="1:2" x14ac:dyDescent="0.25">
      <c r="A171" s="11"/>
      <c r="B171" s="10"/>
    </row>
    <row r="172" spans="1:2" x14ac:dyDescent="0.25">
      <c r="A172" s="11"/>
      <c r="B172" s="10"/>
    </row>
    <row r="173" spans="1:2" x14ac:dyDescent="0.25">
      <c r="A173" s="11"/>
      <c r="B173" s="10"/>
    </row>
    <row r="174" spans="1:2" x14ac:dyDescent="0.25">
      <c r="A174" s="11"/>
      <c r="B174" s="10"/>
    </row>
    <row r="175" spans="1:2" x14ac:dyDescent="0.25">
      <c r="A175" s="11"/>
      <c r="B175" s="10"/>
    </row>
    <row r="176" spans="1:2" x14ac:dyDescent="0.25">
      <c r="A176" s="11"/>
      <c r="B176" s="10"/>
    </row>
    <row r="177" spans="1:2" x14ac:dyDescent="0.25">
      <c r="A177" s="11"/>
      <c r="B177" s="10"/>
    </row>
    <row r="178" spans="1:2" x14ac:dyDescent="0.25">
      <c r="A178" s="11"/>
      <c r="B178" s="10"/>
    </row>
    <row r="179" spans="1:2" x14ac:dyDescent="0.25">
      <c r="A179" s="11"/>
      <c r="B179" s="10"/>
    </row>
    <row r="180" spans="1:2" x14ac:dyDescent="0.25">
      <c r="A180" s="11"/>
      <c r="B180" s="10"/>
    </row>
    <row r="181" spans="1:2" x14ac:dyDescent="0.25">
      <c r="A181" s="11"/>
      <c r="B181" s="10"/>
    </row>
    <row r="182" spans="1:2" x14ac:dyDescent="0.25">
      <c r="A182" s="11"/>
      <c r="B182" s="10"/>
    </row>
    <row r="183" spans="1:2" x14ac:dyDescent="0.25">
      <c r="A183" s="11"/>
      <c r="B183" s="10"/>
    </row>
    <row r="184" spans="1:2" x14ac:dyDescent="0.25">
      <c r="A184" s="11"/>
      <c r="B184" s="10"/>
    </row>
    <row r="185" spans="1:2" x14ac:dyDescent="0.25">
      <c r="A185" s="11"/>
      <c r="B185" s="10"/>
    </row>
    <row r="186" spans="1:2" x14ac:dyDescent="0.25">
      <c r="A186" s="11"/>
      <c r="B186" s="10"/>
    </row>
    <row r="187" spans="1:2" x14ac:dyDescent="0.25">
      <c r="A187" s="11"/>
      <c r="B187" s="10"/>
    </row>
    <row r="188" spans="1:2" x14ac:dyDescent="0.25">
      <c r="A188" s="11"/>
      <c r="B188" s="10"/>
    </row>
    <row r="189" spans="1:2" x14ac:dyDescent="0.25">
      <c r="A189" s="11"/>
      <c r="B189" s="10"/>
    </row>
    <row r="190" spans="1:2" x14ac:dyDescent="0.25">
      <c r="A190" s="11"/>
      <c r="B190" s="10"/>
    </row>
    <row r="191" spans="1:2" x14ac:dyDescent="0.25">
      <c r="A191" s="11"/>
      <c r="B191" s="10"/>
    </row>
    <row r="192" spans="1:2" x14ac:dyDescent="0.25">
      <c r="A192" s="11"/>
      <c r="B192" s="10"/>
    </row>
    <row r="193" spans="1:2" x14ac:dyDescent="0.25">
      <c r="A193" s="11"/>
      <c r="B193" s="10"/>
    </row>
    <row r="194" spans="1:2" x14ac:dyDescent="0.25">
      <c r="A194" s="11"/>
      <c r="B194" s="10"/>
    </row>
    <row r="195" spans="1:2" x14ac:dyDescent="0.25">
      <c r="A195" s="11"/>
      <c r="B195" s="10"/>
    </row>
    <row r="196" spans="1:2" x14ac:dyDescent="0.25">
      <c r="A196" s="11"/>
      <c r="B196" s="10"/>
    </row>
    <row r="197" spans="1:2" x14ac:dyDescent="0.25">
      <c r="A197" s="11"/>
      <c r="B197" s="10"/>
    </row>
    <row r="198" spans="1:2" x14ac:dyDescent="0.25">
      <c r="A198" s="11"/>
      <c r="B198" s="10"/>
    </row>
    <row r="199" spans="1:2" x14ac:dyDescent="0.25">
      <c r="A199" s="11"/>
      <c r="B199" s="10"/>
    </row>
    <row r="200" spans="1:2" x14ac:dyDescent="0.25">
      <c r="A200" s="11"/>
      <c r="B200" s="10"/>
    </row>
    <row r="201" spans="1:2" x14ac:dyDescent="0.25">
      <c r="A201" s="11"/>
      <c r="B201" s="10"/>
    </row>
    <row r="202" spans="1:2" x14ac:dyDescent="0.25">
      <c r="A202" s="11"/>
      <c r="B202" s="10"/>
    </row>
    <row r="203" spans="1:2" x14ac:dyDescent="0.25">
      <c r="A203" s="11"/>
      <c r="B203" s="10"/>
    </row>
    <row r="204" spans="1:2" x14ac:dyDescent="0.25">
      <c r="A204" s="11"/>
      <c r="B204" s="10"/>
    </row>
    <row r="205" spans="1:2" x14ac:dyDescent="0.25">
      <c r="A205" s="11"/>
      <c r="B205" s="10"/>
    </row>
    <row r="206" spans="1:2" x14ac:dyDescent="0.25">
      <c r="A206" s="11"/>
      <c r="B206" s="10"/>
    </row>
    <row r="207" spans="1:2" x14ac:dyDescent="0.25">
      <c r="A207" s="11"/>
      <c r="B207" s="10"/>
    </row>
    <row r="208" spans="1:2" x14ac:dyDescent="0.25">
      <c r="A208" s="11"/>
      <c r="B208" s="10"/>
    </row>
    <row r="209" spans="1:2" x14ac:dyDescent="0.25">
      <c r="A209" s="11"/>
      <c r="B209" s="10"/>
    </row>
    <row r="210" spans="1:2" x14ac:dyDescent="0.25">
      <c r="A210" s="11"/>
      <c r="B210" s="10"/>
    </row>
    <row r="211" spans="1:2" x14ac:dyDescent="0.25">
      <c r="A211" s="11"/>
      <c r="B211" s="10"/>
    </row>
    <row r="212" spans="1:2" x14ac:dyDescent="0.25">
      <c r="A212" s="11"/>
      <c r="B212" s="10"/>
    </row>
    <row r="213" spans="1:2" x14ac:dyDescent="0.25">
      <c r="A213" s="11"/>
      <c r="B213" s="10"/>
    </row>
    <row r="214" spans="1:2" x14ac:dyDescent="0.25">
      <c r="A214" s="11"/>
      <c r="B214" s="10"/>
    </row>
    <row r="215" spans="1:2" x14ac:dyDescent="0.25">
      <c r="A215" s="11"/>
      <c r="B215" s="10"/>
    </row>
    <row r="216" spans="1:2" x14ac:dyDescent="0.25">
      <c r="A216" s="11"/>
      <c r="B216" s="10"/>
    </row>
    <row r="217" spans="1:2" x14ac:dyDescent="0.25">
      <c r="A217" s="11"/>
      <c r="B217" s="10"/>
    </row>
    <row r="218" spans="1:2" x14ac:dyDescent="0.25">
      <c r="A218" s="11"/>
      <c r="B218" s="10"/>
    </row>
    <row r="219" spans="1:2" x14ac:dyDescent="0.25">
      <c r="A219" s="11"/>
      <c r="B219" s="10"/>
    </row>
    <row r="220" spans="1:2" x14ac:dyDescent="0.25">
      <c r="A220" s="11"/>
      <c r="B220" s="10"/>
    </row>
    <row r="221" spans="1:2" x14ac:dyDescent="0.25">
      <c r="A221" s="11"/>
      <c r="B221" s="10"/>
    </row>
    <row r="222" spans="1:2" x14ac:dyDescent="0.25">
      <c r="A222" s="11"/>
      <c r="B222" s="10"/>
    </row>
    <row r="223" spans="1:2" x14ac:dyDescent="0.25">
      <c r="A223" s="11"/>
      <c r="B223" s="10"/>
    </row>
    <row r="224" spans="1:2" x14ac:dyDescent="0.25">
      <c r="A224" s="11"/>
      <c r="B224" s="10"/>
    </row>
    <row r="225" spans="1:2" x14ac:dyDescent="0.25">
      <c r="A225" s="11"/>
      <c r="B225" s="10"/>
    </row>
    <row r="226" spans="1:2" x14ac:dyDescent="0.25">
      <c r="A226" s="11"/>
      <c r="B226" s="10"/>
    </row>
    <row r="227" spans="1:2" x14ac:dyDescent="0.25">
      <c r="A227" s="11"/>
      <c r="B227" s="10"/>
    </row>
    <row r="228" spans="1:2" x14ac:dyDescent="0.25">
      <c r="A228" s="11"/>
      <c r="B228" s="10"/>
    </row>
    <row r="229" spans="1:2" x14ac:dyDescent="0.25">
      <c r="A229" s="11"/>
      <c r="B229" s="10"/>
    </row>
    <row r="230" spans="1:2" x14ac:dyDescent="0.25">
      <c r="A230" s="11"/>
      <c r="B230" s="10"/>
    </row>
    <row r="231" spans="1:2" x14ac:dyDescent="0.25">
      <c r="A231" s="11"/>
      <c r="B231" s="10"/>
    </row>
    <row r="232" spans="1:2" x14ac:dyDescent="0.25">
      <c r="A232" s="11"/>
      <c r="B232" s="10"/>
    </row>
    <row r="233" spans="1:2" x14ac:dyDescent="0.25">
      <c r="A233" s="11"/>
      <c r="B233" s="10"/>
    </row>
    <row r="234" spans="1:2" x14ac:dyDescent="0.25">
      <c r="A234" s="11"/>
      <c r="B234" s="10"/>
    </row>
    <row r="235" spans="1:2" x14ac:dyDescent="0.25">
      <c r="A235" s="11"/>
      <c r="B235" s="10"/>
    </row>
    <row r="236" spans="1:2" x14ac:dyDescent="0.25">
      <c r="A236" s="11"/>
      <c r="B236" s="10"/>
    </row>
    <row r="237" spans="1:2" x14ac:dyDescent="0.25">
      <c r="A237" s="11"/>
      <c r="B237" s="10"/>
    </row>
    <row r="238" spans="1:2" x14ac:dyDescent="0.25">
      <c r="A238" s="11"/>
      <c r="B238" s="10"/>
    </row>
    <row r="239" spans="1:2" x14ac:dyDescent="0.25">
      <c r="A239" s="11"/>
      <c r="B239" s="10"/>
    </row>
    <row r="240" spans="1:2" x14ac:dyDescent="0.25">
      <c r="A240" s="11"/>
      <c r="B240" s="10"/>
    </row>
    <row r="241" spans="1:2" x14ac:dyDescent="0.25">
      <c r="A241" s="11"/>
      <c r="B241" s="10"/>
    </row>
    <row r="242" spans="1:2" x14ac:dyDescent="0.25">
      <c r="A242" s="11"/>
      <c r="B242" s="10"/>
    </row>
    <row r="243" spans="1:2" x14ac:dyDescent="0.25">
      <c r="A243" s="11"/>
      <c r="B243" s="10"/>
    </row>
    <row r="244" spans="1:2" x14ac:dyDescent="0.25">
      <c r="A244" s="11"/>
      <c r="B244" s="10"/>
    </row>
    <row r="245" spans="1:2" x14ac:dyDescent="0.25">
      <c r="A245" s="11"/>
      <c r="B245" s="10"/>
    </row>
    <row r="246" spans="1:2" x14ac:dyDescent="0.25">
      <c r="A246" s="11"/>
      <c r="B246" s="10"/>
    </row>
    <row r="247" spans="1:2" x14ac:dyDescent="0.25">
      <c r="A247" s="11"/>
      <c r="B247" s="10"/>
    </row>
    <row r="248" spans="1:2" x14ac:dyDescent="0.25">
      <c r="A248" s="11"/>
      <c r="B248" s="10"/>
    </row>
    <row r="249" spans="1:2" x14ac:dyDescent="0.25">
      <c r="A249" s="11"/>
      <c r="B249" s="10"/>
    </row>
    <row r="250" spans="1:2" x14ac:dyDescent="0.25">
      <c r="A250" s="11"/>
      <c r="B250" s="10"/>
    </row>
    <row r="251" spans="1:2" x14ac:dyDescent="0.25">
      <c r="A251" s="11"/>
      <c r="B251" s="10"/>
    </row>
    <row r="252" spans="1:2" x14ac:dyDescent="0.25">
      <c r="A252" s="11"/>
      <c r="B252" s="10"/>
    </row>
    <row r="253" spans="1:2" x14ac:dyDescent="0.25">
      <c r="A253" s="11"/>
      <c r="B253" s="10"/>
    </row>
    <row r="254" spans="1:2" x14ac:dyDescent="0.25">
      <c r="A254" s="11"/>
      <c r="B254" s="10"/>
    </row>
    <row r="255" spans="1:2" x14ac:dyDescent="0.25">
      <c r="A255" s="11"/>
      <c r="B255" s="10"/>
    </row>
    <row r="256" spans="1:2" x14ac:dyDescent="0.25">
      <c r="A256" s="11"/>
      <c r="B256" s="10"/>
    </row>
    <row r="257" spans="1:2" x14ac:dyDescent="0.25">
      <c r="A257" s="11"/>
      <c r="B257" s="10"/>
    </row>
    <row r="258" spans="1:2" x14ac:dyDescent="0.25">
      <c r="A258" s="11"/>
      <c r="B258" s="10"/>
    </row>
    <row r="259" spans="1:2" x14ac:dyDescent="0.25">
      <c r="A259" s="11"/>
      <c r="B259" s="10"/>
    </row>
    <row r="260" spans="1:2" x14ac:dyDescent="0.25">
      <c r="A260" s="11"/>
      <c r="B260" s="10"/>
    </row>
    <row r="261" spans="1:2" x14ac:dyDescent="0.25">
      <c r="A261" s="11"/>
      <c r="B261" s="10"/>
    </row>
    <row r="262" spans="1:2" x14ac:dyDescent="0.25">
      <c r="A262" s="11"/>
      <c r="B262" s="10"/>
    </row>
    <row r="263" spans="1:2" x14ac:dyDescent="0.25">
      <c r="A263" s="11"/>
      <c r="B263" s="10"/>
    </row>
    <row r="264" spans="1:2" x14ac:dyDescent="0.25">
      <c r="A264" s="11"/>
      <c r="B264" s="10"/>
    </row>
    <row r="265" spans="1:2" x14ac:dyDescent="0.25">
      <c r="A265" s="11"/>
      <c r="B265" s="10"/>
    </row>
    <row r="266" spans="1:2" x14ac:dyDescent="0.25">
      <c r="A266" s="11"/>
      <c r="B266" s="10"/>
    </row>
    <row r="267" spans="1:2" x14ac:dyDescent="0.25">
      <c r="A267" s="11"/>
      <c r="B267" s="10"/>
    </row>
    <row r="268" spans="1:2" x14ac:dyDescent="0.25">
      <c r="A268" s="11"/>
      <c r="B268" s="10"/>
    </row>
    <row r="269" spans="1:2" x14ac:dyDescent="0.25">
      <c r="A269" s="11"/>
      <c r="B269" s="10"/>
    </row>
    <row r="270" spans="1:2" x14ac:dyDescent="0.25">
      <c r="A270" s="11"/>
      <c r="B270" s="10"/>
    </row>
    <row r="271" spans="1:2" x14ac:dyDescent="0.25">
      <c r="A271" s="11"/>
      <c r="B271" s="10"/>
    </row>
    <row r="272" spans="1:2" x14ac:dyDescent="0.25">
      <c r="A272" s="11"/>
      <c r="B272" s="10"/>
    </row>
    <row r="273" spans="1:2" x14ac:dyDescent="0.25">
      <c r="A273" s="11"/>
      <c r="B273" s="10"/>
    </row>
    <row r="274" spans="1:2" x14ac:dyDescent="0.25">
      <c r="A274" s="11"/>
      <c r="B274" s="10"/>
    </row>
    <row r="275" spans="1:2" x14ac:dyDescent="0.25">
      <c r="A275" s="11"/>
      <c r="B275" s="10"/>
    </row>
    <row r="276" spans="1:2" x14ac:dyDescent="0.25">
      <c r="A276" s="11"/>
      <c r="B276" s="10"/>
    </row>
    <row r="277" spans="1:2" x14ac:dyDescent="0.25">
      <c r="A277" s="11"/>
      <c r="B277" s="10"/>
    </row>
    <row r="278" spans="1:2" x14ac:dyDescent="0.25">
      <c r="A278" s="11"/>
      <c r="B278" s="10"/>
    </row>
    <row r="279" spans="1:2" x14ac:dyDescent="0.25">
      <c r="A279" s="11"/>
      <c r="B279" s="10"/>
    </row>
    <row r="280" spans="1:2" x14ac:dyDescent="0.25">
      <c r="A280" s="11"/>
      <c r="B280" s="10"/>
    </row>
    <row r="281" spans="1:2" x14ac:dyDescent="0.25">
      <c r="A281" s="11"/>
      <c r="B281" s="10"/>
    </row>
    <row r="282" spans="1:2" x14ac:dyDescent="0.25">
      <c r="A282" s="11"/>
      <c r="B282" s="10"/>
    </row>
    <row r="283" spans="1:2" x14ac:dyDescent="0.25">
      <c r="A283" s="11"/>
      <c r="B283" s="10"/>
    </row>
    <row r="284" spans="1:2" x14ac:dyDescent="0.25">
      <c r="A284" s="11"/>
      <c r="B284" s="10"/>
    </row>
    <row r="285" spans="1:2" x14ac:dyDescent="0.25">
      <c r="A285" s="11"/>
      <c r="B285" s="10"/>
    </row>
    <row r="286" spans="1:2" x14ac:dyDescent="0.25">
      <c r="A286" s="11"/>
      <c r="B286" s="10"/>
    </row>
    <row r="287" spans="1:2" x14ac:dyDescent="0.25">
      <c r="A287" s="11"/>
      <c r="B287" s="10"/>
    </row>
    <row r="288" spans="1:2" x14ac:dyDescent="0.25">
      <c r="A288" s="11"/>
      <c r="B288" s="10"/>
    </row>
    <row r="289" spans="1:2" x14ac:dyDescent="0.25">
      <c r="A289" s="11"/>
      <c r="B289" s="10"/>
    </row>
    <row r="290" spans="1:2" x14ac:dyDescent="0.25">
      <c r="A290" s="11"/>
      <c r="B290" s="10"/>
    </row>
    <row r="291" spans="1:2" x14ac:dyDescent="0.25">
      <c r="A291" s="11"/>
      <c r="B291" s="10"/>
    </row>
    <row r="292" spans="1:2" x14ac:dyDescent="0.25">
      <c r="A292" s="11"/>
      <c r="B292" s="10"/>
    </row>
    <row r="293" spans="1:2" x14ac:dyDescent="0.25">
      <c r="A293" s="11"/>
      <c r="B293" s="10"/>
    </row>
    <row r="294" spans="1:2" x14ac:dyDescent="0.25">
      <c r="A294" s="11"/>
      <c r="B294" s="10"/>
    </row>
    <row r="295" spans="1:2" x14ac:dyDescent="0.25">
      <c r="A295" s="11"/>
      <c r="B295" s="10"/>
    </row>
    <row r="296" spans="1:2" x14ac:dyDescent="0.25">
      <c r="A296" s="11"/>
      <c r="B296" s="10"/>
    </row>
    <row r="297" spans="1:2" x14ac:dyDescent="0.25">
      <c r="A297" s="11"/>
      <c r="B297" s="10"/>
    </row>
    <row r="298" spans="1:2" x14ac:dyDescent="0.25">
      <c r="A298" s="11"/>
      <c r="B298" s="10"/>
    </row>
    <row r="299" spans="1:2" x14ac:dyDescent="0.25">
      <c r="A299" s="11"/>
      <c r="B299" s="10"/>
    </row>
    <row r="300" spans="1:2" x14ac:dyDescent="0.25">
      <c r="A300" s="11"/>
      <c r="B300" s="10"/>
    </row>
    <row r="301" spans="1:2" x14ac:dyDescent="0.25">
      <c r="A301" s="11"/>
      <c r="B301" s="10"/>
    </row>
    <row r="302" spans="1:2" x14ac:dyDescent="0.25">
      <c r="A302" s="11"/>
      <c r="B302" s="10"/>
    </row>
    <row r="303" spans="1:2" x14ac:dyDescent="0.25">
      <c r="A303" s="11"/>
      <c r="B303" s="10"/>
    </row>
    <row r="304" spans="1:2" x14ac:dyDescent="0.25">
      <c r="A304" s="11"/>
      <c r="B304" s="10"/>
    </row>
    <row r="305" spans="1:2" x14ac:dyDescent="0.25">
      <c r="A305" s="11"/>
      <c r="B305" s="10"/>
    </row>
    <row r="306" spans="1:2" x14ac:dyDescent="0.25">
      <c r="A306" s="11"/>
      <c r="B306" s="10"/>
    </row>
    <row r="307" spans="1:2" x14ac:dyDescent="0.25">
      <c r="A307" s="11"/>
      <c r="B307" s="10"/>
    </row>
    <row r="308" spans="1:2" x14ac:dyDescent="0.25">
      <c r="A308" s="11"/>
      <c r="B308" s="10"/>
    </row>
    <row r="309" spans="1:2" x14ac:dyDescent="0.25">
      <c r="A309" s="11"/>
      <c r="B309" s="10"/>
    </row>
    <row r="310" spans="1:2" x14ac:dyDescent="0.25">
      <c r="A310" s="11"/>
      <c r="B310" s="10"/>
    </row>
    <row r="311" spans="1:2" x14ac:dyDescent="0.25">
      <c r="A311" s="11"/>
      <c r="B311" s="10"/>
    </row>
    <row r="312" spans="1:2" x14ac:dyDescent="0.25">
      <c r="A312" s="11"/>
      <c r="B312" s="10"/>
    </row>
    <row r="313" spans="1:2" x14ac:dyDescent="0.25">
      <c r="A313" s="11"/>
      <c r="B313" s="10"/>
    </row>
    <row r="314" spans="1:2" x14ac:dyDescent="0.25">
      <c r="A314" s="11"/>
      <c r="B314" s="10"/>
    </row>
    <row r="315" spans="1:2" x14ac:dyDescent="0.25">
      <c r="A315" s="11"/>
      <c r="B315" s="10"/>
    </row>
    <row r="316" spans="1:2" x14ac:dyDescent="0.25">
      <c r="A316" s="11"/>
      <c r="B316" s="10"/>
    </row>
    <row r="317" spans="1:2" x14ac:dyDescent="0.25">
      <c r="A317" s="11"/>
      <c r="B317" s="10"/>
    </row>
    <row r="318" spans="1:2" x14ac:dyDescent="0.25">
      <c r="A318" s="11"/>
      <c r="B318" s="10"/>
    </row>
    <row r="319" spans="1:2" x14ac:dyDescent="0.25">
      <c r="A319" s="11"/>
      <c r="B319" s="10"/>
    </row>
    <row r="320" spans="1:2" x14ac:dyDescent="0.25">
      <c r="A320" s="11"/>
      <c r="B320" s="10"/>
    </row>
    <row r="321" spans="1:2" x14ac:dyDescent="0.25">
      <c r="A321" s="11"/>
      <c r="B321" s="10"/>
    </row>
    <row r="322" spans="1:2" x14ac:dyDescent="0.25">
      <c r="A322" s="11"/>
      <c r="B322" s="10"/>
    </row>
    <row r="323" spans="1:2" x14ac:dyDescent="0.25">
      <c r="A323" s="11"/>
      <c r="B323" s="10"/>
    </row>
    <row r="324" spans="1:2" x14ac:dyDescent="0.25">
      <c r="A324" s="11"/>
      <c r="B324" s="10"/>
    </row>
    <row r="325" spans="1:2" x14ac:dyDescent="0.25">
      <c r="A325" s="11"/>
      <c r="B325" s="10"/>
    </row>
    <row r="326" spans="1:2" x14ac:dyDescent="0.25">
      <c r="A326" s="11"/>
      <c r="B326" s="10"/>
    </row>
    <row r="327" spans="1:2" x14ac:dyDescent="0.25">
      <c r="A327" s="11"/>
      <c r="B327" s="10"/>
    </row>
    <row r="328" spans="1:2" x14ac:dyDescent="0.25">
      <c r="A328" s="11"/>
      <c r="B328" s="10"/>
    </row>
    <row r="329" spans="1:2" x14ac:dyDescent="0.25">
      <c r="A329" s="11"/>
      <c r="B329" s="10"/>
    </row>
    <row r="330" spans="1:2" x14ac:dyDescent="0.25">
      <c r="A330" s="11"/>
      <c r="B330" s="10"/>
    </row>
    <row r="331" spans="1:2" x14ac:dyDescent="0.25">
      <c r="A331" s="11"/>
      <c r="B331" s="10"/>
    </row>
    <row r="332" spans="1:2" x14ac:dyDescent="0.25">
      <c r="A332" s="11"/>
      <c r="B332" s="10"/>
    </row>
    <row r="333" spans="1:2" x14ac:dyDescent="0.25">
      <c r="A333" s="11"/>
      <c r="B333" s="10"/>
    </row>
    <row r="334" spans="1:2" x14ac:dyDescent="0.25">
      <c r="A334" s="11"/>
      <c r="B334" s="10"/>
    </row>
    <row r="335" spans="1:2" x14ac:dyDescent="0.25">
      <c r="A335" s="11"/>
      <c r="B335" s="10"/>
    </row>
    <row r="336" spans="1:2" x14ac:dyDescent="0.25">
      <c r="A336" s="11"/>
      <c r="B336" s="10"/>
    </row>
    <row r="337" spans="1:2" x14ac:dyDescent="0.25">
      <c r="A337" s="11"/>
      <c r="B337" s="10"/>
    </row>
    <row r="338" spans="1:2" x14ac:dyDescent="0.25">
      <c r="A338" s="11"/>
      <c r="B338" s="10"/>
    </row>
    <row r="339" spans="1:2" x14ac:dyDescent="0.25">
      <c r="A339" s="11"/>
      <c r="B339" s="10"/>
    </row>
    <row r="340" spans="1:2" x14ac:dyDescent="0.25">
      <c r="A340" s="11"/>
      <c r="B340" s="10"/>
    </row>
    <row r="341" spans="1:2" x14ac:dyDescent="0.25">
      <c r="A341" s="11"/>
      <c r="B341" s="10"/>
    </row>
    <row r="342" spans="1:2" x14ac:dyDescent="0.25">
      <c r="A342" s="11"/>
      <c r="B342" s="10"/>
    </row>
    <row r="343" spans="1:2" x14ac:dyDescent="0.25">
      <c r="A343" s="11"/>
      <c r="B343" s="10"/>
    </row>
    <row r="344" spans="1:2" x14ac:dyDescent="0.25">
      <c r="A344" s="11"/>
      <c r="B344" s="10"/>
    </row>
    <row r="345" spans="1:2" x14ac:dyDescent="0.25">
      <c r="A345" s="11"/>
      <c r="B345" s="10"/>
    </row>
    <row r="346" spans="1:2" x14ac:dyDescent="0.25">
      <c r="A346" s="11"/>
      <c r="B346" s="10"/>
    </row>
    <row r="347" spans="1:2" x14ac:dyDescent="0.25">
      <c r="A347" s="11"/>
      <c r="B347" s="10"/>
    </row>
    <row r="348" spans="1:2" x14ac:dyDescent="0.25">
      <c r="A348" s="11"/>
      <c r="B348" s="10"/>
    </row>
    <row r="349" spans="1:2" x14ac:dyDescent="0.25">
      <c r="A349" s="11"/>
      <c r="B349" s="10"/>
    </row>
    <row r="350" spans="1:2" x14ac:dyDescent="0.25">
      <c r="A350" s="11"/>
      <c r="B350" s="10"/>
    </row>
    <row r="351" spans="1:2" x14ac:dyDescent="0.25">
      <c r="A351" s="11"/>
      <c r="B351" s="10"/>
    </row>
    <row r="352" spans="1:2" x14ac:dyDescent="0.25">
      <c r="A352" s="11"/>
      <c r="B352" s="10"/>
    </row>
    <row r="353" spans="1:2" x14ac:dyDescent="0.25">
      <c r="A353" s="11"/>
      <c r="B353" s="10"/>
    </row>
    <row r="354" spans="1:2" x14ac:dyDescent="0.25">
      <c r="A354" s="11"/>
      <c r="B354" s="10"/>
    </row>
    <row r="355" spans="1:2" x14ac:dyDescent="0.25">
      <c r="A355" s="11"/>
      <c r="B355" s="10"/>
    </row>
    <row r="356" spans="1:2" x14ac:dyDescent="0.25">
      <c r="A356" s="11"/>
      <c r="B356" s="10"/>
    </row>
    <row r="357" spans="1:2" x14ac:dyDescent="0.25">
      <c r="A357" s="11"/>
      <c r="B357" s="10"/>
    </row>
    <row r="358" spans="1:2" x14ac:dyDescent="0.25">
      <c r="A358" s="11"/>
      <c r="B358" s="10"/>
    </row>
    <row r="359" spans="1:2" x14ac:dyDescent="0.25">
      <c r="A359" s="11"/>
      <c r="B359" s="10"/>
    </row>
    <row r="360" spans="1:2" x14ac:dyDescent="0.25">
      <c r="A360" s="11"/>
      <c r="B360" s="10"/>
    </row>
    <row r="361" spans="1:2" x14ac:dyDescent="0.25">
      <c r="A361" s="11"/>
      <c r="B361" s="10"/>
    </row>
    <row r="362" spans="1:2" x14ac:dyDescent="0.25">
      <c r="A362" s="11"/>
      <c r="B362" s="10"/>
    </row>
    <row r="363" spans="1:2" x14ac:dyDescent="0.25">
      <c r="A363" s="11"/>
      <c r="B363" s="10"/>
    </row>
    <row r="364" spans="1:2" x14ac:dyDescent="0.25">
      <c r="A364" s="11"/>
      <c r="B364" s="10"/>
    </row>
    <row r="365" spans="1:2" x14ac:dyDescent="0.25">
      <c r="A365" s="11"/>
      <c r="B365" s="10"/>
    </row>
    <row r="366" spans="1:2" x14ac:dyDescent="0.25">
      <c r="A366" s="11"/>
      <c r="B366" s="10"/>
    </row>
    <row r="367" spans="1:2" x14ac:dyDescent="0.25">
      <c r="A367" s="11"/>
      <c r="B367" s="10"/>
    </row>
    <row r="368" spans="1:2" x14ac:dyDescent="0.25">
      <c r="A368" s="11"/>
      <c r="B368" s="10"/>
    </row>
    <row r="369" spans="1:2" x14ac:dyDescent="0.25">
      <c r="A369" s="11"/>
      <c r="B369" s="10"/>
    </row>
    <row r="370" spans="1:2" x14ac:dyDescent="0.25">
      <c r="A370" s="11"/>
      <c r="B370" s="10"/>
    </row>
    <row r="371" spans="1:2" x14ac:dyDescent="0.25">
      <c r="A371" s="11"/>
      <c r="B371" s="10"/>
    </row>
    <row r="372" spans="1:2" x14ac:dyDescent="0.25">
      <c r="A372" s="11"/>
      <c r="B372" s="10"/>
    </row>
    <row r="373" spans="1:2" x14ac:dyDescent="0.25">
      <c r="A373" s="11"/>
      <c r="B373" s="10"/>
    </row>
    <row r="374" spans="1:2" x14ac:dyDescent="0.25">
      <c r="A374" s="11"/>
      <c r="B374" s="10"/>
    </row>
    <row r="375" spans="1:2" x14ac:dyDescent="0.25">
      <c r="A375" s="11"/>
      <c r="B375" s="10"/>
    </row>
    <row r="376" spans="1:2" x14ac:dyDescent="0.25">
      <c r="A376" s="11"/>
      <c r="B376" s="10"/>
    </row>
    <row r="377" spans="1:2" x14ac:dyDescent="0.25">
      <c r="A377" s="11"/>
      <c r="B377" s="10"/>
    </row>
    <row r="378" spans="1:2" x14ac:dyDescent="0.25">
      <c r="A378" s="11"/>
      <c r="B378" s="10"/>
    </row>
    <row r="379" spans="1:2" x14ac:dyDescent="0.25">
      <c r="A379" s="11"/>
      <c r="B379" s="10"/>
    </row>
    <row r="380" spans="1:2" x14ac:dyDescent="0.25">
      <c r="A380" s="11"/>
      <c r="B380" s="10"/>
    </row>
    <row r="381" spans="1:2" x14ac:dyDescent="0.25">
      <c r="A381" s="11"/>
      <c r="B381" s="10"/>
    </row>
    <row r="382" spans="1:2" x14ac:dyDescent="0.25">
      <c r="A382" s="11"/>
      <c r="B382" s="10"/>
    </row>
    <row r="383" spans="1:2" x14ac:dyDescent="0.25">
      <c r="A383" s="11"/>
      <c r="B383" s="10"/>
    </row>
    <row r="384" spans="1:2" x14ac:dyDescent="0.25">
      <c r="A384" s="11"/>
      <c r="B384" s="10"/>
    </row>
    <row r="385" spans="1:2" x14ac:dyDescent="0.25">
      <c r="A385" s="11"/>
      <c r="B385" s="10"/>
    </row>
    <row r="386" spans="1:2" x14ac:dyDescent="0.25">
      <c r="A386" s="11"/>
      <c r="B386" s="10"/>
    </row>
    <row r="387" spans="1:2" x14ac:dyDescent="0.25">
      <c r="A387" s="11"/>
      <c r="B387" s="10"/>
    </row>
    <row r="388" spans="1:2" x14ac:dyDescent="0.25">
      <c r="A388" s="11"/>
      <c r="B388" s="10"/>
    </row>
    <row r="389" spans="1:2" x14ac:dyDescent="0.25">
      <c r="A389" s="11"/>
      <c r="B389" s="10"/>
    </row>
    <row r="390" spans="1:2" x14ac:dyDescent="0.25">
      <c r="A390" s="11"/>
      <c r="B390" s="10"/>
    </row>
    <row r="391" spans="1:2" x14ac:dyDescent="0.25">
      <c r="A391" s="11"/>
      <c r="B391" s="10"/>
    </row>
    <row r="392" spans="1:2" x14ac:dyDescent="0.25">
      <c r="A392" s="11"/>
      <c r="B392" s="10"/>
    </row>
    <row r="393" spans="1:2" x14ac:dyDescent="0.25">
      <c r="A393" s="11"/>
      <c r="B393" s="10"/>
    </row>
    <row r="394" spans="1:2" x14ac:dyDescent="0.25">
      <c r="A394" s="11"/>
      <c r="B394" s="10"/>
    </row>
    <row r="395" spans="1:2" x14ac:dyDescent="0.25">
      <c r="A395" s="11"/>
      <c r="B395" s="10"/>
    </row>
    <row r="396" spans="1:2" x14ac:dyDescent="0.25">
      <c r="A396" s="11"/>
      <c r="B396" s="10"/>
    </row>
    <row r="397" spans="1:2" x14ac:dyDescent="0.25">
      <c r="A397" s="11"/>
      <c r="B397" s="10"/>
    </row>
    <row r="398" spans="1:2" x14ac:dyDescent="0.25">
      <c r="A398" s="11"/>
      <c r="B398" s="10"/>
    </row>
    <row r="399" spans="1:2" x14ac:dyDescent="0.25">
      <c r="A399" s="11"/>
      <c r="B399" s="10"/>
    </row>
    <row r="400" spans="1:2" x14ac:dyDescent="0.25">
      <c r="A400" s="11"/>
      <c r="B400" s="10"/>
    </row>
    <row r="401" spans="1:2" x14ac:dyDescent="0.25">
      <c r="A401" s="11"/>
      <c r="B401" s="10"/>
    </row>
    <row r="402" spans="1:2" x14ac:dyDescent="0.25">
      <c r="A402" s="11"/>
      <c r="B402" s="10"/>
    </row>
    <row r="403" spans="1:2" x14ac:dyDescent="0.25">
      <c r="A403" s="11"/>
      <c r="B403" s="10"/>
    </row>
    <row r="404" spans="1:2" x14ac:dyDescent="0.25">
      <c r="A404" s="11"/>
      <c r="B404" s="10"/>
    </row>
    <row r="405" spans="1:2" x14ac:dyDescent="0.25">
      <c r="A405" s="11"/>
      <c r="B405" s="10"/>
    </row>
    <row r="406" spans="1:2" x14ac:dyDescent="0.25">
      <c r="A406" s="11"/>
      <c r="B406" s="10"/>
    </row>
    <row r="407" spans="1:2" x14ac:dyDescent="0.25">
      <c r="A407" s="11"/>
      <c r="B407" s="10"/>
    </row>
    <row r="408" spans="1:2" x14ac:dyDescent="0.25">
      <c r="A408" s="11"/>
      <c r="B408" s="10"/>
    </row>
    <row r="409" spans="1:2" x14ac:dyDescent="0.25">
      <c r="A409" s="11"/>
      <c r="B409" s="10"/>
    </row>
    <row r="410" spans="1:2" x14ac:dyDescent="0.25">
      <c r="A410" s="11"/>
      <c r="B410" s="10"/>
    </row>
    <row r="411" spans="1:2" x14ac:dyDescent="0.25">
      <c r="A411" s="11"/>
      <c r="B411" s="10"/>
    </row>
    <row r="412" spans="1:2" x14ac:dyDescent="0.25">
      <c r="A412" s="11"/>
      <c r="B412" s="10"/>
    </row>
    <row r="413" spans="1:2" x14ac:dyDescent="0.25">
      <c r="A413" s="11"/>
      <c r="B413" s="10"/>
    </row>
    <row r="414" spans="1:2" x14ac:dyDescent="0.25">
      <c r="A414" s="11"/>
      <c r="B414" s="10"/>
    </row>
    <row r="415" spans="1:2" x14ac:dyDescent="0.25">
      <c r="A415" s="11"/>
      <c r="B415" s="10"/>
    </row>
    <row r="416" spans="1:2" x14ac:dyDescent="0.25">
      <c r="A416" s="11"/>
      <c r="B416" s="10"/>
    </row>
    <row r="417" spans="1:2" x14ac:dyDescent="0.25">
      <c r="A417" s="11"/>
      <c r="B417" s="10"/>
    </row>
    <row r="418" spans="1:2" x14ac:dyDescent="0.25">
      <c r="A418" s="11"/>
      <c r="B418" s="10"/>
    </row>
    <row r="419" spans="1:2" x14ac:dyDescent="0.25">
      <c r="A419" s="11"/>
      <c r="B419" s="10"/>
    </row>
    <row r="420" spans="1:2" x14ac:dyDescent="0.25">
      <c r="A420" s="11"/>
      <c r="B420" s="10"/>
    </row>
    <row r="421" spans="1:2" x14ac:dyDescent="0.25">
      <c r="A421" s="11"/>
      <c r="B421" s="10"/>
    </row>
    <row r="422" spans="1:2" x14ac:dyDescent="0.25">
      <c r="A422" s="11"/>
      <c r="B422" s="10"/>
    </row>
    <row r="423" spans="1:2" x14ac:dyDescent="0.25">
      <c r="A423" s="11"/>
      <c r="B423" s="10"/>
    </row>
    <row r="424" spans="1:2" x14ac:dyDescent="0.25">
      <c r="A424" s="11"/>
      <c r="B424" s="10"/>
    </row>
    <row r="425" spans="1:2" x14ac:dyDescent="0.25">
      <c r="A425" s="11"/>
      <c r="B425" s="10"/>
    </row>
    <row r="426" spans="1:2" x14ac:dyDescent="0.25">
      <c r="A426" s="11"/>
      <c r="B426" s="10"/>
    </row>
    <row r="427" spans="1:2" x14ac:dyDescent="0.25">
      <c r="A427" s="11"/>
      <c r="B427" s="10"/>
    </row>
    <row r="428" spans="1:2" x14ac:dyDescent="0.25">
      <c r="A428" s="11"/>
      <c r="B428" s="10"/>
    </row>
    <row r="429" spans="1:2" x14ac:dyDescent="0.25">
      <c r="A429" s="11"/>
      <c r="B429" s="10"/>
    </row>
    <row r="430" spans="1:2" x14ac:dyDescent="0.25">
      <c r="A430" s="11"/>
      <c r="B430" s="10"/>
    </row>
    <row r="431" spans="1:2" x14ac:dyDescent="0.25">
      <c r="A431" s="11"/>
      <c r="B431" s="10"/>
    </row>
    <row r="432" spans="1:2" x14ac:dyDescent="0.25">
      <c r="A432" s="11"/>
      <c r="B432" s="10"/>
    </row>
    <row r="433" spans="1:2" x14ac:dyDescent="0.25">
      <c r="A433" s="11"/>
      <c r="B433" s="10"/>
    </row>
    <row r="434" spans="1:2" x14ac:dyDescent="0.25">
      <c r="A434" s="11"/>
      <c r="B434" s="10"/>
    </row>
    <row r="435" spans="1:2" x14ac:dyDescent="0.25">
      <c r="A435" s="11"/>
      <c r="B435" s="10"/>
    </row>
    <row r="436" spans="1:2" x14ac:dyDescent="0.25">
      <c r="A436" s="11"/>
      <c r="B436" s="10"/>
    </row>
    <row r="437" spans="1:2" x14ac:dyDescent="0.25">
      <c r="A437" s="11"/>
      <c r="B437" s="10"/>
    </row>
    <row r="438" spans="1:2" x14ac:dyDescent="0.25">
      <c r="A438" s="11"/>
      <c r="B438" s="10"/>
    </row>
    <row r="439" spans="1:2" x14ac:dyDescent="0.25">
      <c r="A439" s="11"/>
      <c r="B439" s="10"/>
    </row>
    <row r="440" spans="1:2" x14ac:dyDescent="0.25">
      <c r="A440" s="11"/>
      <c r="B440" s="10"/>
    </row>
    <row r="441" spans="1:2" x14ac:dyDescent="0.25">
      <c r="A441" s="11"/>
      <c r="B441" s="10"/>
    </row>
    <row r="442" spans="1:2" x14ac:dyDescent="0.25">
      <c r="A442" s="11"/>
      <c r="B442" s="10"/>
    </row>
    <row r="443" spans="1:2" x14ac:dyDescent="0.25">
      <c r="A443" s="11"/>
      <c r="B443" s="10"/>
    </row>
    <row r="444" spans="1:2" x14ac:dyDescent="0.25">
      <c r="A444" s="11"/>
      <c r="B444" s="10"/>
    </row>
    <row r="445" spans="1:2" x14ac:dyDescent="0.25">
      <c r="A445" s="11"/>
      <c r="B445" s="10"/>
    </row>
    <row r="446" spans="1:2" x14ac:dyDescent="0.25">
      <c r="A446" s="11"/>
      <c r="B446" s="10"/>
    </row>
    <row r="447" spans="1:2" x14ac:dyDescent="0.25">
      <c r="A447" s="11"/>
      <c r="B447" s="10"/>
    </row>
    <row r="448" spans="1:2" x14ac:dyDescent="0.25">
      <c r="A448" s="11"/>
      <c r="B448" s="10"/>
    </row>
    <row r="449" spans="1:2" x14ac:dyDescent="0.25">
      <c r="A449" s="11"/>
      <c r="B449" s="10"/>
    </row>
    <row r="450" spans="1:2" x14ac:dyDescent="0.25">
      <c r="A450" s="11"/>
      <c r="B450" s="10"/>
    </row>
    <row r="451" spans="1:2" x14ac:dyDescent="0.25">
      <c r="A451" s="11"/>
      <c r="B451" s="10"/>
    </row>
    <row r="452" spans="1:2" x14ac:dyDescent="0.25">
      <c r="A452" s="11"/>
      <c r="B452" s="10"/>
    </row>
    <row r="453" spans="1:2" x14ac:dyDescent="0.25">
      <c r="A453" s="11"/>
      <c r="B453" s="10"/>
    </row>
    <row r="454" spans="1:2" x14ac:dyDescent="0.25">
      <c r="A454" s="11"/>
      <c r="B454" s="10"/>
    </row>
    <row r="455" spans="1:2" x14ac:dyDescent="0.25">
      <c r="A455" s="11"/>
      <c r="B455" s="10"/>
    </row>
    <row r="456" spans="1:2" x14ac:dyDescent="0.25">
      <c r="A456" s="11"/>
      <c r="B456" s="10"/>
    </row>
    <row r="457" spans="1:2" x14ac:dyDescent="0.25">
      <c r="A457" s="11"/>
      <c r="B457" s="10"/>
    </row>
    <row r="458" spans="1:2" x14ac:dyDescent="0.25">
      <c r="A458" s="11"/>
      <c r="B458" s="10"/>
    </row>
    <row r="459" spans="1:2" x14ac:dyDescent="0.25">
      <c r="A459" s="11"/>
      <c r="B459" s="10"/>
    </row>
    <row r="460" spans="1:2" x14ac:dyDescent="0.25">
      <c r="A460" s="11"/>
      <c r="B460" s="10"/>
    </row>
    <row r="461" spans="1:2" x14ac:dyDescent="0.25">
      <c r="A461" s="11"/>
      <c r="B461" s="10"/>
    </row>
    <row r="462" spans="1:2" x14ac:dyDescent="0.25">
      <c r="A462" s="11"/>
      <c r="B462" s="10"/>
    </row>
    <row r="463" spans="1:2" x14ac:dyDescent="0.25">
      <c r="A463" s="11"/>
      <c r="B463" s="10"/>
    </row>
    <row r="464" spans="1:2" x14ac:dyDescent="0.25">
      <c r="A464" s="11"/>
      <c r="B464" s="10"/>
    </row>
    <row r="465" spans="1:2" x14ac:dyDescent="0.25">
      <c r="A465" s="11"/>
      <c r="B465" s="10"/>
    </row>
    <row r="466" spans="1:2" x14ac:dyDescent="0.25">
      <c r="A466" s="11"/>
      <c r="B466" s="10"/>
    </row>
    <row r="467" spans="1:2" x14ac:dyDescent="0.25">
      <c r="A467" s="11"/>
      <c r="B467" s="10"/>
    </row>
    <row r="468" spans="1:2" x14ac:dyDescent="0.25">
      <c r="A468" s="11"/>
      <c r="B468" s="10"/>
    </row>
    <row r="469" spans="1:2" x14ac:dyDescent="0.25">
      <c r="A469" s="11"/>
      <c r="B469" s="10"/>
    </row>
    <row r="470" spans="1:2" x14ac:dyDescent="0.25">
      <c r="A470" s="11"/>
      <c r="B470" s="10"/>
    </row>
    <row r="471" spans="1:2" x14ac:dyDescent="0.25">
      <c r="A471" s="11"/>
      <c r="B471" s="10"/>
    </row>
    <row r="472" spans="1:2" x14ac:dyDescent="0.25">
      <c r="A472" s="11"/>
      <c r="B472" s="10"/>
    </row>
    <row r="473" spans="1:2" x14ac:dyDescent="0.25">
      <c r="A473" s="11"/>
      <c r="B473" s="10"/>
    </row>
    <row r="474" spans="1:2" x14ac:dyDescent="0.25">
      <c r="A474" s="11"/>
      <c r="B474" s="10"/>
    </row>
    <row r="475" spans="1:2" x14ac:dyDescent="0.25">
      <c r="A475" s="11"/>
      <c r="B475" s="10"/>
    </row>
    <row r="476" spans="1:2" x14ac:dyDescent="0.25">
      <c r="A476" s="11"/>
      <c r="B476" s="10"/>
    </row>
    <row r="477" spans="1:2" x14ac:dyDescent="0.25">
      <c r="A477" s="11"/>
      <c r="B477" s="10"/>
    </row>
    <row r="478" spans="1:2" x14ac:dyDescent="0.25">
      <c r="A478" s="11"/>
      <c r="B478" s="10"/>
    </row>
    <row r="479" spans="1:2" x14ac:dyDescent="0.25">
      <c r="A479" s="11"/>
      <c r="B479" s="10"/>
    </row>
    <row r="480" spans="1:2" x14ac:dyDescent="0.25">
      <c r="A480" s="11"/>
      <c r="B480" s="10"/>
    </row>
    <row r="481" spans="1:2" x14ac:dyDescent="0.25">
      <c r="A481" s="11"/>
      <c r="B481" s="10"/>
    </row>
    <row r="482" spans="1:2" x14ac:dyDescent="0.25">
      <c r="A482" s="11"/>
      <c r="B482" s="10"/>
    </row>
    <row r="483" spans="1:2" x14ac:dyDescent="0.25">
      <c r="A483" s="11"/>
      <c r="B483" s="10"/>
    </row>
    <row r="484" spans="1:2" x14ac:dyDescent="0.25">
      <c r="A484" s="11"/>
      <c r="B484" s="10"/>
    </row>
    <row r="485" spans="1:2" x14ac:dyDescent="0.25">
      <c r="A485" s="11"/>
      <c r="B485" s="10"/>
    </row>
    <row r="486" spans="1:2" x14ac:dyDescent="0.25">
      <c r="A486" s="11"/>
      <c r="B486" s="10"/>
    </row>
    <row r="487" spans="1:2" x14ac:dyDescent="0.25">
      <c r="A487" s="11"/>
      <c r="B487" s="10"/>
    </row>
    <row r="488" spans="1:2" x14ac:dyDescent="0.25">
      <c r="A488" s="11"/>
      <c r="B488" s="10"/>
    </row>
    <row r="489" spans="1:2" x14ac:dyDescent="0.25">
      <c r="A489" s="11"/>
      <c r="B489" s="10"/>
    </row>
    <row r="490" spans="1:2" x14ac:dyDescent="0.25">
      <c r="A490" s="11"/>
      <c r="B490" s="10"/>
    </row>
    <row r="491" spans="1:2" x14ac:dyDescent="0.25">
      <c r="A491" s="11"/>
      <c r="B491" s="10"/>
    </row>
    <row r="492" spans="1:2" x14ac:dyDescent="0.25">
      <c r="A492" s="11"/>
      <c r="B492" s="10"/>
    </row>
    <row r="493" spans="1:2" x14ac:dyDescent="0.25">
      <c r="A493" s="11"/>
      <c r="B493" s="10"/>
    </row>
    <row r="494" spans="1:2" x14ac:dyDescent="0.25">
      <c r="A494" s="11"/>
      <c r="B494" s="10"/>
    </row>
    <row r="495" spans="1:2" x14ac:dyDescent="0.25">
      <c r="A495" s="11"/>
      <c r="B495" s="10"/>
    </row>
    <row r="496" spans="1:2" x14ac:dyDescent="0.25">
      <c r="A496" s="11"/>
      <c r="B496" s="10"/>
    </row>
    <row r="497" spans="1:2" x14ac:dyDescent="0.25">
      <c r="A497" s="11"/>
      <c r="B497" s="10"/>
    </row>
    <row r="498" spans="1:2" x14ac:dyDescent="0.25">
      <c r="A498" s="11"/>
      <c r="B498" s="10"/>
    </row>
    <row r="499" spans="1:2" x14ac:dyDescent="0.25">
      <c r="A499" s="11"/>
      <c r="B499" s="10"/>
    </row>
    <row r="500" spans="1:2" x14ac:dyDescent="0.25">
      <c r="A500" s="11"/>
      <c r="B500" s="10"/>
    </row>
    <row r="501" spans="1:2" x14ac:dyDescent="0.25">
      <c r="A501" s="11"/>
      <c r="B501" s="10"/>
    </row>
    <row r="502" spans="1:2" x14ac:dyDescent="0.25">
      <c r="A502" s="11"/>
      <c r="B502" s="10"/>
    </row>
    <row r="503" spans="1:2" x14ac:dyDescent="0.25">
      <c r="A503" s="11"/>
      <c r="B503" s="10"/>
    </row>
    <row r="504" spans="1:2" x14ac:dyDescent="0.25">
      <c r="A504" s="11"/>
      <c r="B504" s="10"/>
    </row>
    <row r="505" spans="1:2" x14ac:dyDescent="0.25">
      <c r="A505" s="11"/>
      <c r="B505" s="10"/>
    </row>
    <row r="506" spans="1:2" x14ac:dyDescent="0.25">
      <c r="A506" s="11"/>
      <c r="B506" s="10"/>
    </row>
    <row r="507" spans="1:2" x14ac:dyDescent="0.25">
      <c r="A507" s="11"/>
      <c r="B507" s="10"/>
    </row>
    <row r="508" spans="1:2" x14ac:dyDescent="0.25">
      <c r="A508" s="11"/>
      <c r="B508" s="10"/>
    </row>
    <row r="509" spans="1:2" x14ac:dyDescent="0.25">
      <c r="A509" s="11"/>
      <c r="B509" s="10"/>
    </row>
    <row r="510" spans="1:2" x14ac:dyDescent="0.25">
      <c r="A510" s="11"/>
      <c r="B510" s="10"/>
    </row>
    <row r="511" spans="1:2" x14ac:dyDescent="0.25">
      <c r="A511" s="11"/>
      <c r="B511" s="10"/>
    </row>
    <row r="512" spans="1:2" x14ac:dyDescent="0.25">
      <c r="A512" s="11"/>
      <c r="B512" s="10"/>
    </row>
    <row r="513" spans="1:2" x14ac:dyDescent="0.25">
      <c r="A513" s="11"/>
      <c r="B513" s="10"/>
    </row>
    <row r="514" spans="1:2" x14ac:dyDescent="0.25">
      <c r="A514" s="11"/>
      <c r="B514" s="10"/>
    </row>
    <row r="515" spans="1:2" x14ac:dyDescent="0.25">
      <c r="A515" s="11"/>
      <c r="B515" s="10"/>
    </row>
    <row r="516" spans="1:2" x14ac:dyDescent="0.25">
      <c r="A516" s="11"/>
      <c r="B516" s="10"/>
    </row>
    <row r="517" spans="1:2" x14ac:dyDescent="0.25">
      <c r="A517" s="11"/>
      <c r="B517" s="10"/>
    </row>
    <row r="518" spans="1:2" x14ac:dyDescent="0.25">
      <c r="A518" s="11"/>
      <c r="B518" s="10"/>
    </row>
    <row r="519" spans="1:2" x14ac:dyDescent="0.25">
      <c r="A519" s="11"/>
      <c r="B519" s="10"/>
    </row>
    <row r="520" spans="1:2" x14ac:dyDescent="0.25">
      <c r="A520" s="11"/>
      <c r="B520" s="10"/>
    </row>
    <row r="521" spans="1:2" x14ac:dyDescent="0.25">
      <c r="A521" s="11"/>
      <c r="B521" s="10"/>
    </row>
    <row r="522" spans="1:2" x14ac:dyDescent="0.25">
      <c r="A522" s="11"/>
      <c r="B522" s="10"/>
    </row>
    <row r="523" spans="1:2" x14ac:dyDescent="0.25">
      <c r="A523" s="11"/>
      <c r="B523" s="10"/>
    </row>
    <row r="524" spans="1:2" x14ac:dyDescent="0.25">
      <c r="A524" s="11"/>
      <c r="B524" s="10"/>
    </row>
    <row r="525" spans="1:2" x14ac:dyDescent="0.25">
      <c r="A525" s="11"/>
      <c r="B525" s="10"/>
    </row>
    <row r="526" spans="1:2" x14ac:dyDescent="0.25">
      <c r="A526" s="11"/>
      <c r="B526" s="10"/>
    </row>
    <row r="527" spans="1:2" x14ac:dyDescent="0.25">
      <c r="A527" s="11"/>
      <c r="B527" s="10"/>
    </row>
    <row r="528" spans="1:2" x14ac:dyDescent="0.25">
      <c r="A528" s="11"/>
      <c r="B528" s="10"/>
    </row>
    <row r="529" spans="1:2" x14ac:dyDescent="0.25">
      <c r="A529" s="11"/>
      <c r="B529" s="10"/>
    </row>
    <row r="530" spans="1:2" x14ac:dyDescent="0.25">
      <c r="A530" s="11"/>
      <c r="B530" s="10"/>
    </row>
    <row r="531" spans="1:2" x14ac:dyDescent="0.25">
      <c r="A531" s="11"/>
      <c r="B531" s="10"/>
    </row>
    <row r="532" spans="1:2" x14ac:dyDescent="0.25">
      <c r="A532" s="11"/>
      <c r="B532" s="10"/>
    </row>
    <row r="533" spans="1:2" x14ac:dyDescent="0.25">
      <c r="A533" s="11"/>
      <c r="B533" s="10"/>
    </row>
    <row r="534" spans="1:2" x14ac:dyDescent="0.25">
      <c r="A534" s="11"/>
      <c r="B534" s="10"/>
    </row>
    <row r="535" spans="1:2" x14ac:dyDescent="0.25">
      <c r="A535" s="11"/>
      <c r="B535" s="10"/>
    </row>
    <row r="536" spans="1:2" x14ac:dyDescent="0.25">
      <c r="A536" s="11"/>
      <c r="B536" s="10"/>
    </row>
    <row r="537" spans="1:2" x14ac:dyDescent="0.25">
      <c r="A537" s="11"/>
      <c r="B537" s="10"/>
    </row>
    <row r="538" spans="1:2" x14ac:dyDescent="0.25">
      <c r="A538" s="11"/>
      <c r="B538" s="10"/>
    </row>
    <row r="539" spans="1:2" x14ac:dyDescent="0.25">
      <c r="A539" s="11"/>
      <c r="B539" s="10"/>
    </row>
    <row r="540" spans="1:2" x14ac:dyDescent="0.25">
      <c r="A540" s="11"/>
      <c r="B540" s="10"/>
    </row>
    <row r="541" spans="1:2" x14ac:dyDescent="0.25">
      <c r="A541" s="11"/>
      <c r="B541" s="10"/>
    </row>
    <row r="542" spans="1:2" x14ac:dyDescent="0.25">
      <c r="A542" s="11"/>
      <c r="B542" s="10"/>
    </row>
    <row r="543" spans="1:2" x14ac:dyDescent="0.25">
      <c r="A543" s="11"/>
      <c r="B543" s="10"/>
    </row>
    <row r="544" spans="1:2" x14ac:dyDescent="0.25">
      <c r="A544" s="11"/>
      <c r="B544" s="10"/>
    </row>
    <row r="545" spans="1:2" x14ac:dyDescent="0.25">
      <c r="A545" s="11"/>
      <c r="B545" s="10"/>
    </row>
    <row r="546" spans="1:2" x14ac:dyDescent="0.25">
      <c r="A546" s="11"/>
      <c r="B546" s="10"/>
    </row>
    <row r="547" spans="1:2" x14ac:dyDescent="0.25">
      <c r="A547" s="11"/>
      <c r="B547" s="10"/>
    </row>
    <row r="548" spans="1:2" x14ac:dyDescent="0.25">
      <c r="A548" s="11"/>
      <c r="B548" s="10"/>
    </row>
    <row r="549" spans="1:2" x14ac:dyDescent="0.25">
      <c r="A549" s="11"/>
      <c r="B549" s="10"/>
    </row>
    <row r="550" spans="1:2" x14ac:dyDescent="0.25">
      <c r="A550" s="11"/>
      <c r="B550" s="10"/>
    </row>
    <row r="551" spans="1:2" x14ac:dyDescent="0.25">
      <c r="A551" s="11"/>
      <c r="B551" s="10"/>
    </row>
    <row r="552" spans="1:2" x14ac:dyDescent="0.25">
      <c r="A552" s="11"/>
      <c r="B552" s="10"/>
    </row>
    <row r="553" spans="1:2" x14ac:dyDescent="0.25">
      <c r="A553" s="11"/>
      <c r="B553" s="10"/>
    </row>
    <row r="554" spans="1:2" x14ac:dyDescent="0.25">
      <c r="A554" s="11"/>
      <c r="B554" s="10"/>
    </row>
    <row r="555" spans="1:2" x14ac:dyDescent="0.25">
      <c r="A555" s="11"/>
      <c r="B555" s="10"/>
    </row>
    <row r="556" spans="1:2" x14ac:dyDescent="0.25">
      <c r="A556" s="11"/>
      <c r="B556" s="10"/>
    </row>
    <row r="557" spans="1:2" x14ac:dyDescent="0.25">
      <c r="A557" s="11"/>
      <c r="B557" s="10"/>
    </row>
    <row r="558" spans="1:2" x14ac:dyDescent="0.25">
      <c r="A558" s="11"/>
      <c r="B558" s="10"/>
    </row>
    <row r="559" spans="1:2" x14ac:dyDescent="0.25">
      <c r="A559" s="11"/>
      <c r="B559" s="10"/>
    </row>
    <row r="560" spans="1:2" x14ac:dyDescent="0.25">
      <c r="A560" s="11"/>
      <c r="B560" s="10"/>
    </row>
    <row r="561" spans="1:2" x14ac:dyDescent="0.25">
      <c r="A561" s="11"/>
      <c r="B561" s="10"/>
    </row>
    <row r="562" spans="1:2" x14ac:dyDescent="0.25">
      <c r="A562" s="11"/>
      <c r="B562" s="10"/>
    </row>
    <row r="563" spans="1:2" x14ac:dyDescent="0.25">
      <c r="A563" s="11"/>
      <c r="B563" s="10"/>
    </row>
    <row r="564" spans="1:2" x14ac:dyDescent="0.25">
      <c r="A564" s="11"/>
      <c r="B564" s="10"/>
    </row>
    <row r="565" spans="1:2" x14ac:dyDescent="0.25">
      <c r="A565" s="11"/>
      <c r="B565" s="10"/>
    </row>
    <row r="566" spans="1:2" x14ac:dyDescent="0.25">
      <c r="A566" s="11"/>
      <c r="B566" s="10"/>
    </row>
    <row r="567" spans="1:2" x14ac:dyDescent="0.25">
      <c r="A567" s="11"/>
      <c r="B567" s="10"/>
    </row>
    <row r="568" spans="1:2" x14ac:dyDescent="0.25">
      <c r="A568" s="11"/>
      <c r="B568" s="10"/>
    </row>
    <row r="569" spans="1:2" x14ac:dyDescent="0.25">
      <c r="A569" s="11"/>
      <c r="B569" s="10"/>
    </row>
    <row r="570" spans="1:2" x14ac:dyDescent="0.25">
      <c r="A570" s="11"/>
      <c r="B570" s="10"/>
    </row>
    <row r="571" spans="1:2" x14ac:dyDescent="0.25">
      <c r="A571" s="11"/>
      <c r="B571" s="10"/>
    </row>
    <row r="572" spans="1:2" x14ac:dyDescent="0.25">
      <c r="A572" s="11"/>
      <c r="B572" s="10"/>
    </row>
    <row r="573" spans="1:2" x14ac:dyDescent="0.25">
      <c r="A573" s="11"/>
      <c r="B573" s="10"/>
    </row>
    <row r="574" spans="1:2" x14ac:dyDescent="0.25">
      <c r="A574" s="11"/>
      <c r="B574" s="10"/>
    </row>
    <row r="575" spans="1:2" x14ac:dyDescent="0.25">
      <c r="A575" s="11"/>
      <c r="B575" s="10"/>
    </row>
    <row r="576" spans="1:2" x14ac:dyDescent="0.25">
      <c r="A576" s="11"/>
      <c r="B576" s="10"/>
    </row>
    <row r="577" spans="1:2" x14ac:dyDescent="0.25">
      <c r="A577" s="11"/>
      <c r="B577" s="10"/>
    </row>
    <row r="578" spans="1:2" x14ac:dyDescent="0.25">
      <c r="A578" s="11"/>
      <c r="B578" s="10"/>
    </row>
    <row r="579" spans="1:2" x14ac:dyDescent="0.25">
      <c r="A579" s="11"/>
      <c r="B579" s="10"/>
    </row>
    <row r="580" spans="1:2" x14ac:dyDescent="0.25">
      <c r="A580" s="11"/>
      <c r="B580" s="10"/>
    </row>
    <row r="581" spans="1:2" x14ac:dyDescent="0.25">
      <c r="A581" s="11"/>
      <c r="B581" s="10"/>
    </row>
    <row r="582" spans="1:2" x14ac:dyDescent="0.25">
      <c r="A582" s="11"/>
      <c r="B582" s="10"/>
    </row>
    <row r="583" spans="1:2" x14ac:dyDescent="0.25">
      <c r="A583" s="11"/>
      <c r="B583" s="10"/>
    </row>
    <row r="584" spans="1:2" x14ac:dyDescent="0.25">
      <c r="A584" s="11"/>
      <c r="B584" s="10"/>
    </row>
    <row r="585" spans="1:2" x14ac:dyDescent="0.25">
      <c r="A585" s="11"/>
      <c r="B585" s="10"/>
    </row>
    <row r="586" spans="1:2" x14ac:dyDescent="0.25">
      <c r="A586" s="11"/>
      <c r="B586" s="10"/>
    </row>
    <row r="587" spans="1:2" x14ac:dyDescent="0.25">
      <c r="A587" s="11"/>
      <c r="B587" s="10"/>
    </row>
    <row r="588" spans="1:2" x14ac:dyDescent="0.25">
      <c r="A588" s="11"/>
      <c r="B588" s="10"/>
    </row>
    <row r="589" spans="1:2" x14ac:dyDescent="0.25">
      <c r="A589" s="11"/>
      <c r="B589" s="10"/>
    </row>
    <row r="590" spans="1:2" x14ac:dyDescent="0.25">
      <c r="A590" s="11"/>
      <c r="B590" s="10"/>
    </row>
    <row r="591" spans="1:2" x14ac:dyDescent="0.25">
      <c r="A591" s="11"/>
      <c r="B591" s="10"/>
    </row>
    <row r="592" spans="1:2" x14ac:dyDescent="0.25">
      <c r="A592" s="11"/>
      <c r="B592" s="10"/>
    </row>
    <row r="593" spans="1:2" x14ac:dyDescent="0.25">
      <c r="A593" s="11"/>
      <c r="B593" s="10"/>
    </row>
    <row r="594" spans="1:2" x14ac:dyDescent="0.25">
      <c r="A594" s="11"/>
      <c r="B594" s="10"/>
    </row>
    <row r="595" spans="1:2" x14ac:dyDescent="0.25">
      <c r="A595" s="11"/>
      <c r="B595" s="10"/>
    </row>
    <row r="596" spans="1:2" x14ac:dyDescent="0.25">
      <c r="A596" s="11"/>
      <c r="B596" s="10"/>
    </row>
    <row r="597" spans="1:2" x14ac:dyDescent="0.25">
      <c r="A597" s="11"/>
      <c r="B597" s="10"/>
    </row>
    <row r="598" spans="1:2" x14ac:dyDescent="0.25">
      <c r="A598" s="11"/>
      <c r="B598" s="10"/>
    </row>
    <row r="599" spans="1:2" x14ac:dyDescent="0.25">
      <c r="A599" s="11"/>
      <c r="B599" s="10"/>
    </row>
    <row r="600" spans="1:2" x14ac:dyDescent="0.25">
      <c r="A600" s="11"/>
      <c r="B600" s="10"/>
    </row>
    <row r="601" spans="1:2" x14ac:dyDescent="0.25">
      <c r="A601" s="11"/>
      <c r="B601" s="10"/>
    </row>
    <row r="602" spans="1:2" x14ac:dyDescent="0.25">
      <c r="A602" s="11"/>
      <c r="B602" s="10"/>
    </row>
    <row r="603" spans="1:2" x14ac:dyDescent="0.25">
      <c r="A603" s="11"/>
      <c r="B603" s="10"/>
    </row>
    <row r="604" spans="1:2" x14ac:dyDescent="0.25">
      <c r="A604" s="11"/>
      <c r="B604" s="10"/>
    </row>
    <row r="605" spans="1:2" x14ac:dyDescent="0.25">
      <c r="A605" s="11"/>
      <c r="B605" s="10"/>
    </row>
    <row r="606" spans="1:2" x14ac:dyDescent="0.25">
      <c r="A606" s="11"/>
      <c r="B606" s="10"/>
    </row>
    <row r="607" spans="1:2" x14ac:dyDescent="0.25">
      <c r="A607" s="11"/>
      <c r="B607" s="10"/>
    </row>
    <row r="608" spans="1:2" x14ac:dyDescent="0.25">
      <c r="A608" s="11"/>
      <c r="B608" s="10"/>
    </row>
    <row r="609" spans="1:2" x14ac:dyDescent="0.25">
      <c r="A609" s="11"/>
      <c r="B609" s="10"/>
    </row>
    <row r="610" spans="1:2" x14ac:dyDescent="0.25">
      <c r="A610" s="11"/>
      <c r="B610" s="10"/>
    </row>
    <row r="611" spans="1:2" x14ac:dyDescent="0.25">
      <c r="A611" s="11"/>
      <c r="B611" s="10"/>
    </row>
    <row r="612" spans="1:2" x14ac:dyDescent="0.25">
      <c r="A612" s="11"/>
      <c r="B612" s="10"/>
    </row>
    <row r="613" spans="1:2" x14ac:dyDescent="0.25">
      <c r="A613" s="11"/>
      <c r="B613" s="10"/>
    </row>
    <row r="614" spans="1:2" x14ac:dyDescent="0.25">
      <c r="A614" s="11"/>
      <c r="B614" s="10"/>
    </row>
    <row r="615" spans="1:2" x14ac:dyDescent="0.25">
      <c r="A615" s="11"/>
      <c r="B615" s="10"/>
    </row>
    <row r="616" spans="1:2" x14ac:dyDescent="0.25">
      <c r="A616" s="11"/>
      <c r="B616" s="10"/>
    </row>
    <row r="617" spans="1:2" x14ac:dyDescent="0.25">
      <c r="A617" s="11"/>
      <c r="B617" s="10"/>
    </row>
    <row r="618" spans="1:2" x14ac:dyDescent="0.25">
      <c r="A618" s="11"/>
      <c r="B618" s="10"/>
    </row>
    <row r="619" spans="1:2" x14ac:dyDescent="0.25">
      <c r="A619" s="11"/>
      <c r="B619" s="10"/>
    </row>
    <row r="620" spans="1:2" x14ac:dyDescent="0.25">
      <c r="A620" s="11"/>
      <c r="B620" s="10"/>
    </row>
    <row r="621" spans="1:2" x14ac:dyDescent="0.25">
      <c r="A621" s="11"/>
      <c r="B621" s="10"/>
    </row>
    <row r="622" spans="1:2" x14ac:dyDescent="0.25">
      <c r="A622" s="11"/>
      <c r="B622" s="10"/>
    </row>
    <row r="623" spans="1:2" x14ac:dyDescent="0.25">
      <c r="A623" s="11"/>
      <c r="B623" s="10"/>
    </row>
    <row r="624" spans="1:2" x14ac:dyDescent="0.25">
      <c r="A624" s="11"/>
      <c r="B624" s="10"/>
    </row>
    <row r="625" spans="1:2" x14ac:dyDescent="0.25">
      <c r="A625" s="11"/>
      <c r="B625" s="10"/>
    </row>
    <row r="626" spans="1:2" x14ac:dyDescent="0.25">
      <c r="A626" s="11"/>
      <c r="B626" s="10"/>
    </row>
    <row r="627" spans="1:2" x14ac:dyDescent="0.25">
      <c r="A627" s="11"/>
      <c r="B627" s="10"/>
    </row>
    <row r="628" spans="1:2" x14ac:dyDescent="0.25">
      <c r="A628" s="11"/>
      <c r="B628" s="10"/>
    </row>
    <row r="629" spans="1:2" x14ac:dyDescent="0.25">
      <c r="A629" s="11"/>
      <c r="B629" s="10"/>
    </row>
    <row r="630" spans="1:2" x14ac:dyDescent="0.25">
      <c r="A630" s="11"/>
      <c r="B630" s="10"/>
    </row>
    <row r="631" spans="1:2" x14ac:dyDescent="0.25">
      <c r="A631" s="11"/>
      <c r="B631" s="10"/>
    </row>
    <row r="632" spans="1:2" x14ac:dyDescent="0.25">
      <c r="A632" s="11"/>
      <c r="B632" s="10"/>
    </row>
    <row r="633" spans="1:2" x14ac:dyDescent="0.25">
      <c r="A633" s="11"/>
      <c r="B633" s="10"/>
    </row>
    <row r="634" spans="1:2" x14ac:dyDescent="0.25">
      <c r="A634" s="11"/>
      <c r="B634" s="10"/>
    </row>
    <row r="635" spans="1:2" x14ac:dyDescent="0.25">
      <c r="A635" s="11"/>
      <c r="B635" s="10"/>
    </row>
    <row r="636" spans="1:2" x14ac:dyDescent="0.25">
      <c r="A636" s="11"/>
      <c r="B636" s="10"/>
    </row>
    <row r="637" spans="1:2" x14ac:dyDescent="0.25">
      <c r="A637" s="11"/>
      <c r="B637" s="10"/>
    </row>
    <row r="638" spans="1:2" x14ac:dyDescent="0.25">
      <c r="A638" s="11"/>
      <c r="B638" s="10"/>
    </row>
    <row r="639" spans="1:2" x14ac:dyDescent="0.25">
      <c r="A639" s="11"/>
      <c r="B639" s="10"/>
    </row>
    <row r="640" spans="1:2" x14ac:dyDescent="0.25">
      <c r="A640" s="11"/>
      <c r="B640" s="10"/>
    </row>
    <row r="641" spans="1:2" x14ac:dyDescent="0.25">
      <c r="A641" s="11"/>
      <c r="B641" s="10"/>
    </row>
    <row r="642" spans="1:2" x14ac:dyDescent="0.25">
      <c r="A642" s="11"/>
      <c r="B642" s="10"/>
    </row>
    <row r="643" spans="1:2" x14ac:dyDescent="0.25">
      <c r="A643" s="11"/>
      <c r="B643" s="10"/>
    </row>
    <row r="644" spans="1:2" x14ac:dyDescent="0.25">
      <c r="A644" s="11"/>
      <c r="B644" s="10"/>
    </row>
    <row r="645" spans="1:2" x14ac:dyDescent="0.25">
      <c r="A645" s="11"/>
      <c r="B645" s="10"/>
    </row>
    <row r="646" spans="1:2" x14ac:dyDescent="0.25">
      <c r="A646" s="11"/>
      <c r="B646" s="10"/>
    </row>
    <row r="647" spans="1:2" x14ac:dyDescent="0.25">
      <c r="A647" s="11"/>
      <c r="B647" s="10"/>
    </row>
    <row r="648" spans="1:2" x14ac:dyDescent="0.25">
      <c r="A648" s="11"/>
      <c r="B648" s="10"/>
    </row>
    <row r="649" spans="1:2" x14ac:dyDescent="0.25">
      <c r="A649" s="11"/>
      <c r="B649" s="10"/>
    </row>
    <row r="650" spans="1:2" x14ac:dyDescent="0.25">
      <c r="A650" s="11"/>
      <c r="B650" s="10"/>
    </row>
    <row r="651" spans="1:2" x14ac:dyDescent="0.25">
      <c r="A651" s="11"/>
      <c r="B651" s="10"/>
    </row>
    <row r="652" spans="1:2" x14ac:dyDescent="0.25">
      <c r="A652" s="11"/>
      <c r="B652" s="10"/>
    </row>
    <row r="653" spans="1:2" x14ac:dyDescent="0.25">
      <c r="A653" s="11"/>
      <c r="B653" s="10"/>
    </row>
    <row r="654" spans="1:2" x14ac:dyDescent="0.25">
      <c r="A654" s="11"/>
      <c r="B654" s="10"/>
    </row>
    <row r="655" spans="1:2" x14ac:dyDescent="0.25">
      <c r="A655" s="11"/>
      <c r="B655" s="10"/>
    </row>
    <row r="656" spans="1:2" x14ac:dyDescent="0.25">
      <c r="A656" s="11"/>
      <c r="B656" s="10"/>
    </row>
    <row r="657" spans="1:2" x14ac:dyDescent="0.25">
      <c r="A657" s="11"/>
      <c r="B657" s="10"/>
    </row>
    <row r="658" spans="1:2" x14ac:dyDescent="0.25">
      <c r="A658" s="11"/>
      <c r="B658" s="10"/>
    </row>
    <row r="659" spans="1:2" x14ac:dyDescent="0.25">
      <c r="A659" s="11"/>
      <c r="B659" s="10"/>
    </row>
    <row r="660" spans="1:2" x14ac:dyDescent="0.25">
      <c r="A660" s="11"/>
      <c r="B660" s="10"/>
    </row>
    <row r="661" spans="1:2" x14ac:dyDescent="0.25">
      <c r="A661" s="11"/>
      <c r="B661" s="10"/>
    </row>
    <row r="662" spans="1:2" x14ac:dyDescent="0.25">
      <c r="A662" s="11"/>
      <c r="B662" s="10"/>
    </row>
    <row r="663" spans="1:2" x14ac:dyDescent="0.25">
      <c r="A663" s="11"/>
      <c r="B663" s="10"/>
    </row>
    <row r="664" spans="1:2" x14ac:dyDescent="0.25">
      <c r="A664" s="11"/>
      <c r="B664" s="10"/>
    </row>
    <row r="665" spans="1:2" x14ac:dyDescent="0.25">
      <c r="A665" s="11"/>
      <c r="B665" s="10"/>
    </row>
    <row r="666" spans="1:2" x14ac:dyDescent="0.25">
      <c r="A666" s="11"/>
      <c r="B666" s="10"/>
    </row>
    <row r="667" spans="1:2" x14ac:dyDescent="0.25">
      <c r="A667" s="11"/>
      <c r="B667" s="10"/>
    </row>
    <row r="668" spans="1:2" x14ac:dyDescent="0.25">
      <c r="A668" s="11"/>
      <c r="B668" s="10"/>
    </row>
    <row r="669" spans="1:2" x14ac:dyDescent="0.25">
      <c r="A669" s="11"/>
      <c r="B669" s="10"/>
    </row>
    <row r="670" spans="1:2" x14ac:dyDescent="0.25">
      <c r="A670" s="11"/>
      <c r="B670" s="10"/>
    </row>
    <row r="671" spans="1:2" x14ac:dyDescent="0.25">
      <c r="A671" s="11"/>
      <c r="B671" s="10"/>
    </row>
    <row r="672" spans="1:2" x14ac:dyDescent="0.25">
      <c r="A672" s="11"/>
      <c r="B672" s="10"/>
    </row>
    <row r="673" spans="1:2" x14ac:dyDescent="0.25">
      <c r="A673" s="11"/>
      <c r="B673" s="10"/>
    </row>
    <row r="674" spans="1:2" x14ac:dyDescent="0.25">
      <c r="A674" s="11"/>
      <c r="B674" s="10"/>
    </row>
    <row r="675" spans="1:2" x14ac:dyDescent="0.25">
      <c r="A675" s="11"/>
      <c r="B675" s="10"/>
    </row>
    <row r="676" spans="1:2" x14ac:dyDescent="0.25">
      <c r="A676" s="11"/>
      <c r="B676" s="10"/>
    </row>
    <row r="677" spans="1:2" x14ac:dyDescent="0.25">
      <c r="A677" s="11"/>
      <c r="B677" s="10"/>
    </row>
    <row r="678" spans="1:2" x14ac:dyDescent="0.25">
      <c r="A678" s="11"/>
      <c r="B678" s="10"/>
    </row>
    <row r="679" spans="1:2" x14ac:dyDescent="0.25">
      <c r="A679" s="11"/>
      <c r="B679" s="10"/>
    </row>
    <row r="680" spans="1:2" x14ac:dyDescent="0.25">
      <c r="A680" s="11"/>
      <c r="B680" s="10"/>
    </row>
    <row r="681" spans="1:2" x14ac:dyDescent="0.25">
      <c r="A681" s="11"/>
      <c r="B681" s="10"/>
    </row>
    <row r="682" spans="1:2" x14ac:dyDescent="0.25">
      <c r="A682" s="11"/>
      <c r="B682" s="10"/>
    </row>
    <row r="683" spans="1:2" x14ac:dyDescent="0.25">
      <c r="A683" s="11"/>
      <c r="B683" s="10"/>
    </row>
    <row r="684" spans="1:2" x14ac:dyDescent="0.25">
      <c r="A684" s="11"/>
      <c r="B684" s="10"/>
    </row>
    <row r="685" spans="1:2" x14ac:dyDescent="0.25">
      <c r="A685" s="11"/>
      <c r="B685" s="10"/>
    </row>
    <row r="686" spans="1:2" x14ac:dyDescent="0.25">
      <c r="A686" s="11"/>
      <c r="B686" s="10"/>
    </row>
    <row r="687" spans="1:2" x14ac:dyDescent="0.25">
      <c r="A687" s="11"/>
      <c r="B687" s="10"/>
    </row>
    <row r="688" spans="1:2" x14ac:dyDescent="0.25">
      <c r="A688" s="11"/>
      <c r="B688" s="10"/>
    </row>
    <row r="689" spans="1:2" x14ac:dyDescent="0.25">
      <c r="A689" s="11"/>
      <c r="B689" s="10"/>
    </row>
    <row r="690" spans="1:2" x14ac:dyDescent="0.25">
      <c r="A690" s="11"/>
      <c r="B690" s="10"/>
    </row>
    <row r="691" spans="1:2" x14ac:dyDescent="0.25">
      <c r="A691" s="11"/>
      <c r="B691" s="10"/>
    </row>
    <row r="692" spans="1:2" x14ac:dyDescent="0.25">
      <c r="A692" s="11"/>
      <c r="B692" s="10"/>
    </row>
    <row r="693" spans="1:2" x14ac:dyDescent="0.25">
      <c r="A693" s="11"/>
      <c r="B693" s="10"/>
    </row>
    <row r="694" spans="1:2" x14ac:dyDescent="0.25">
      <c r="A694" s="11"/>
      <c r="B694" s="10"/>
    </row>
    <row r="695" spans="1:2" x14ac:dyDescent="0.25">
      <c r="A695" s="11"/>
      <c r="B695" s="10"/>
    </row>
    <row r="696" spans="1:2" x14ac:dyDescent="0.25">
      <c r="A696" s="11"/>
      <c r="B696" s="10"/>
    </row>
    <row r="697" spans="1:2" x14ac:dyDescent="0.25">
      <c r="A697" s="11"/>
      <c r="B697" s="10"/>
    </row>
    <row r="698" spans="1:2" x14ac:dyDescent="0.25">
      <c r="A698" s="11"/>
      <c r="B698" s="10"/>
    </row>
    <row r="699" spans="1:2" x14ac:dyDescent="0.25">
      <c r="A699" s="11"/>
      <c r="B699" s="10"/>
    </row>
    <row r="700" spans="1:2" x14ac:dyDescent="0.25">
      <c r="A700" s="11"/>
      <c r="B700" s="10"/>
    </row>
    <row r="701" spans="1:2" x14ac:dyDescent="0.25">
      <c r="A701" s="11"/>
      <c r="B701" s="10"/>
    </row>
    <row r="702" spans="1:2" x14ac:dyDescent="0.25">
      <c r="A702" s="11"/>
      <c r="B702" s="10"/>
    </row>
    <row r="703" spans="1:2" x14ac:dyDescent="0.25">
      <c r="A703" s="11"/>
      <c r="B703" s="10"/>
    </row>
    <row r="704" spans="1:2" x14ac:dyDescent="0.25">
      <c r="A704" s="11"/>
      <c r="B704" s="10"/>
    </row>
    <row r="705" spans="1:2" x14ac:dyDescent="0.25">
      <c r="A705" s="11"/>
      <c r="B705" s="10"/>
    </row>
    <row r="706" spans="1:2" x14ac:dyDescent="0.25">
      <c r="A706" s="11"/>
      <c r="B706" s="10"/>
    </row>
    <row r="707" spans="1:2" x14ac:dyDescent="0.25">
      <c r="A707" s="11"/>
      <c r="B707" s="10"/>
    </row>
    <row r="708" spans="1:2" x14ac:dyDescent="0.25">
      <c r="A708" s="11"/>
      <c r="B708" s="10"/>
    </row>
    <row r="709" spans="1:2" x14ac:dyDescent="0.25">
      <c r="A709" s="11"/>
      <c r="B709" s="10"/>
    </row>
    <row r="710" spans="1:2" x14ac:dyDescent="0.25">
      <c r="A710" s="11"/>
      <c r="B710" s="10"/>
    </row>
    <row r="711" spans="1:2" x14ac:dyDescent="0.25">
      <c r="A711" s="11"/>
      <c r="B711" s="10"/>
    </row>
    <row r="712" spans="1:2" x14ac:dyDescent="0.25">
      <c r="A712" s="11"/>
      <c r="B712" s="10"/>
    </row>
    <row r="713" spans="1:2" x14ac:dyDescent="0.25">
      <c r="A713" s="11"/>
      <c r="B713" s="10"/>
    </row>
    <row r="714" spans="1:2" x14ac:dyDescent="0.25">
      <c r="A714" s="11"/>
      <c r="B714" s="10"/>
    </row>
    <row r="715" spans="1:2" x14ac:dyDescent="0.25">
      <c r="A715" s="11"/>
      <c r="B715" s="10"/>
    </row>
    <row r="716" spans="1:2" x14ac:dyDescent="0.25">
      <c r="A716" s="11"/>
      <c r="B716" s="10"/>
    </row>
    <row r="717" spans="1:2" x14ac:dyDescent="0.25">
      <c r="A717" s="11"/>
      <c r="B717" s="10"/>
    </row>
    <row r="718" spans="1:2" x14ac:dyDescent="0.25">
      <c r="A718" s="11"/>
      <c r="B718" s="10"/>
    </row>
    <row r="719" spans="1:2" x14ac:dyDescent="0.25">
      <c r="A719" s="11"/>
      <c r="B719" s="10"/>
    </row>
    <row r="720" spans="1:2" x14ac:dyDescent="0.25">
      <c r="A720" s="11"/>
      <c r="B720" s="10"/>
    </row>
    <row r="721" spans="1:2" x14ac:dyDescent="0.25">
      <c r="A721" s="11"/>
      <c r="B721" s="10"/>
    </row>
    <row r="722" spans="1:2" x14ac:dyDescent="0.25">
      <c r="A722" s="11"/>
      <c r="B722" s="10"/>
    </row>
    <row r="723" spans="1:2" x14ac:dyDescent="0.25">
      <c r="A723" s="11"/>
      <c r="B723" s="10"/>
    </row>
    <row r="724" spans="1:2" x14ac:dyDescent="0.25">
      <c r="A724" s="11"/>
      <c r="B724" s="10"/>
    </row>
    <row r="725" spans="1:2" x14ac:dyDescent="0.25">
      <c r="A725" s="11"/>
      <c r="B725" s="10"/>
    </row>
    <row r="726" spans="1:2" x14ac:dyDescent="0.25">
      <c r="A726" s="11"/>
      <c r="B726" s="10"/>
    </row>
    <row r="727" spans="1:2" x14ac:dyDescent="0.25">
      <c r="A727" s="11"/>
      <c r="B727" s="10"/>
    </row>
    <row r="728" spans="1:2" x14ac:dyDescent="0.25">
      <c r="A728" s="11"/>
      <c r="B728" s="10"/>
    </row>
    <row r="729" spans="1:2" x14ac:dyDescent="0.25">
      <c r="A729" s="11"/>
      <c r="B729" s="10"/>
    </row>
    <row r="730" spans="1:2" x14ac:dyDescent="0.25">
      <c r="A730" s="11"/>
      <c r="B730" s="10"/>
    </row>
    <row r="731" spans="1:2" x14ac:dyDescent="0.25">
      <c r="A731" s="11"/>
      <c r="B731" s="10"/>
    </row>
    <row r="732" spans="1:2" x14ac:dyDescent="0.25">
      <c r="A732" s="11"/>
      <c r="B732" s="10"/>
    </row>
    <row r="733" spans="1:2" x14ac:dyDescent="0.25">
      <c r="A733" s="11"/>
      <c r="B733" s="10"/>
    </row>
    <row r="734" spans="1:2" x14ac:dyDescent="0.25">
      <c r="A734" s="11"/>
      <c r="B734" s="10"/>
    </row>
    <row r="735" spans="1:2" x14ac:dyDescent="0.25">
      <c r="A735" s="11"/>
      <c r="B735" s="10"/>
    </row>
    <row r="736" spans="1:2" x14ac:dyDescent="0.25">
      <c r="A736" s="11"/>
      <c r="B736" s="10"/>
    </row>
    <row r="737" spans="1:2" x14ac:dyDescent="0.25">
      <c r="A737" s="11"/>
      <c r="B737" s="10"/>
    </row>
    <row r="738" spans="1:2" x14ac:dyDescent="0.25">
      <c r="A738" s="11"/>
      <c r="B738" s="10"/>
    </row>
    <row r="739" spans="1:2" x14ac:dyDescent="0.25">
      <c r="A739" s="11"/>
      <c r="B739" s="10"/>
    </row>
    <row r="740" spans="1:2" x14ac:dyDescent="0.25">
      <c r="A740" s="11"/>
      <c r="B740" s="10"/>
    </row>
    <row r="741" spans="1:2" x14ac:dyDescent="0.25">
      <c r="A741" s="11"/>
      <c r="B741" s="10"/>
    </row>
    <row r="742" spans="1:2" x14ac:dyDescent="0.25">
      <c r="A742" s="11"/>
      <c r="B742" s="10"/>
    </row>
    <row r="743" spans="1:2" x14ac:dyDescent="0.25">
      <c r="A743" s="11"/>
      <c r="B743" s="10"/>
    </row>
    <row r="744" spans="1:2" x14ac:dyDescent="0.25">
      <c r="A744" s="11"/>
      <c r="B744" s="10"/>
    </row>
    <row r="745" spans="1:2" x14ac:dyDescent="0.25">
      <c r="A745" s="11"/>
      <c r="B745" s="10"/>
    </row>
    <row r="746" spans="1:2" x14ac:dyDescent="0.25">
      <c r="A746" s="11"/>
      <c r="B746" s="10"/>
    </row>
    <row r="747" spans="1:2" x14ac:dyDescent="0.25">
      <c r="A747" s="11"/>
      <c r="B747" s="10"/>
    </row>
    <row r="748" spans="1:2" x14ac:dyDescent="0.25">
      <c r="A748" s="11"/>
      <c r="B748" s="10"/>
    </row>
    <row r="749" spans="1:2" x14ac:dyDescent="0.25">
      <c r="A749" s="11"/>
      <c r="B749" s="10"/>
    </row>
    <row r="750" spans="1:2" x14ac:dyDescent="0.25">
      <c r="A750" s="11"/>
      <c r="B750" s="10"/>
    </row>
    <row r="751" spans="1:2" x14ac:dyDescent="0.25">
      <c r="A751" s="11"/>
      <c r="B751" s="10"/>
    </row>
    <row r="752" spans="1:2" x14ac:dyDescent="0.25">
      <c r="A752" s="11"/>
      <c r="B752" s="10"/>
    </row>
    <row r="753" spans="1:2" x14ac:dyDescent="0.25">
      <c r="A753" s="11"/>
      <c r="B753" s="10"/>
    </row>
    <row r="754" spans="1:2" x14ac:dyDescent="0.25">
      <c r="A754" s="11"/>
      <c r="B754" s="10"/>
    </row>
    <row r="755" spans="1:2" x14ac:dyDescent="0.25">
      <c r="A755" s="11"/>
      <c r="B755" s="10"/>
    </row>
    <row r="756" spans="1:2" x14ac:dyDescent="0.25">
      <c r="A756" s="11"/>
      <c r="B756" s="10"/>
    </row>
    <row r="757" spans="1:2" x14ac:dyDescent="0.25">
      <c r="A757" s="11"/>
      <c r="B757" s="10"/>
    </row>
    <row r="758" spans="1:2" x14ac:dyDescent="0.25">
      <c r="A758" s="11"/>
      <c r="B758" s="10"/>
    </row>
    <row r="759" spans="1:2" x14ac:dyDescent="0.25">
      <c r="A759" s="11"/>
      <c r="B759" s="10"/>
    </row>
    <row r="760" spans="1:2" x14ac:dyDescent="0.25">
      <c r="A760" s="11"/>
      <c r="B760" s="10"/>
    </row>
    <row r="761" spans="1:2" x14ac:dyDescent="0.25">
      <c r="A761" s="11"/>
      <c r="B761" s="10"/>
    </row>
    <row r="762" spans="1:2" x14ac:dyDescent="0.25">
      <c r="A762" s="11"/>
      <c r="B762" s="10"/>
    </row>
    <row r="763" spans="1:2" x14ac:dyDescent="0.25">
      <c r="A763" s="11"/>
      <c r="B763" s="10"/>
    </row>
    <row r="764" spans="1:2" x14ac:dyDescent="0.25">
      <c r="A764" s="11"/>
      <c r="B764" s="10"/>
    </row>
    <row r="765" spans="1:2" x14ac:dyDescent="0.25">
      <c r="A765" s="11"/>
      <c r="B765" s="10"/>
    </row>
    <row r="766" spans="1:2" x14ac:dyDescent="0.25">
      <c r="A766" s="11"/>
      <c r="B766" s="10"/>
    </row>
    <row r="767" spans="1:2" x14ac:dyDescent="0.25">
      <c r="A767" s="11"/>
      <c r="B767" s="10"/>
    </row>
    <row r="768" spans="1:2" x14ac:dyDescent="0.25">
      <c r="A768" s="11"/>
      <c r="B768" s="10"/>
    </row>
    <row r="769" spans="1:2" x14ac:dyDescent="0.25">
      <c r="A769" s="11"/>
      <c r="B769" s="10"/>
    </row>
    <row r="770" spans="1:2" x14ac:dyDescent="0.25">
      <c r="A770" s="11"/>
      <c r="B770" s="10"/>
    </row>
    <row r="771" spans="1:2" x14ac:dyDescent="0.25">
      <c r="A771" s="11"/>
      <c r="B771" s="10"/>
    </row>
    <row r="772" spans="1:2" x14ac:dyDescent="0.25">
      <c r="A772" s="11"/>
      <c r="B772" s="10"/>
    </row>
    <row r="773" spans="1:2" x14ac:dyDescent="0.25">
      <c r="A773" s="11"/>
      <c r="B773" s="10"/>
    </row>
    <row r="774" spans="1:2" x14ac:dyDescent="0.25">
      <c r="A774" s="11"/>
      <c r="B774" s="10"/>
    </row>
    <row r="775" spans="1:2" x14ac:dyDescent="0.25">
      <c r="A775" s="11"/>
      <c r="B775" s="10"/>
    </row>
    <row r="776" spans="1:2" x14ac:dyDescent="0.25">
      <c r="A776" s="11"/>
      <c r="B776" s="10"/>
    </row>
    <row r="777" spans="1:2" x14ac:dyDescent="0.25">
      <c r="A777" s="11"/>
      <c r="B777" s="10"/>
    </row>
    <row r="778" spans="1:2" x14ac:dyDescent="0.25">
      <c r="A778" s="11"/>
      <c r="B778" s="10"/>
    </row>
    <row r="779" spans="1:2" x14ac:dyDescent="0.25">
      <c r="A779" s="11"/>
      <c r="B779" s="10"/>
    </row>
    <row r="780" spans="1:2" x14ac:dyDescent="0.25">
      <c r="A780" s="11"/>
      <c r="B780" s="10"/>
    </row>
    <row r="781" spans="1:2" x14ac:dyDescent="0.25">
      <c r="A781" s="11"/>
      <c r="B781" s="10"/>
    </row>
    <row r="782" spans="1:2" x14ac:dyDescent="0.25">
      <c r="A782" s="11"/>
      <c r="B782" s="10"/>
    </row>
    <row r="783" spans="1:2" x14ac:dyDescent="0.25">
      <c r="A783" s="11"/>
      <c r="B783" s="10"/>
    </row>
    <row r="784" spans="1:2" x14ac:dyDescent="0.25">
      <c r="A784" s="11"/>
      <c r="B784" s="10"/>
    </row>
    <row r="785" spans="1:2" x14ac:dyDescent="0.25">
      <c r="A785" s="11"/>
      <c r="B785" s="10"/>
    </row>
    <row r="786" spans="1:2" x14ac:dyDescent="0.25">
      <c r="A786" s="11"/>
      <c r="B786" s="10"/>
    </row>
    <row r="787" spans="1:2" x14ac:dyDescent="0.25">
      <c r="A787" s="11"/>
      <c r="B787" s="10"/>
    </row>
    <row r="788" spans="1:2" x14ac:dyDescent="0.25">
      <c r="A788" s="11"/>
      <c r="B788" s="10"/>
    </row>
    <row r="789" spans="1:2" x14ac:dyDescent="0.25">
      <c r="A789" s="11"/>
      <c r="B789" s="10"/>
    </row>
    <row r="790" spans="1:2" x14ac:dyDescent="0.25">
      <c r="A790" s="11"/>
      <c r="B790" s="10"/>
    </row>
    <row r="791" spans="1:2" x14ac:dyDescent="0.25">
      <c r="A791" s="11"/>
      <c r="B791" s="10"/>
    </row>
    <row r="792" spans="1:2" x14ac:dyDescent="0.25">
      <c r="A792" s="11"/>
      <c r="B792" s="10"/>
    </row>
    <row r="793" spans="1:2" x14ac:dyDescent="0.25">
      <c r="A793" s="11"/>
      <c r="B793" s="10"/>
    </row>
    <row r="794" spans="1:2" x14ac:dyDescent="0.25">
      <c r="A794" s="11"/>
      <c r="B794" s="10"/>
    </row>
    <row r="795" spans="1:2" x14ac:dyDescent="0.25">
      <c r="A795" s="11"/>
      <c r="B795" s="10"/>
    </row>
    <row r="796" spans="1:2" x14ac:dyDescent="0.25">
      <c r="A796" s="11"/>
      <c r="B796" s="10"/>
    </row>
    <row r="797" spans="1:2" x14ac:dyDescent="0.25">
      <c r="A797" s="11"/>
      <c r="B797" s="10"/>
    </row>
    <row r="798" spans="1:2" x14ac:dyDescent="0.25">
      <c r="A798" s="11"/>
      <c r="B798" s="10"/>
    </row>
    <row r="799" spans="1:2" x14ac:dyDescent="0.25">
      <c r="A799" s="11"/>
      <c r="B799" s="10"/>
    </row>
    <row r="800" spans="1:2" x14ac:dyDescent="0.25">
      <c r="A800" s="11"/>
      <c r="B800" s="10"/>
    </row>
    <row r="801" spans="1:2" x14ac:dyDescent="0.25">
      <c r="A801" s="11"/>
      <c r="B801" s="10"/>
    </row>
    <row r="802" spans="1:2" x14ac:dyDescent="0.25">
      <c r="A802" s="11"/>
      <c r="B802" s="10"/>
    </row>
    <row r="803" spans="1:2" x14ac:dyDescent="0.25">
      <c r="A803" s="11"/>
      <c r="B803" s="10"/>
    </row>
    <row r="804" spans="1:2" x14ac:dyDescent="0.25">
      <c r="A804" s="11"/>
      <c r="B804" s="10"/>
    </row>
    <row r="805" spans="1:2" x14ac:dyDescent="0.25">
      <c r="A805" s="11"/>
      <c r="B805" s="10"/>
    </row>
    <row r="806" spans="1:2" x14ac:dyDescent="0.25">
      <c r="A806" s="11"/>
      <c r="B806" s="10"/>
    </row>
    <row r="807" spans="1:2" x14ac:dyDescent="0.25">
      <c r="A807" s="11"/>
      <c r="B807" s="10"/>
    </row>
    <row r="808" spans="1:2" x14ac:dyDescent="0.25">
      <c r="A808" s="11"/>
      <c r="B808" s="10"/>
    </row>
    <row r="809" spans="1:2" x14ac:dyDescent="0.25">
      <c r="A809" s="11"/>
      <c r="B809" s="10"/>
    </row>
    <row r="810" spans="1:2" x14ac:dyDescent="0.25">
      <c r="A810" s="11"/>
      <c r="B810" s="10"/>
    </row>
    <row r="811" spans="1:2" x14ac:dyDescent="0.25">
      <c r="A811" s="11"/>
      <c r="B811" s="10"/>
    </row>
    <row r="812" spans="1:2" x14ac:dyDescent="0.25">
      <c r="A812" s="11"/>
      <c r="B812" s="10"/>
    </row>
    <row r="813" spans="1:2" x14ac:dyDescent="0.25">
      <c r="A813" s="11"/>
      <c r="B813" s="10"/>
    </row>
    <row r="814" spans="1:2" x14ac:dyDescent="0.25">
      <c r="A814" s="11"/>
      <c r="B814" s="10"/>
    </row>
    <row r="815" spans="1:2" x14ac:dyDescent="0.25">
      <c r="A815" s="11"/>
      <c r="B815" s="10"/>
    </row>
    <row r="816" spans="1:2" x14ac:dyDescent="0.25">
      <c r="A816" s="11"/>
      <c r="B816" s="10"/>
    </row>
    <row r="817" spans="1:2" x14ac:dyDescent="0.25">
      <c r="A817" s="11"/>
      <c r="B817" s="10"/>
    </row>
    <row r="818" spans="1:2" x14ac:dyDescent="0.25">
      <c r="A818" s="11"/>
      <c r="B818" s="10"/>
    </row>
    <row r="819" spans="1:2" x14ac:dyDescent="0.25">
      <c r="A819" s="11"/>
      <c r="B819" s="10"/>
    </row>
    <row r="820" spans="1:2" x14ac:dyDescent="0.25">
      <c r="A820" s="11"/>
      <c r="B820" s="10"/>
    </row>
    <row r="821" spans="1:2" x14ac:dyDescent="0.25">
      <c r="A821" s="11"/>
      <c r="B821" s="10"/>
    </row>
    <row r="822" spans="1:2" x14ac:dyDescent="0.25">
      <c r="A822" s="11"/>
      <c r="B822" s="10"/>
    </row>
    <row r="823" spans="1:2" x14ac:dyDescent="0.25">
      <c r="A823" s="11"/>
      <c r="B823" s="10"/>
    </row>
    <row r="824" spans="1:2" x14ac:dyDescent="0.25">
      <c r="A824" s="11"/>
      <c r="B824" s="10"/>
    </row>
    <row r="825" spans="1:2" x14ac:dyDescent="0.25">
      <c r="A825" s="11"/>
      <c r="B825" s="10"/>
    </row>
    <row r="826" spans="1:2" x14ac:dyDescent="0.25">
      <c r="A826" s="11"/>
      <c r="B826" s="10"/>
    </row>
    <row r="827" spans="1:2" x14ac:dyDescent="0.25">
      <c r="A827" s="11"/>
      <c r="B827" s="10"/>
    </row>
    <row r="828" spans="1:2" x14ac:dyDescent="0.25">
      <c r="A828" s="11"/>
      <c r="B828" s="10"/>
    </row>
    <row r="829" spans="1:2" x14ac:dyDescent="0.25">
      <c r="A829" s="11"/>
      <c r="B829" s="10"/>
    </row>
    <row r="830" spans="1:2" x14ac:dyDescent="0.25">
      <c r="A830" s="11"/>
      <c r="B830" s="10"/>
    </row>
    <row r="831" spans="1:2" x14ac:dyDescent="0.25">
      <c r="A831" s="11"/>
      <c r="B831" s="10"/>
    </row>
    <row r="832" spans="1:2" x14ac:dyDescent="0.25">
      <c r="A832" s="11"/>
      <c r="B832" s="10"/>
    </row>
    <row r="833" spans="1:2" x14ac:dyDescent="0.25">
      <c r="A833" s="11"/>
      <c r="B833" s="10"/>
    </row>
    <row r="834" spans="1:2" x14ac:dyDescent="0.25">
      <c r="A834" s="11"/>
      <c r="B834" s="10"/>
    </row>
    <row r="835" spans="1:2" x14ac:dyDescent="0.25">
      <c r="A835" s="11"/>
      <c r="B835" s="10"/>
    </row>
    <row r="836" spans="1:2" x14ac:dyDescent="0.25">
      <c r="A836" s="11"/>
      <c r="B836" s="10"/>
    </row>
    <row r="837" spans="1:2" x14ac:dyDescent="0.25">
      <c r="A837" s="11"/>
      <c r="B837" s="10"/>
    </row>
    <row r="838" spans="1:2" x14ac:dyDescent="0.25">
      <c r="A838" s="11" t="str">
        <f t="array" ref="A838">IF(ISERROR(INDEX(List,MATCH(0,COUNTIF(List,"&lt;"&amp;List)-SUM(COUNTIF(List,$A$27:A837)),0))),"",INDEX(List,MATCH(0,COUNTIF(List,"&lt;"&amp;List)-SUM(COUNTIF(List,$A$27:A837),0))))</f>
        <v>[Account (Name)]</v>
      </c>
      <c r="B838" s="10">
        <f>IF(A838="","",MAX(B$27:B837)+1)</f>
        <v>1</v>
      </c>
    </row>
    <row r="839" spans="1:2" x14ac:dyDescent="0.25">
      <c r="A839" s="11" t="str">
        <f t="array" ref="A839">IF(ISERROR(INDEX(List,MATCH(0,COUNTIF(List,"&lt;"&amp;List)-SUM(COUNTIF(List,$A$27:A838)),0))),"",INDEX(List,MATCH(0,COUNTIF(List,"&lt;"&amp;List)-SUM(COUNTIF(List,$A$27:A838),0))))</f>
        <v>[Account (Name)]</v>
      </c>
      <c r="B839" s="10">
        <f>IF(A839="","",MAX(B$27:B838)+1)</f>
        <v>2</v>
      </c>
    </row>
    <row r="840" spans="1:2" x14ac:dyDescent="0.25">
      <c r="A840" s="11" t="str">
        <f t="array" ref="A840">IF(ISERROR(INDEX(List,MATCH(0,COUNTIF(List,"&lt;"&amp;List)-SUM(COUNTIF(List,$A$27:A839)),0))),"",INDEX(List,MATCH(0,COUNTIF(List,"&lt;"&amp;List)-SUM(COUNTIF(List,$A$27:A839),0))))</f>
        <v>[Account (Name)]</v>
      </c>
      <c r="B840" s="10">
        <f>IF(A840="","",MAX(B$27:B839)+1)</f>
        <v>3</v>
      </c>
    </row>
    <row r="841" spans="1:2" x14ac:dyDescent="0.25">
      <c r="A841" s="11" t="str">
        <f t="array" ref="A841">IF(ISERROR(INDEX(List,MATCH(0,COUNTIF(List,"&lt;"&amp;List)-SUM(COUNTIF(List,$A$27:A840)),0))),"",INDEX(List,MATCH(0,COUNTIF(List,"&lt;"&amp;List)-SUM(COUNTIF(List,$A$27:A840),0))))</f>
        <v>[Account (Name)]</v>
      </c>
      <c r="B841" s="10">
        <f>IF(A841="","",MAX(B$27:B840)+1)</f>
        <v>4</v>
      </c>
    </row>
  </sheetData>
  <sheetProtection selectLockedCells="1" selectUnlockedCells="1"/>
  <mergeCells count="2">
    <mergeCell ref="A1:D1"/>
    <mergeCell ref="A19:D19"/>
  </mergeCells>
  <dataValidations count="1">
    <dataValidation type="custom" allowBlank="1" showInputMessage="1" showErrorMessage="1" errorTitle="X-Author for Excel" error="Id and Lookup fields are not editable." promptTitle="X-Author for Excel" sqref="D3:D12 D21:D24">
      <formula1>""</formula1>
    </dataValidation>
  </dataValidation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R25"/>
  <sheetViews>
    <sheetView workbookViewId="0"/>
  </sheetViews>
  <sheetFormatPr defaultRowHeight="15.6" x14ac:dyDescent="0.3"/>
  <sheetData>
    <row r="1" spans="1:44" x14ac:dyDescent="0.3">
      <c r="A1" t="s">
        <v>314</v>
      </c>
      <c r="B1" t="s">
        <v>315</v>
      </c>
      <c r="Y1" s="355" t="s">
        <v>369</v>
      </c>
      <c r="Z1" s="355" t="s">
        <v>370</v>
      </c>
      <c r="AA1" t="s">
        <v>316</v>
      </c>
      <c r="AB1" t="s">
        <v>318</v>
      </c>
      <c r="AC1" t="s">
        <v>321</v>
      </c>
      <c r="AD1" t="s">
        <v>326</v>
      </c>
      <c r="AE1" t="s">
        <v>351</v>
      </c>
      <c r="AF1" t="s">
        <v>352</v>
      </c>
      <c r="AG1" t="s">
        <v>354</v>
      </c>
      <c r="AH1" t="s">
        <v>355</v>
      </c>
      <c r="AI1" t="s">
        <v>356</v>
      </c>
      <c r="AJ1" t="s">
        <v>357</v>
      </c>
      <c r="AK1" t="s">
        <v>358</v>
      </c>
      <c r="AL1" t="s">
        <v>359</v>
      </c>
      <c r="AM1" t="s">
        <v>360</v>
      </c>
      <c r="AN1" t="s">
        <v>361</v>
      </c>
      <c r="AO1" t="s">
        <v>362</v>
      </c>
      <c r="AP1" t="s">
        <v>363</v>
      </c>
      <c r="AQ1" t="s">
        <v>364</v>
      </c>
      <c r="AR1" t="s">
        <v>365</v>
      </c>
    </row>
    <row r="2" spans="1:44" x14ac:dyDescent="0.3">
      <c r="Y2" s="355"/>
      <c r="Z2" s="355"/>
      <c r="AA2" s="355" t="s">
        <v>317</v>
      </c>
      <c r="AB2" s="355" t="s">
        <v>319</v>
      </c>
      <c r="AC2" s="355" t="s">
        <v>322</v>
      </c>
      <c r="AD2" s="355" t="s">
        <v>327</v>
      </c>
      <c r="AE2" s="355" t="s">
        <v>317</v>
      </c>
      <c r="AF2" s="355" t="s">
        <v>353</v>
      </c>
      <c r="AG2" s="355" t="s">
        <v>327</v>
      </c>
      <c r="AH2" s="355" t="s">
        <v>327</v>
      </c>
      <c r="AI2" s="355" t="s">
        <v>317</v>
      </c>
      <c r="AJ2" s="355" t="s">
        <v>327</v>
      </c>
      <c r="AK2" s="355" t="s">
        <v>353</v>
      </c>
      <c r="AL2" s="355" t="s">
        <v>327</v>
      </c>
      <c r="AM2" s="355" t="s">
        <v>327</v>
      </c>
      <c r="AN2" s="355" t="s">
        <v>317</v>
      </c>
      <c r="AO2" s="355" t="s">
        <v>327</v>
      </c>
      <c r="AP2" s="355" t="s">
        <v>327</v>
      </c>
      <c r="AQ2" s="355" t="s">
        <v>353</v>
      </c>
      <c r="AR2" s="355" t="s">
        <v>366</v>
      </c>
    </row>
    <row r="3" spans="1:44" x14ac:dyDescent="0.3">
      <c r="AB3" s="355" t="s">
        <v>320</v>
      </c>
      <c r="AC3" s="355" t="s">
        <v>323</v>
      </c>
      <c r="AD3" s="355" t="s">
        <v>328</v>
      </c>
      <c r="AG3" s="355" t="s">
        <v>328</v>
      </c>
      <c r="AH3" s="355" t="s">
        <v>328</v>
      </c>
      <c r="AJ3" s="355" t="s">
        <v>328</v>
      </c>
      <c r="AL3" s="355" t="s">
        <v>328</v>
      </c>
      <c r="AM3" s="355" t="s">
        <v>328</v>
      </c>
      <c r="AO3" s="355" t="s">
        <v>328</v>
      </c>
      <c r="AP3" s="355" t="s">
        <v>328</v>
      </c>
      <c r="AR3" s="355" t="s">
        <v>367</v>
      </c>
    </row>
    <row r="4" spans="1:44" x14ac:dyDescent="0.3">
      <c r="AC4" s="355" t="s">
        <v>324</v>
      </c>
      <c r="AD4" s="355" t="s">
        <v>329</v>
      </c>
      <c r="AG4" s="355" t="s">
        <v>329</v>
      </c>
      <c r="AH4" s="355" t="s">
        <v>329</v>
      </c>
      <c r="AJ4" s="355" t="s">
        <v>329</v>
      </c>
      <c r="AL4" s="355" t="s">
        <v>329</v>
      </c>
      <c r="AM4" s="355" t="s">
        <v>329</v>
      </c>
      <c r="AO4" s="355" t="s">
        <v>329</v>
      </c>
      <c r="AP4" s="355" t="s">
        <v>329</v>
      </c>
      <c r="AR4" s="355" t="s">
        <v>371</v>
      </c>
    </row>
    <row r="5" spans="1:44" x14ac:dyDescent="0.3">
      <c r="AC5" s="355" t="s">
        <v>325</v>
      </c>
      <c r="AD5" s="355" t="s">
        <v>330</v>
      </c>
      <c r="AG5" s="355" t="s">
        <v>330</v>
      </c>
      <c r="AH5" s="355" t="s">
        <v>330</v>
      </c>
      <c r="AJ5" s="355" t="s">
        <v>330</v>
      </c>
      <c r="AL5" s="355" t="s">
        <v>330</v>
      </c>
      <c r="AM5" s="355" t="s">
        <v>330</v>
      </c>
      <c r="AO5" s="355" t="s">
        <v>330</v>
      </c>
      <c r="AP5" s="355" t="s">
        <v>330</v>
      </c>
      <c r="AR5" s="355" t="s">
        <v>368</v>
      </c>
    </row>
    <row r="6" spans="1:44" x14ac:dyDescent="0.3">
      <c r="AD6" s="355" t="s">
        <v>331</v>
      </c>
      <c r="AG6" s="355" t="s">
        <v>331</v>
      </c>
      <c r="AH6" s="355" t="s">
        <v>331</v>
      </c>
      <c r="AJ6" s="355" t="s">
        <v>331</v>
      </c>
      <c r="AL6" s="355" t="s">
        <v>331</v>
      </c>
      <c r="AM6" s="355" t="s">
        <v>331</v>
      </c>
      <c r="AO6" s="355" t="s">
        <v>331</v>
      </c>
      <c r="AP6" s="355" t="s">
        <v>331</v>
      </c>
    </row>
    <row r="7" spans="1:44" x14ac:dyDescent="0.3">
      <c r="AD7" s="355" t="s">
        <v>332</v>
      </c>
      <c r="AG7" s="355" t="s">
        <v>332</v>
      </c>
      <c r="AH7" s="355" t="s">
        <v>332</v>
      </c>
      <c r="AJ7" s="355" t="s">
        <v>332</v>
      </c>
      <c r="AL7" s="355" t="s">
        <v>332</v>
      </c>
      <c r="AM7" s="355" t="s">
        <v>332</v>
      </c>
      <c r="AO7" s="355" t="s">
        <v>332</v>
      </c>
      <c r="AP7" s="355" t="s">
        <v>332</v>
      </c>
    </row>
    <row r="8" spans="1:44" x14ac:dyDescent="0.3">
      <c r="AD8" s="355" t="s">
        <v>333</v>
      </c>
      <c r="AG8" s="355" t="s">
        <v>333</v>
      </c>
      <c r="AH8" s="355" t="s">
        <v>333</v>
      </c>
      <c r="AJ8" s="355" t="s">
        <v>333</v>
      </c>
      <c r="AL8" s="355" t="s">
        <v>333</v>
      </c>
      <c r="AM8" s="355" t="s">
        <v>333</v>
      </c>
      <c r="AO8" s="355" t="s">
        <v>333</v>
      </c>
      <c r="AP8" s="355" t="s">
        <v>333</v>
      </c>
    </row>
    <row r="9" spans="1:44" x14ac:dyDescent="0.3">
      <c r="AD9" s="355" t="s">
        <v>334</v>
      </c>
      <c r="AG9" s="355" t="s">
        <v>334</v>
      </c>
      <c r="AH9" s="355" t="s">
        <v>334</v>
      </c>
      <c r="AJ9" s="355" t="s">
        <v>334</v>
      </c>
      <c r="AL9" s="355" t="s">
        <v>334</v>
      </c>
      <c r="AM9" s="355" t="s">
        <v>334</v>
      </c>
      <c r="AO9" s="355" t="s">
        <v>334</v>
      </c>
      <c r="AP9" s="355" t="s">
        <v>334</v>
      </c>
    </row>
    <row r="10" spans="1:44" x14ac:dyDescent="0.3">
      <c r="AD10" s="355" t="s">
        <v>335</v>
      </c>
      <c r="AG10" s="355" t="s">
        <v>335</v>
      </c>
      <c r="AH10" s="355" t="s">
        <v>335</v>
      </c>
      <c r="AJ10" s="355" t="s">
        <v>335</v>
      </c>
      <c r="AL10" s="355" t="s">
        <v>335</v>
      </c>
      <c r="AM10" s="355" t="s">
        <v>335</v>
      </c>
      <c r="AO10" s="355" t="s">
        <v>335</v>
      </c>
      <c r="AP10" s="355" t="s">
        <v>335</v>
      </c>
    </row>
    <row r="11" spans="1:44" x14ac:dyDescent="0.3">
      <c r="AD11" s="355" t="s">
        <v>336</v>
      </c>
      <c r="AG11" s="355" t="s">
        <v>336</v>
      </c>
      <c r="AH11" s="355" t="s">
        <v>336</v>
      </c>
      <c r="AJ11" s="355" t="s">
        <v>336</v>
      </c>
      <c r="AL11" s="355" t="s">
        <v>336</v>
      </c>
      <c r="AM11" s="355" t="s">
        <v>336</v>
      </c>
      <c r="AO11" s="355" t="s">
        <v>336</v>
      </c>
      <c r="AP11" s="355" t="s">
        <v>336</v>
      </c>
    </row>
    <row r="12" spans="1:44" x14ac:dyDescent="0.3">
      <c r="AD12" s="355" t="s">
        <v>337</v>
      </c>
      <c r="AG12" s="355" t="s">
        <v>337</v>
      </c>
      <c r="AH12" s="355" t="s">
        <v>337</v>
      </c>
      <c r="AJ12" s="355" t="s">
        <v>337</v>
      </c>
      <c r="AL12" s="355" t="s">
        <v>337</v>
      </c>
      <c r="AM12" s="355" t="s">
        <v>337</v>
      </c>
      <c r="AO12" s="355" t="s">
        <v>337</v>
      </c>
      <c r="AP12" s="355" t="s">
        <v>337</v>
      </c>
    </row>
    <row r="13" spans="1:44" x14ac:dyDescent="0.3">
      <c r="AD13" s="355" t="s">
        <v>338</v>
      </c>
      <c r="AG13" s="355" t="s">
        <v>338</v>
      </c>
      <c r="AH13" s="355" t="s">
        <v>338</v>
      </c>
      <c r="AJ13" s="355" t="s">
        <v>338</v>
      </c>
      <c r="AL13" s="355" t="s">
        <v>338</v>
      </c>
      <c r="AM13" s="355" t="s">
        <v>338</v>
      </c>
      <c r="AO13" s="355" t="s">
        <v>338</v>
      </c>
      <c r="AP13" s="355" t="s">
        <v>338</v>
      </c>
    </row>
    <row r="14" spans="1:44" x14ac:dyDescent="0.3">
      <c r="AD14" s="355" t="s">
        <v>339</v>
      </c>
      <c r="AG14" s="355" t="s">
        <v>339</v>
      </c>
      <c r="AH14" s="355" t="s">
        <v>339</v>
      </c>
      <c r="AJ14" s="355" t="s">
        <v>339</v>
      </c>
      <c r="AL14" s="355" t="s">
        <v>339</v>
      </c>
      <c r="AM14" s="355" t="s">
        <v>339</v>
      </c>
      <c r="AO14" s="355" t="s">
        <v>339</v>
      </c>
      <c r="AP14" s="355" t="s">
        <v>339</v>
      </c>
    </row>
    <row r="15" spans="1:44" x14ac:dyDescent="0.3">
      <c r="AD15" s="355" t="s">
        <v>340</v>
      </c>
      <c r="AG15" s="355" t="s">
        <v>340</v>
      </c>
      <c r="AH15" s="355" t="s">
        <v>340</v>
      </c>
      <c r="AJ15" s="355" t="s">
        <v>340</v>
      </c>
      <c r="AL15" s="355" t="s">
        <v>340</v>
      </c>
      <c r="AM15" s="355" t="s">
        <v>340</v>
      </c>
      <c r="AO15" s="355" t="s">
        <v>340</v>
      </c>
      <c r="AP15" s="355" t="s">
        <v>340</v>
      </c>
    </row>
    <row r="16" spans="1:44" x14ac:dyDescent="0.3">
      <c r="AD16" s="355" t="s">
        <v>341</v>
      </c>
      <c r="AG16" s="355" t="s">
        <v>341</v>
      </c>
      <c r="AH16" s="355" t="s">
        <v>341</v>
      </c>
      <c r="AJ16" s="355" t="s">
        <v>341</v>
      </c>
      <c r="AL16" s="355" t="s">
        <v>341</v>
      </c>
      <c r="AM16" s="355" t="s">
        <v>341</v>
      </c>
      <c r="AO16" s="355" t="s">
        <v>341</v>
      </c>
      <c r="AP16" s="355" t="s">
        <v>341</v>
      </c>
    </row>
    <row r="17" spans="30:42" x14ac:dyDescent="0.3">
      <c r="AD17" s="355" t="s">
        <v>342</v>
      </c>
      <c r="AG17" s="355" t="s">
        <v>342</v>
      </c>
      <c r="AH17" s="355" t="s">
        <v>342</v>
      </c>
      <c r="AJ17" s="355" t="s">
        <v>342</v>
      </c>
      <c r="AL17" s="355" t="s">
        <v>342</v>
      </c>
      <c r="AM17" s="355" t="s">
        <v>342</v>
      </c>
      <c r="AO17" s="355" t="s">
        <v>342</v>
      </c>
      <c r="AP17" s="355" t="s">
        <v>342</v>
      </c>
    </row>
    <row r="18" spans="30:42" x14ac:dyDescent="0.3">
      <c r="AD18" s="355" t="s">
        <v>343</v>
      </c>
      <c r="AG18" s="355" t="s">
        <v>343</v>
      </c>
      <c r="AH18" s="355" t="s">
        <v>343</v>
      </c>
      <c r="AJ18" s="355" t="s">
        <v>343</v>
      </c>
      <c r="AL18" s="355" t="s">
        <v>343</v>
      </c>
      <c r="AM18" s="355" t="s">
        <v>343</v>
      </c>
      <c r="AO18" s="355" t="s">
        <v>343</v>
      </c>
      <c r="AP18" s="355" t="s">
        <v>343</v>
      </c>
    </row>
    <row r="19" spans="30:42" x14ac:dyDescent="0.3">
      <c r="AD19" s="355" t="s">
        <v>344</v>
      </c>
      <c r="AG19" s="355" t="s">
        <v>344</v>
      </c>
      <c r="AH19" s="355" t="s">
        <v>344</v>
      </c>
      <c r="AJ19" s="355" t="s">
        <v>344</v>
      </c>
      <c r="AL19" s="355" t="s">
        <v>344</v>
      </c>
      <c r="AM19" s="355" t="s">
        <v>344</v>
      </c>
      <c r="AO19" s="355" t="s">
        <v>344</v>
      </c>
      <c r="AP19" s="355" t="s">
        <v>344</v>
      </c>
    </row>
    <row r="20" spans="30:42" x14ac:dyDescent="0.3">
      <c r="AD20" s="355" t="s">
        <v>345</v>
      </c>
      <c r="AG20" s="355" t="s">
        <v>345</v>
      </c>
      <c r="AH20" s="355" t="s">
        <v>345</v>
      </c>
      <c r="AJ20" s="355" t="s">
        <v>345</v>
      </c>
      <c r="AL20" s="355" t="s">
        <v>345</v>
      </c>
      <c r="AM20" s="355" t="s">
        <v>345</v>
      </c>
      <c r="AO20" s="355" t="s">
        <v>345</v>
      </c>
      <c r="AP20" s="355" t="s">
        <v>345</v>
      </c>
    </row>
    <row r="21" spans="30:42" x14ac:dyDescent="0.3">
      <c r="AD21" s="355" t="s">
        <v>346</v>
      </c>
      <c r="AG21" s="355" t="s">
        <v>346</v>
      </c>
      <c r="AH21" s="355" t="s">
        <v>346</v>
      </c>
      <c r="AJ21" s="355" t="s">
        <v>346</v>
      </c>
      <c r="AL21" s="355" t="s">
        <v>346</v>
      </c>
      <c r="AM21" s="355" t="s">
        <v>346</v>
      </c>
      <c r="AO21" s="355" t="s">
        <v>346</v>
      </c>
      <c r="AP21" s="355" t="s">
        <v>346</v>
      </c>
    </row>
    <row r="22" spans="30:42" x14ac:dyDescent="0.3">
      <c r="AD22" s="355" t="s">
        <v>347</v>
      </c>
      <c r="AG22" s="355" t="s">
        <v>347</v>
      </c>
      <c r="AH22" s="355" t="s">
        <v>347</v>
      </c>
      <c r="AJ22" s="355" t="s">
        <v>347</v>
      </c>
      <c r="AL22" s="355" t="s">
        <v>347</v>
      </c>
      <c r="AM22" s="355" t="s">
        <v>347</v>
      </c>
      <c r="AO22" s="355" t="s">
        <v>347</v>
      </c>
      <c r="AP22" s="355" t="s">
        <v>347</v>
      </c>
    </row>
    <row r="23" spans="30:42" x14ac:dyDescent="0.3">
      <c r="AD23" s="355" t="s">
        <v>348</v>
      </c>
      <c r="AG23" s="355" t="s">
        <v>348</v>
      </c>
      <c r="AH23" s="355" t="s">
        <v>348</v>
      </c>
      <c r="AJ23" s="355" t="s">
        <v>348</v>
      </c>
      <c r="AL23" s="355" t="s">
        <v>348</v>
      </c>
      <c r="AM23" s="355" t="s">
        <v>348</v>
      </c>
      <c r="AO23" s="355" t="s">
        <v>348</v>
      </c>
      <c r="AP23" s="355" t="s">
        <v>348</v>
      </c>
    </row>
    <row r="24" spans="30:42" x14ac:dyDescent="0.3">
      <c r="AD24" s="355" t="s">
        <v>349</v>
      </c>
      <c r="AG24" s="355" t="s">
        <v>349</v>
      </c>
      <c r="AH24" s="355" t="s">
        <v>349</v>
      </c>
      <c r="AJ24" s="355" t="s">
        <v>349</v>
      </c>
      <c r="AL24" s="355" t="s">
        <v>349</v>
      </c>
      <c r="AM24" s="355" t="s">
        <v>349</v>
      </c>
      <c r="AO24" s="355" t="s">
        <v>349</v>
      </c>
      <c r="AP24" s="355" t="s">
        <v>349</v>
      </c>
    </row>
    <row r="25" spans="30:42" x14ac:dyDescent="0.3">
      <c r="AD25" s="355" t="s">
        <v>350</v>
      </c>
      <c r="AG25" s="355" t="s">
        <v>350</v>
      </c>
      <c r="AH25" s="355" t="s">
        <v>350</v>
      </c>
      <c r="AJ25" s="355" t="s">
        <v>350</v>
      </c>
      <c r="AL25" s="355" t="s">
        <v>350</v>
      </c>
      <c r="AM25" s="355" t="s">
        <v>350</v>
      </c>
      <c r="AO25" s="355" t="s">
        <v>350</v>
      </c>
      <c r="AP25" s="355" t="s">
        <v>350</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1265" r:id="rId4">
          <objectPr defaultSize="0" r:id="rId5">
            <anchor moveWithCells="1">
              <from>
                <xdr:col>0</xdr:col>
                <xdr:colOff>0</xdr:colOff>
                <xdr:row>0</xdr:row>
                <xdr:rowOff>0</xdr:rowOff>
              </from>
              <to>
                <xdr:col>6</xdr:col>
                <xdr:colOff>411480</xdr:colOff>
                <xdr:row>2</xdr:row>
                <xdr:rowOff>121920</xdr:rowOff>
              </to>
            </anchor>
          </objectPr>
        </oleObject>
      </mc:Choice>
      <mc:Fallback>
        <oleObject progId="Packager Shell Object" dvAspect="DVASPECT_ICON" shapeId="11265" r:id="rId4"/>
      </mc:Fallback>
    </mc:AlternateContent>
    <mc:AlternateContent xmlns:mc="http://schemas.openxmlformats.org/markup-compatibility/2006">
      <mc:Choice Requires="x14">
        <oleObject progId="Packager Shell Object" dvAspect="DVASPECT_ICON" shapeId="11270" r:id="rId6">
          <objectPr defaultSize="0" r:id="rId7">
            <anchor moveWithCells="1">
              <from>
                <xdr:col>0</xdr:col>
                <xdr:colOff>0</xdr:colOff>
                <xdr:row>0</xdr:row>
                <xdr:rowOff>0</xdr:rowOff>
              </from>
              <to>
                <xdr:col>0</xdr:col>
                <xdr:colOff>579120</xdr:colOff>
                <xdr:row>2</xdr:row>
                <xdr:rowOff>121920</xdr:rowOff>
              </to>
            </anchor>
          </objectPr>
        </oleObject>
      </mc:Choice>
      <mc:Fallback>
        <oleObject progId="Packager Shell Object" dvAspect="DVASPECT_ICON" shapeId="11270" r:id="rId6"/>
      </mc:Fallback>
    </mc:AlternateContent>
    <mc:AlternateContent xmlns:mc="http://schemas.openxmlformats.org/markup-compatibility/2006">
      <mc:Choice Requires="x14">
        <oleObject progId="Packager Shell Object" dvAspect="DVASPECT_ICON" shapeId="11271" r:id="rId8">
          <objectPr defaultSize="0" r:id="rId9">
            <anchor moveWithCells="1">
              <from>
                <xdr:col>0</xdr:col>
                <xdr:colOff>0</xdr:colOff>
                <xdr:row>0</xdr:row>
                <xdr:rowOff>0</xdr:rowOff>
              </from>
              <to>
                <xdr:col>1</xdr:col>
                <xdr:colOff>365760</xdr:colOff>
                <xdr:row>2</xdr:row>
                <xdr:rowOff>121920</xdr:rowOff>
              </to>
            </anchor>
          </objectPr>
        </oleObject>
      </mc:Choice>
      <mc:Fallback>
        <oleObject progId="Packager Shell Object" dvAspect="DVASPECT_ICON" shapeId="11271"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S125"/>
  <sheetViews>
    <sheetView showGridLines="0" topLeftCell="A6" zoomScale="91" zoomScaleNormal="91" zoomScaleSheetLayoutView="75" workbookViewId="0">
      <selection activeCell="D42" sqref="D42:G55"/>
    </sheetView>
  </sheetViews>
  <sheetFormatPr defaultColWidth="11" defaultRowHeight="12" x14ac:dyDescent="0.25"/>
  <cols>
    <col min="1" max="1" width="11.69921875" style="15" customWidth="1"/>
    <col min="2" max="2" width="40" style="15" customWidth="1"/>
    <col min="3" max="3" width="30.59765625" style="15" customWidth="1"/>
    <col min="4" max="4" width="33.69921875" style="15" customWidth="1"/>
    <col min="5" max="5" width="23.5" style="15" customWidth="1"/>
    <col min="6" max="6" width="19.59765625" style="15" customWidth="1"/>
    <col min="7" max="7" width="20.09765625" style="15" customWidth="1"/>
    <col min="8" max="8" width="21.69921875" style="15" customWidth="1"/>
    <col min="9" max="9" width="22.59765625" style="15" hidden="1" customWidth="1"/>
    <col min="10" max="10" width="23.69921875" style="15" hidden="1" customWidth="1"/>
    <col min="11" max="11" width="25.19921875" style="15" hidden="1" customWidth="1"/>
    <col min="12" max="12" width="22" style="15" hidden="1" customWidth="1"/>
    <col min="13" max="13" width="23.19921875" style="15" hidden="1" customWidth="1"/>
    <col min="14" max="14" width="15.59765625" style="15" hidden="1" customWidth="1"/>
    <col min="15" max="15" width="7.5" style="15" hidden="1" customWidth="1"/>
    <col min="16" max="16" width="0.19921875" style="15" customWidth="1"/>
    <col min="17" max="17" width="26.09765625" style="15" customWidth="1"/>
    <col min="18" max="18" width="93.69921875" style="15" customWidth="1"/>
    <col min="19" max="29" width="10.09765625" style="15" hidden="1" customWidth="1"/>
    <col min="30" max="30" width="27.8984375" style="15" customWidth="1"/>
    <col min="31" max="31" width="0.19921875" style="15" customWidth="1"/>
    <col min="32" max="32" width="10.09765625" style="15" customWidth="1"/>
    <col min="33" max="33" width="26.59765625" style="15" customWidth="1"/>
    <col min="34" max="34" width="0.69921875" style="15" customWidth="1"/>
    <col min="35" max="35" width="13.59765625" style="15" customWidth="1"/>
    <col min="36" max="36" width="12" style="16" customWidth="1"/>
    <col min="37" max="37" width="18.19921875" style="16" customWidth="1"/>
    <col min="38" max="39" width="15.69921875" style="16" customWidth="1"/>
    <col min="40" max="41" width="11" style="16" customWidth="1"/>
    <col min="42" max="45" width="11" style="16"/>
    <col min="46" max="16384" width="11" style="15"/>
  </cols>
  <sheetData>
    <row r="1" spans="1:33" ht="21" customHeight="1" x14ac:dyDescent="0.25">
      <c r="A1" s="526" t="s">
        <v>44</v>
      </c>
      <c r="B1" s="527"/>
      <c r="C1" s="527"/>
      <c r="D1" s="527"/>
      <c r="E1" s="527"/>
      <c r="F1" s="527"/>
      <c r="G1" s="527"/>
      <c r="H1" s="527"/>
      <c r="I1" s="527"/>
      <c r="J1" s="527"/>
      <c r="K1" s="527"/>
      <c r="L1" s="527"/>
      <c r="M1" s="527"/>
      <c r="N1" s="527"/>
      <c r="O1" s="527"/>
      <c r="P1" s="527"/>
      <c r="Q1" s="528"/>
      <c r="R1" s="20"/>
      <c r="S1" s="19"/>
      <c r="T1" s="19"/>
      <c r="U1" s="19"/>
      <c r="V1" s="19"/>
      <c r="W1" s="19"/>
      <c r="X1" s="19"/>
      <c r="Y1" s="19"/>
      <c r="Z1" s="19"/>
      <c r="AA1" s="19"/>
      <c r="AB1" s="19"/>
      <c r="AC1" s="19"/>
      <c r="AD1" s="19"/>
    </row>
    <row r="2" spans="1:33" ht="41.25" customHeight="1" thickBot="1" x14ac:dyDescent="0.3">
      <c r="A2" s="529"/>
      <c r="B2" s="530"/>
      <c r="C2" s="530"/>
      <c r="D2" s="530"/>
      <c r="E2" s="530"/>
      <c r="F2" s="530"/>
      <c r="G2" s="530"/>
      <c r="H2" s="530"/>
      <c r="I2" s="530"/>
      <c r="J2" s="530"/>
      <c r="K2" s="530"/>
      <c r="L2" s="530"/>
      <c r="M2" s="530"/>
      <c r="N2" s="530"/>
      <c r="O2" s="530"/>
      <c r="P2" s="530"/>
      <c r="Q2" s="531"/>
      <c r="R2" s="19"/>
      <c r="S2" s="19"/>
      <c r="T2" s="19"/>
      <c r="U2" s="19"/>
      <c r="V2" s="19"/>
      <c r="W2" s="19"/>
      <c r="X2" s="19"/>
      <c r="Y2" s="19"/>
      <c r="Z2" s="19"/>
      <c r="AA2" s="19"/>
      <c r="AB2" s="19"/>
      <c r="AC2" s="19"/>
      <c r="AD2" s="19"/>
    </row>
    <row r="3" spans="1:33" ht="12.6" thickBot="1" x14ac:dyDescent="0.3"/>
    <row r="4" spans="1:33" ht="51" customHeight="1" thickBot="1" x14ac:dyDescent="0.3">
      <c r="A4" s="43" t="s">
        <v>37</v>
      </c>
      <c r="B4" s="33" t="s">
        <v>15</v>
      </c>
      <c r="C4" s="42" t="s">
        <v>28</v>
      </c>
      <c r="Q4" s="16"/>
    </row>
    <row r="5" spans="1:33" x14ac:dyDescent="0.25">
      <c r="Q5" s="16"/>
    </row>
    <row r="6" spans="1:33" ht="12.6" thickBot="1" x14ac:dyDescent="0.3">
      <c r="Q6" s="16"/>
    </row>
    <row r="7" spans="1:33" ht="28.5" customHeight="1" thickBot="1" x14ac:dyDescent="0.3">
      <c r="A7" s="512" t="s">
        <v>15</v>
      </c>
      <c r="B7" s="513"/>
      <c r="C7" s="513"/>
      <c r="D7" s="513"/>
      <c r="E7" s="513"/>
      <c r="F7" s="513"/>
      <c r="G7" s="513"/>
      <c r="H7" s="513"/>
      <c r="I7" s="513"/>
      <c r="J7" s="513"/>
      <c r="K7" s="513"/>
      <c r="L7" s="513"/>
      <c r="M7" s="513"/>
      <c r="N7" s="513"/>
      <c r="O7" s="513"/>
      <c r="P7" s="513"/>
      <c r="Q7" s="513"/>
      <c r="R7" s="513"/>
      <c r="S7" s="513"/>
      <c r="T7" s="513"/>
      <c r="U7" s="513"/>
      <c r="V7" s="513"/>
      <c r="W7" s="513"/>
      <c r="X7" s="513"/>
      <c r="Y7" s="513"/>
      <c r="Z7" s="513"/>
      <c r="AA7" s="513"/>
      <c r="AB7" s="513"/>
      <c r="AC7" s="513"/>
      <c r="AD7" s="513"/>
      <c r="AE7" s="286"/>
    </row>
    <row r="8" spans="1:33" ht="50.25" customHeight="1" x14ac:dyDescent="0.25">
      <c r="A8" s="360" t="s">
        <v>21</v>
      </c>
      <c r="B8" s="360" t="s">
        <v>77</v>
      </c>
      <c r="C8" s="360" t="s">
        <v>10</v>
      </c>
      <c r="D8" s="360" t="s">
        <v>32</v>
      </c>
      <c r="E8" s="360" t="s">
        <v>33</v>
      </c>
      <c r="F8" s="360" t="s">
        <v>18</v>
      </c>
      <c r="G8" s="360" t="s">
        <v>19</v>
      </c>
      <c r="H8" s="361" t="s">
        <v>261</v>
      </c>
      <c r="I8" s="362" t="s">
        <v>265</v>
      </c>
      <c r="J8" s="360"/>
      <c r="K8" s="360"/>
      <c r="L8" s="360"/>
      <c r="M8" s="360"/>
      <c r="N8" s="360"/>
      <c r="O8" s="361"/>
      <c r="P8" s="361"/>
      <c r="Q8" s="361" t="s">
        <v>11</v>
      </c>
      <c r="R8" s="361" t="s">
        <v>9</v>
      </c>
      <c r="S8" s="363" t="s">
        <v>151</v>
      </c>
      <c r="T8" s="363" t="s">
        <v>60</v>
      </c>
      <c r="U8" s="363" t="s">
        <v>261</v>
      </c>
      <c r="V8" s="364" t="s">
        <v>152</v>
      </c>
      <c r="W8" s="364" t="s">
        <v>62</v>
      </c>
      <c r="X8" s="364" t="s">
        <v>163</v>
      </c>
      <c r="Y8" s="365" t="s">
        <v>178</v>
      </c>
      <c r="Z8" s="365" t="s">
        <v>200</v>
      </c>
      <c r="AA8" s="365" t="s">
        <v>48</v>
      </c>
      <c r="AB8" s="365" t="s">
        <v>263</v>
      </c>
      <c r="AC8" s="365" t="s">
        <v>279</v>
      </c>
      <c r="AD8" s="361" t="s">
        <v>296</v>
      </c>
      <c r="AE8" s="132"/>
      <c r="AF8" s="138"/>
      <c r="AG8" s="139"/>
    </row>
    <row r="9" spans="1:33" ht="47.1" hidden="1" customHeight="1" x14ac:dyDescent="0.25">
      <c r="A9" s="366" t="s">
        <v>82</v>
      </c>
      <c r="B9" s="367" t="str">
        <f>IFERROR(VLOOKUP(Z9,'Reference records(soft deleted)'!$B$6:$D$20,3,FALSE),"")</f>
        <v/>
      </c>
      <c r="C9" s="368" t="s">
        <v>49</v>
      </c>
      <c r="D9" s="369" t="s">
        <v>50</v>
      </c>
      <c r="E9" s="369" t="s">
        <v>51</v>
      </c>
      <c r="F9" s="369" t="s">
        <v>52</v>
      </c>
      <c r="G9" s="370" t="str">
        <f t="array" ref="G9">IFERROR(IF(INDEX('Reference Records'!$D$4:$D$16,MATCH(LEFT(B9,255),LEFT('Reference Records'!$C$4:$C$16,255),0))=0,"",INDEX('Reference Records'!$D$4:$D$16,MATCH(LEFT(B9,255),LEFT('Reference Records'!$C$4:$C$16,255),0))),"")</f>
        <v/>
      </c>
      <c r="H9" s="371" t="str">
        <f>IF('Overview - Section A'!$AN$5="Funding Request",IF(I9="Funding Request Place Holder","",I9),"")</f>
        <v/>
      </c>
      <c r="I9" s="372" t="str">
        <f>IFERROR(IF(AB9="","",VLOOKUP(AB9,'Overview - Section A'!$P$30:$Q$31,2,FALSE)),"")</f>
        <v/>
      </c>
      <c r="J9" s="371"/>
      <c r="K9" s="371"/>
      <c r="L9" s="371"/>
      <c r="M9" s="371"/>
      <c r="N9" s="371"/>
      <c r="O9" s="373"/>
      <c r="P9" s="374"/>
      <c r="Q9" s="373" t="str">
        <f>IFERROR(IF(AA9="","",AA9),"")</f>
        <v>[Country (Name)]</v>
      </c>
      <c r="R9" s="375" t="s">
        <v>53</v>
      </c>
      <c r="S9" s="363" t="str">
        <f>IF(G9&lt;&gt;"",B9&amp;C9,"")</f>
        <v/>
      </c>
      <c r="T9" s="363" t="b">
        <f>IFERROR(IF(OR(B9&lt;&gt;"",C9&lt;&gt;""),TRUE,FALSE),FALSE)</f>
        <v>1</v>
      </c>
      <c r="U9" s="363" t="str">
        <f>IFERROR(IF('Overview - Section A'!$AN$5="Funding Request",VLOOKUP(H9,'Overview - Section A'!$M$30:$P$31,4,FALSE),IF(AB9="","",AB9)),"")</f>
        <v>[Responsible PR]</v>
      </c>
      <c r="V9" s="364" t="str">
        <f>B9&amp;C9</f>
        <v>[Custom Impact Indicator]</v>
      </c>
      <c r="W9" s="364" t="s">
        <v>61</v>
      </c>
      <c r="X9" s="364" t="str">
        <f t="array" ref="X9">IFERROR(IF(INDEX('Reference Records'!$G$4:$G$16,MATCH(LEFT(B9,255),LEFT('Reference Records'!$C$4:$C$16,255),0))=0,"",INDEX('Reference Records'!$G$4:$G$16,MATCH(LEFT(B9,255),LEFT('Reference Records'!$C$4:$C$16,255),0))),"")</f>
        <v/>
      </c>
      <c r="Y9" s="364" t="str">
        <f>IFERROR(IF('Overview - Section A'!$AN$5="Funding Request",IF('Reference Records'!$B$157&lt;&gt;"",VLOOKUP(Q9,'Reference Records'!$B$157:$C$158,2,FALSE),VLOOKUP(Q9,'Reference Records'!$A$170:$C$171,3,FALSE)),VLOOKUP(Q9,'Reference Records'!$A$174:$C$176,3,FALSE)),"")</f>
        <v>[Record ID]</v>
      </c>
      <c r="Z9" s="364" t="s">
        <v>199</v>
      </c>
      <c r="AA9" s="364" t="s">
        <v>201</v>
      </c>
      <c r="AB9" s="376" t="s">
        <v>260</v>
      </c>
      <c r="AC9" s="364" t="s">
        <v>61</v>
      </c>
      <c r="AD9" s="377" t="s">
        <v>295</v>
      </c>
      <c r="AE9" s="132"/>
      <c r="AF9" s="138"/>
      <c r="AG9" s="139"/>
    </row>
    <row r="10" spans="1:33" ht="47.1" customHeight="1" x14ac:dyDescent="0.25">
      <c r="A10" s="366">
        <v>1</v>
      </c>
      <c r="B10" s="367" t="s">
        <v>2037</v>
      </c>
      <c r="C10" s="368"/>
      <c r="D10" s="369" t="s">
        <v>3317</v>
      </c>
      <c r="E10" s="369" t="s">
        <v>341</v>
      </c>
      <c r="F10" s="369" t="s">
        <v>3321</v>
      </c>
      <c r="G10" s="370" t="str">
        <f t="array" ref="G10">IFERROR(IF(INDEX('Reference Records'!$D$4:$D$16,MATCH(LEFT(B10,255),LEFT('Reference Records'!$C$4:$C$16,255),0))=0,"",INDEX('Reference Records'!$D$4:$D$16,MATCH(LEFT(B10,255),LEFT('Reference Records'!$C$4:$C$16,255),0))),"")</f>
        <v>Gender</v>
      </c>
      <c r="H10" s="371" t="str">
        <f>IF('Overview - Section A'!$AN$5="Funding Request",IF(I10="Funding Request Place Holder","",I10),"")</f>
        <v/>
      </c>
      <c r="I10" s="372" t="str">
        <f>IFERROR(IF(AB10="","",VLOOKUP(AB10,'Overview - Section A'!$P$30:$Q$31,2,FALSE)),"")</f>
        <v/>
      </c>
      <c r="J10" s="371"/>
      <c r="K10" s="371"/>
      <c r="L10" s="371"/>
      <c r="M10" s="371"/>
      <c r="N10" s="371"/>
      <c r="O10" s="373"/>
      <c r="P10" s="374"/>
      <c r="Q10" s="373" t="s">
        <v>375</v>
      </c>
      <c r="R10" s="375" t="s">
        <v>3323</v>
      </c>
      <c r="S10" s="363" t="str">
        <f t="shared" ref="S10:S24" si="0">IF(G10&lt;&gt;"",B10&amp;C10,"")</f>
        <v>Malaria I-5: Malaria parasite prevalence: Proportion of children aged 6-59 months with malaria infection</v>
      </c>
      <c r="T10" s="363" t="b">
        <f t="shared" ref="T10:T24" si="1">IFERROR(IF(OR(B10&lt;&gt;"",C10&lt;&gt;""),TRUE,FALSE),FALSE)</f>
        <v>1</v>
      </c>
      <c r="U10" s="363" t="str">
        <f>IFERROR(IF('Overview - Section A'!$AN$5="Funding Request",VLOOKUP(H10,'Overview - Section A'!$M$30:$P$31,4,FALSE),IF(AB10="","",AB10)),"")</f>
        <v>a1236000008HODDAA4</v>
      </c>
      <c r="V10" s="364" t="str">
        <f t="shared" ref="V10:V24" si="2">B10&amp;C10</f>
        <v>Malaria I-5: Malaria parasite prevalence: Proportion of children aged 6-59 months with malaria infection</v>
      </c>
      <c r="W10" s="364" t="s">
        <v>378</v>
      </c>
      <c r="X10" s="364" t="str">
        <f t="array" ref="X10">IFERROR(IF(INDEX('Reference Records'!$G$4:$G$16,MATCH(LEFT(B10,255),LEFT('Reference Records'!$C$4:$C$16,255),0))=0,"",INDEX('Reference Records'!$G$4:$G$16,MATCH(LEFT(B10,255),LEFT('Reference Records'!$C$4:$C$16,255),0))),"")</f>
        <v>a1J36000002m4EdEAI</v>
      </c>
      <c r="Y10" s="364" t="str">
        <f>IFERROR(IF('Overview - Section A'!$AN$5="Funding Request",IF('Reference Records'!$B$157&lt;&gt;"",VLOOKUP(Q10,'Reference Records'!$B$157:$C$158,2,FALSE),VLOOKUP(Q10,'Reference Records'!$A$170:$C$171,3,FALSE)),VLOOKUP(Q10,'Reference Records'!$A$174:$C$176,3,FALSE)),"")</f>
        <v>a1A360000013M3HEAU</v>
      </c>
      <c r="Z10" s="364" t="s">
        <v>380</v>
      </c>
      <c r="AA10" s="364" t="s">
        <v>375</v>
      </c>
      <c r="AB10" s="376" t="s">
        <v>381</v>
      </c>
      <c r="AC10" s="364" t="s">
        <v>373</v>
      </c>
      <c r="AD10" s="377"/>
      <c r="AE10" s="132"/>
      <c r="AF10" s="138"/>
      <c r="AG10" s="139"/>
    </row>
    <row r="11" spans="1:33" ht="47.1" customHeight="1" x14ac:dyDescent="0.25">
      <c r="A11" s="366">
        <v>2</v>
      </c>
      <c r="B11" s="367" t="s">
        <v>2028</v>
      </c>
      <c r="C11" s="368"/>
      <c r="D11" s="369" t="s">
        <v>382</v>
      </c>
      <c r="E11" s="369" t="s">
        <v>341</v>
      </c>
      <c r="F11" s="369" t="s">
        <v>383</v>
      </c>
      <c r="G11" s="370" t="str">
        <f t="array" ref="G11">IFERROR(IF(INDEX('Reference Records'!$D$4:$D$16,MATCH(LEFT(B11,255),LEFT('Reference Records'!$C$4:$C$16,255),0))=0,"",INDEX('Reference Records'!$D$4:$D$16,MATCH(LEFT(B11,255),LEFT('Reference Records'!$C$4:$C$16,255),0))),"")</f>
        <v>Species,Type of testing</v>
      </c>
      <c r="H11" s="371" t="str">
        <f>IF('Overview - Section A'!$AN$5="Funding Request",IF(I11="Funding Request Place Holder","",I11),"")</f>
        <v/>
      </c>
      <c r="I11" s="372" t="str">
        <f>IFERROR(IF(AB11="","",VLOOKUP(AB11,'Overview - Section A'!$P$30:$Q$31,2,FALSE)),"")</f>
        <v/>
      </c>
      <c r="J11" s="371"/>
      <c r="K11" s="371"/>
      <c r="L11" s="371"/>
      <c r="M11" s="371"/>
      <c r="N11" s="371"/>
      <c r="O11" s="373"/>
      <c r="P11" s="374"/>
      <c r="Q11" s="373" t="s">
        <v>375</v>
      </c>
      <c r="R11" s="375" t="s">
        <v>3324</v>
      </c>
      <c r="S11" s="363" t="str">
        <f t="shared" si="0"/>
        <v>Malaria I-4: Malaria test positivity rate</v>
      </c>
      <c r="T11" s="363" t="b">
        <f t="shared" si="1"/>
        <v>1</v>
      </c>
      <c r="U11" s="363" t="str">
        <f>IFERROR(IF('Overview - Section A'!$AN$5="Funding Request",VLOOKUP(H11,'Overview - Section A'!$M$30:$P$31,4,FALSE),IF(AB11="","",AB11)),"")</f>
        <v>a1236000008HODDAA4</v>
      </c>
      <c r="V11" s="364" t="str">
        <f t="shared" si="2"/>
        <v>Malaria I-4: Malaria test positivity rate</v>
      </c>
      <c r="W11" s="364" t="s">
        <v>384</v>
      </c>
      <c r="X11" s="364" t="str">
        <f t="array" ref="X11">IFERROR(IF(INDEX('Reference Records'!$G$4:$G$16,MATCH(LEFT(B11,255),LEFT('Reference Records'!$C$4:$C$16,255),0))=0,"",INDEX('Reference Records'!$G$4:$G$16,MATCH(LEFT(B11,255),LEFT('Reference Records'!$C$4:$C$16,255),0))),"")</f>
        <v>a1J36000002m4EcEAI</v>
      </c>
      <c r="Y11" s="364" t="str">
        <f>IFERROR(IF('Overview - Section A'!$AN$5="Funding Request",IF('Reference Records'!$B$157&lt;&gt;"",VLOOKUP(Q11,'Reference Records'!$B$157:$C$158,2,FALSE),VLOOKUP(Q11,'Reference Records'!$A$170:$C$171,3,FALSE)),VLOOKUP(Q11,'Reference Records'!$A$174:$C$176,3,FALSE)),"")</f>
        <v>a1A360000013M3HEAU</v>
      </c>
      <c r="Z11" s="364" t="s">
        <v>386</v>
      </c>
      <c r="AA11" s="364" t="s">
        <v>375</v>
      </c>
      <c r="AB11" s="376" t="s">
        <v>381</v>
      </c>
      <c r="AC11" s="364" t="s">
        <v>373</v>
      </c>
      <c r="AD11" s="377"/>
      <c r="AE11" s="132"/>
      <c r="AF11" s="138"/>
      <c r="AG11" s="139"/>
    </row>
    <row r="12" spans="1:33" ht="47.1" customHeight="1" x14ac:dyDescent="0.25">
      <c r="A12" s="366">
        <v>3</v>
      </c>
      <c r="B12" s="367" t="s">
        <v>2076</v>
      </c>
      <c r="C12" s="368"/>
      <c r="D12" s="369" t="s">
        <v>3318</v>
      </c>
      <c r="E12" s="369" t="s">
        <v>341</v>
      </c>
      <c r="F12" s="369" t="s">
        <v>383</v>
      </c>
      <c r="G12" s="370" t="str">
        <f t="array" ref="G12">IFERROR(IF(INDEX('Reference Records'!$D$4:$D$16,MATCH(LEFT(B12,255),LEFT('Reference Records'!$C$4:$C$16,255),0))=0,"",INDEX('Reference Records'!$D$4:$D$16,MATCH(LEFT(B12,255),LEFT('Reference Records'!$C$4:$C$16,255),0))),"")</f>
        <v>Age</v>
      </c>
      <c r="H12" s="371" t="str">
        <f>IF('Overview - Section A'!$AN$5="Funding Request",IF(I12="Funding Request Place Holder","",I12),"")</f>
        <v/>
      </c>
      <c r="I12" s="372" t="str">
        <f>IFERROR(IF(AB12="","",VLOOKUP(AB12,'Overview - Section A'!$P$30:$Q$31,2,FALSE)),"")</f>
        <v/>
      </c>
      <c r="J12" s="371"/>
      <c r="K12" s="371"/>
      <c r="L12" s="371"/>
      <c r="M12" s="371"/>
      <c r="N12" s="371"/>
      <c r="O12" s="373"/>
      <c r="P12" s="374"/>
      <c r="Q12" s="373" t="s">
        <v>375</v>
      </c>
      <c r="R12" s="375" t="s">
        <v>3325</v>
      </c>
      <c r="S12" s="363" t="str">
        <f t="shared" si="0"/>
        <v>Malaria I-3.1(M): Inpatient malaria deaths per year: rate per 100,000 persons per year</v>
      </c>
      <c r="T12" s="363" t="b">
        <f t="shared" si="1"/>
        <v>1</v>
      </c>
      <c r="U12" s="363" t="str">
        <f>IFERROR(IF('Overview - Section A'!$AN$5="Funding Request",VLOOKUP(H12,'Overview - Section A'!$M$30:$P$31,4,FALSE),IF(AB12="","",AB12)),"")</f>
        <v>a1236000008HODDAA4</v>
      </c>
      <c r="V12" s="364" t="str">
        <f t="shared" si="2"/>
        <v>Malaria I-3.1(M): Inpatient malaria deaths per year: rate per 100,000 persons per year</v>
      </c>
      <c r="W12" s="364" t="s">
        <v>387</v>
      </c>
      <c r="X12" s="364" t="str">
        <f t="array" ref="X12">IFERROR(IF(INDEX('Reference Records'!$G$4:$G$16,MATCH(LEFT(B12,255),LEFT('Reference Records'!$C$4:$C$16,255),0))=0,"",INDEX('Reference Records'!$G$4:$G$16,MATCH(LEFT(B12,255),LEFT('Reference Records'!$C$4:$C$16,255),0))),"")</f>
        <v>a1J36000002m4EqEAI</v>
      </c>
      <c r="Y12" s="364" t="str">
        <f>IFERROR(IF('Overview - Section A'!$AN$5="Funding Request",IF('Reference Records'!$B$157&lt;&gt;"",VLOOKUP(Q12,'Reference Records'!$B$157:$C$158,2,FALSE),VLOOKUP(Q12,'Reference Records'!$A$170:$C$171,3,FALSE)),VLOOKUP(Q12,'Reference Records'!$A$174:$C$176,3,FALSE)),"")</f>
        <v>a1A360000013M3HEAU</v>
      </c>
      <c r="Z12" s="364" t="s">
        <v>389</v>
      </c>
      <c r="AA12" s="364" t="s">
        <v>375</v>
      </c>
      <c r="AB12" s="376" t="s">
        <v>381</v>
      </c>
      <c r="AC12" s="364" t="s">
        <v>373</v>
      </c>
      <c r="AD12" s="377"/>
      <c r="AE12" s="132"/>
      <c r="AF12" s="138"/>
      <c r="AG12" s="139"/>
    </row>
    <row r="13" spans="1:33" ht="47.1" customHeight="1" x14ac:dyDescent="0.25">
      <c r="A13" s="366">
        <v>4</v>
      </c>
      <c r="B13" s="367" t="s">
        <v>2325</v>
      </c>
      <c r="C13" s="368"/>
      <c r="D13" s="369" t="s">
        <v>3319</v>
      </c>
      <c r="E13" s="369" t="s">
        <v>341</v>
      </c>
      <c r="F13" s="369" t="s">
        <v>383</v>
      </c>
      <c r="G13" s="370" t="str">
        <f t="array" ref="G13">IFERROR(IF(INDEX('Reference Records'!$D$4:$D$16,MATCH(LEFT(B13,255),LEFT('Reference Records'!$C$4:$C$16,255),0))=0,"",INDEX('Reference Records'!$D$4:$D$16,MATCH(LEFT(B13,255),LEFT('Reference Records'!$C$4:$C$16,255),0))),"")</f>
        <v/>
      </c>
      <c r="H13" s="371" t="str">
        <f>IF('Overview - Section A'!$AN$5="Funding Request",IF(I13="Funding Request Place Holder","",I13),"")</f>
        <v/>
      </c>
      <c r="I13" s="372" t="str">
        <f>IFERROR(IF(AB13="","",VLOOKUP(AB13,'Overview - Section A'!$P$30:$Q$31,2,FALSE)),"")</f>
        <v/>
      </c>
      <c r="J13" s="371"/>
      <c r="K13" s="371"/>
      <c r="L13" s="371"/>
      <c r="M13" s="371"/>
      <c r="N13" s="371"/>
      <c r="O13" s="373"/>
      <c r="P13" s="374"/>
      <c r="Q13" s="373" t="s">
        <v>375</v>
      </c>
      <c r="R13" s="375" t="s">
        <v>3326</v>
      </c>
      <c r="S13" s="363" t="str">
        <f t="shared" si="0"/>
        <v/>
      </c>
      <c r="T13" s="363" t="b">
        <f t="shared" si="1"/>
        <v>1</v>
      </c>
      <c r="U13" s="363" t="str">
        <f>IFERROR(IF('Overview - Section A'!$AN$5="Funding Request",VLOOKUP(H13,'Overview - Section A'!$M$30:$P$31,4,FALSE),IF(AB13="","",AB13)),"")</f>
        <v>a1236000008HODDAA4</v>
      </c>
      <c r="V13" s="364" t="str">
        <f t="shared" si="2"/>
        <v>Malaria I-2.1: Confirmed malaria cases (microscopy or RDT): rate per 1000 persons per year</v>
      </c>
      <c r="W13" s="364" t="s">
        <v>390</v>
      </c>
      <c r="X13" s="364" t="str">
        <f t="array" ref="X13">IFERROR(IF(INDEX('Reference Records'!$G$4:$G$16,MATCH(LEFT(B13,255),LEFT('Reference Records'!$C$4:$C$16,255),0))=0,"",INDEX('Reference Records'!$G$4:$G$16,MATCH(LEFT(B13,255),LEFT('Reference Records'!$C$4:$C$16,255),0))),"")</f>
        <v>a1J36000002m4EpEAI</v>
      </c>
      <c r="Y13" s="364" t="str">
        <f>IFERROR(IF('Overview - Section A'!$AN$5="Funding Request",IF('Reference Records'!$B$157&lt;&gt;"",VLOOKUP(Q13,'Reference Records'!$B$157:$C$158,2,FALSE),VLOOKUP(Q13,'Reference Records'!$A$170:$C$171,3,FALSE)),VLOOKUP(Q13,'Reference Records'!$A$174:$C$176,3,FALSE)),"")</f>
        <v>a1A360000013M3HEAU</v>
      </c>
      <c r="Z13" s="364" t="s">
        <v>392</v>
      </c>
      <c r="AA13" s="364" t="s">
        <v>375</v>
      </c>
      <c r="AB13" s="376" t="s">
        <v>381</v>
      </c>
      <c r="AC13" s="364" t="s">
        <v>373</v>
      </c>
      <c r="AD13" s="377"/>
      <c r="AE13" s="132"/>
      <c r="AF13" s="138"/>
      <c r="AG13" s="139"/>
    </row>
    <row r="14" spans="1:33" ht="47.1" customHeight="1" x14ac:dyDescent="0.25">
      <c r="A14" s="366">
        <v>5</v>
      </c>
      <c r="B14" s="367" t="s">
        <v>2327</v>
      </c>
      <c r="C14" s="368"/>
      <c r="D14" s="369" t="s">
        <v>3320</v>
      </c>
      <c r="E14" s="369" t="s">
        <v>339</v>
      </c>
      <c r="F14" s="369" t="s">
        <v>3322</v>
      </c>
      <c r="G14" s="370" t="str">
        <f t="array" ref="G14">IFERROR(IF(INDEX('Reference Records'!$D$4:$D$16,MATCH(LEFT(B14,255),LEFT('Reference Records'!$C$4:$C$16,255),0))=0,"",INDEX('Reference Records'!$D$4:$D$16,MATCH(LEFT(B14,255),LEFT('Reference Records'!$C$4:$C$16,255),0))),"")</f>
        <v/>
      </c>
      <c r="H14" s="371" t="str">
        <f>IF('Overview - Section A'!$AN$5="Funding Request",IF(I14="Funding Request Place Holder","",I14),"")</f>
        <v/>
      </c>
      <c r="I14" s="372" t="str">
        <f>IFERROR(IF(AB14="","",VLOOKUP(AB14,'Overview - Section A'!$P$30:$Q$31,2,FALSE)),"")</f>
        <v/>
      </c>
      <c r="J14" s="371"/>
      <c r="K14" s="371"/>
      <c r="L14" s="371"/>
      <c r="M14" s="371"/>
      <c r="N14" s="371"/>
      <c r="O14" s="373"/>
      <c r="P14" s="374"/>
      <c r="Q14" s="373" t="s">
        <v>375</v>
      </c>
      <c r="R14" s="375" t="s">
        <v>3327</v>
      </c>
      <c r="S14" s="363" t="str">
        <f t="shared" si="0"/>
        <v/>
      </c>
      <c r="T14" s="363" t="b">
        <f t="shared" si="1"/>
        <v>1</v>
      </c>
      <c r="U14" s="363" t="str">
        <f>IFERROR(IF('Overview - Section A'!$AN$5="Funding Request",VLOOKUP(H14,'Overview - Section A'!$M$30:$P$31,4,FALSE),IF(AB14="","",AB14)),"")</f>
        <v>a1236000008HODDAA4</v>
      </c>
      <c r="V14" s="364" t="str">
        <f t="shared" si="2"/>
        <v>HSS I-1: Under 5 mortality rate per 1000 live births</v>
      </c>
      <c r="W14" s="364" t="s">
        <v>393</v>
      </c>
      <c r="X14" s="364" t="str">
        <f t="array" ref="X14">IFERROR(IF(INDEX('Reference Records'!$G$4:$G$16,MATCH(LEFT(B14,255),LEFT('Reference Records'!$C$4:$C$16,255),0))=0,"",INDEX('Reference Records'!$G$4:$G$16,MATCH(LEFT(B14,255),LEFT('Reference Records'!$C$4:$C$16,255),0))),"")</f>
        <v>a1J36000002m4EuEAI</v>
      </c>
      <c r="Y14" s="364" t="str">
        <f>IFERROR(IF('Overview - Section A'!$AN$5="Funding Request",IF('Reference Records'!$B$157&lt;&gt;"",VLOOKUP(Q14,'Reference Records'!$B$157:$C$158,2,FALSE),VLOOKUP(Q14,'Reference Records'!$A$170:$C$171,3,FALSE)),VLOOKUP(Q14,'Reference Records'!$A$174:$C$176,3,FALSE)),"")</f>
        <v>a1A360000013M3HEAU</v>
      </c>
      <c r="Z14" s="364" t="s">
        <v>395</v>
      </c>
      <c r="AA14" s="364" t="s">
        <v>375</v>
      </c>
      <c r="AB14" s="376" t="s">
        <v>381</v>
      </c>
      <c r="AC14" s="364" t="s">
        <v>373</v>
      </c>
      <c r="AD14" s="377"/>
      <c r="AE14" s="132"/>
      <c r="AF14" s="138"/>
      <c r="AG14" s="139"/>
    </row>
    <row r="15" spans="1:33" ht="47.1" customHeight="1" x14ac:dyDescent="0.25">
      <c r="A15" s="366">
        <v>6</v>
      </c>
      <c r="B15" s="367"/>
      <c r="C15" s="368"/>
      <c r="D15" s="369"/>
      <c r="E15" s="369"/>
      <c r="F15" s="369"/>
      <c r="G15" s="370" t="str">
        <f t="array" ref="G15">IFERROR(IF(INDEX('Reference Records'!$D$4:$D$16,MATCH(LEFT(B15,255),LEFT('Reference Records'!$C$4:$C$16,255),0))=0,"",INDEX('Reference Records'!$D$4:$D$16,MATCH(LEFT(B15,255),LEFT('Reference Records'!$C$4:$C$16,255),0))),"")</f>
        <v/>
      </c>
      <c r="H15" s="371" t="str">
        <f>IF('Overview - Section A'!$AN$5="Funding Request",IF(I15="Funding Request Place Holder","",I15),"")</f>
        <v/>
      </c>
      <c r="I15" s="372" t="str">
        <f>IFERROR(IF(AB15="","",VLOOKUP(AB15,'Overview - Section A'!$P$30:$Q$31,2,FALSE)),"")</f>
        <v/>
      </c>
      <c r="J15" s="371"/>
      <c r="K15" s="371"/>
      <c r="L15" s="371"/>
      <c r="M15" s="371"/>
      <c r="N15" s="371"/>
      <c r="O15" s="373"/>
      <c r="P15" s="374"/>
      <c r="Q15" s="373"/>
      <c r="R15" s="375"/>
      <c r="S15" s="363" t="str">
        <f t="shared" si="0"/>
        <v/>
      </c>
      <c r="T15" s="363" t="b">
        <f t="shared" si="1"/>
        <v>0</v>
      </c>
      <c r="U15" s="363" t="str">
        <f>IFERROR(IF('Overview - Section A'!$AN$5="Funding Request",VLOOKUP(H15,'Overview - Section A'!$M$30:$P$31,4,FALSE),IF(AB15="","",AB15)),"")</f>
        <v>a1236000008HODDAA4</v>
      </c>
      <c r="V15" s="364" t="str">
        <f t="shared" si="2"/>
        <v/>
      </c>
      <c r="W15" s="364" t="s">
        <v>396</v>
      </c>
      <c r="X15" s="364" t="str">
        <f t="array" ref="X15">IFERROR(IF(INDEX('Reference Records'!$G$4:$G$16,MATCH(LEFT(B15,255),LEFT('Reference Records'!$C$4:$C$16,255),0))=0,"",INDEX('Reference Records'!$G$4:$G$16,MATCH(LEFT(B15,255),LEFT('Reference Records'!$C$4:$C$16,255),0))),"")</f>
        <v/>
      </c>
      <c r="Y15" s="364" t="str">
        <f>IFERROR(IF('Overview - Section A'!$AN$5="Funding Request",IF('Reference Records'!$B$157&lt;&gt;"",VLOOKUP(Q15,'Reference Records'!$B$157:$C$158,2,FALSE),VLOOKUP(Q15,'Reference Records'!$A$170:$C$171,3,FALSE)),VLOOKUP(Q15,'Reference Records'!$A$174:$C$176,3,FALSE)),"")</f>
        <v/>
      </c>
      <c r="Z15" s="364" t="s">
        <v>398</v>
      </c>
      <c r="AA15" s="364" t="s">
        <v>375</v>
      </c>
      <c r="AB15" s="376" t="s">
        <v>381</v>
      </c>
      <c r="AC15" s="364" t="s">
        <v>373</v>
      </c>
      <c r="AD15" s="377"/>
      <c r="AE15" s="132"/>
      <c r="AF15" s="138"/>
      <c r="AG15" s="139"/>
    </row>
    <row r="16" spans="1:33" ht="47.1" customHeight="1" x14ac:dyDescent="0.25">
      <c r="A16" s="366">
        <v>7</v>
      </c>
      <c r="B16" s="367"/>
      <c r="C16" s="368"/>
      <c r="D16" s="369"/>
      <c r="E16" s="369"/>
      <c r="F16" s="369"/>
      <c r="G16" s="370" t="str">
        <f t="array" ref="G16">IFERROR(IF(INDEX('Reference Records'!$D$4:$D$16,MATCH(LEFT(B16,255),LEFT('Reference Records'!$C$4:$C$16,255),0))=0,"",INDEX('Reference Records'!$D$4:$D$16,MATCH(LEFT(B16,255),LEFT('Reference Records'!$C$4:$C$16,255),0))),"")</f>
        <v/>
      </c>
      <c r="H16" s="371" t="str">
        <f>IF('Overview - Section A'!$AN$5="Funding Request",IF(I16="Funding Request Place Holder","",I16),"")</f>
        <v/>
      </c>
      <c r="I16" s="372" t="str">
        <f>IFERROR(IF(AB16="","",VLOOKUP(AB16,'Overview - Section A'!$P$30:$Q$31,2,FALSE)),"")</f>
        <v/>
      </c>
      <c r="J16" s="371"/>
      <c r="K16" s="371"/>
      <c r="L16" s="371"/>
      <c r="M16" s="371"/>
      <c r="N16" s="371"/>
      <c r="O16" s="373"/>
      <c r="P16" s="374"/>
      <c r="Q16" s="373"/>
      <c r="R16" s="375"/>
      <c r="S16" s="363" t="str">
        <f t="shared" si="0"/>
        <v/>
      </c>
      <c r="T16" s="363" t="b">
        <f t="shared" si="1"/>
        <v>0</v>
      </c>
      <c r="U16" s="363" t="str">
        <f>IFERROR(IF('Overview - Section A'!$AN$5="Funding Request",VLOOKUP(H16,'Overview - Section A'!$M$30:$P$31,4,FALSE),IF(AB16="","",AB16)),"")</f>
        <v>a1236000008HODDAA4</v>
      </c>
      <c r="V16" s="364" t="str">
        <f t="shared" si="2"/>
        <v/>
      </c>
      <c r="W16" s="364" t="s">
        <v>399</v>
      </c>
      <c r="X16" s="364" t="str">
        <f t="array" ref="X16">IFERROR(IF(INDEX('Reference Records'!$G$4:$G$16,MATCH(LEFT(B16,255),LEFT('Reference Records'!$C$4:$C$16,255),0))=0,"",INDEX('Reference Records'!$G$4:$G$16,MATCH(LEFT(B16,255),LEFT('Reference Records'!$C$4:$C$16,255),0))),"")</f>
        <v/>
      </c>
      <c r="Y16" s="364" t="str">
        <f>IFERROR(IF('Overview - Section A'!$AN$5="Funding Request",IF('Reference Records'!$B$157&lt;&gt;"",VLOOKUP(Q16,'Reference Records'!$B$157:$C$158,2,FALSE),VLOOKUP(Q16,'Reference Records'!$A$170:$C$171,3,FALSE)),VLOOKUP(Q16,'Reference Records'!$A$174:$C$176,3,FALSE)),"")</f>
        <v/>
      </c>
      <c r="Z16" s="364" t="s">
        <v>401</v>
      </c>
      <c r="AA16" s="364" t="s">
        <v>375</v>
      </c>
      <c r="AB16" s="376" t="s">
        <v>381</v>
      </c>
      <c r="AC16" s="364" t="s">
        <v>373</v>
      </c>
      <c r="AD16" s="377"/>
      <c r="AE16" s="132"/>
      <c r="AF16" s="138"/>
      <c r="AG16" s="139"/>
    </row>
    <row r="17" spans="1:33" ht="47.1" customHeight="1" x14ac:dyDescent="0.25">
      <c r="A17" s="366">
        <v>8</v>
      </c>
      <c r="B17" s="367" t="str">
        <f>IFERROR(VLOOKUP(Z17,'Reference records(soft deleted)'!$B$6:$D$20,3,FALSE),"")</f>
        <v/>
      </c>
      <c r="C17" s="368"/>
      <c r="D17" s="369"/>
      <c r="E17" s="369"/>
      <c r="F17" s="369"/>
      <c r="G17" s="370" t="str">
        <f t="array" ref="G17">IFERROR(IF(INDEX('Reference Records'!$D$4:$D$16,MATCH(LEFT(B17,255),LEFT('Reference Records'!$C$4:$C$16,255),0))=0,"",INDEX('Reference Records'!$D$4:$D$16,MATCH(LEFT(B17,255),LEFT('Reference Records'!$C$4:$C$16,255),0))),"")</f>
        <v/>
      </c>
      <c r="H17" s="371" t="str">
        <f>IF('Overview - Section A'!$AN$5="Funding Request",IF(I17="Funding Request Place Holder","",I17),"")</f>
        <v/>
      </c>
      <c r="I17" s="372" t="str">
        <f>IFERROR(IF(AB17="","",VLOOKUP(AB17,'Overview - Section A'!$P$30:$Q$31,2,FALSE)),"")</f>
        <v/>
      </c>
      <c r="J17" s="371"/>
      <c r="K17" s="371"/>
      <c r="L17" s="371"/>
      <c r="M17" s="371"/>
      <c r="N17" s="371"/>
      <c r="O17" s="373"/>
      <c r="P17" s="374"/>
      <c r="Q17" s="373" t="str">
        <f t="shared" ref="Q17:Q24" si="3">IFERROR(IF(AA17="","",AA17),"")</f>
        <v/>
      </c>
      <c r="R17" s="375"/>
      <c r="S17" s="363" t="str">
        <f t="shared" si="0"/>
        <v/>
      </c>
      <c r="T17" s="363" t="b">
        <f t="shared" si="1"/>
        <v>0</v>
      </c>
      <c r="U17" s="363" t="str">
        <f>IFERROR(IF('Overview - Section A'!$AN$5="Funding Request",VLOOKUP(H17,'Overview - Section A'!$M$30:$P$31,4,FALSE),IF(AB17="","",AB17)),"")</f>
        <v/>
      </c>
      <c r="V17" s="364" t="str">
        <f t="shared" si="2"/>
        <v/>
      </c>
      <c r="W17" s="364" t="s">
        <v>402</v>
      </c>
      <c r="X17" s="364" t="str">
        <f t="array" ref="X17">IFERROR(IF(INDEX('Reference Records'!$G$4:$G$16,MATCH(LEFT(B17,255),LEFT('Reference Records'!$C$4:$C$16,255),0))=0,"",INDEX('Reference Records'!$G$4:$G$16,MATCH(LEFT(B17,255),LEFT('Reference Records'!$C$4:$C$16,255),0))),"")</f>
        <v/>
      </c>
      <c r="Y17" s="364" t="str">
        <f>IFERROR(IF('Overview - Section A'!$AN$5="Funding Request",IF('Reference Records'!$B$157&lt;&gt;"",VLOOKUP(Q17,'Reference Records'!$B$157:$C$158,2,FALSE),VLOOKUP(Q17,'Reference Records'!$A$170:$C$171,3,FALSE)),VLOOKUP(Q17,'Reference Records'!$A$174:$C$176,3,FALSE)),"")</f>
        <v/>
      </c>
      <c r="Z17" s="364"/>
      <c r="AA17" s="364"/>
      <c r="AB17" s="376"/>
      <c r="AC17" s="364" t="s">
        <v>373</v>
      </c>
      <c r="AD17" s="377"/>
      <c r="AE17" s="132"/>
      <c r="AF17" s="138"/>
      <c r="AG17" s="139"/>
    </row>
    <row r="18" spans="1:33" ht="47.1" customHeight="1" x14ac:dyDescent="0.25">
      <c r="A18" s="366">
        <v>9</v>
      </c>
      <c r="B18" s="367" t="str">
        <f>IFERROR(VLOOKUP(Z18,'Reference records(soft deleted)'!$B$6:$D$20,3,FALSE),"")</f>
        <v/>
      </c>
      <c r="C18" s="368"/>
      <c r="D18" s="369"/>
      <c r="E18" s="369"/>
      <c r="F18" s="369"/>
      <c r="G18" s="370" t="str">
        <f t="array" ref="G18">IFERROR(IF(INDEX('Reference Records'!$D$4:$D$16,MATCH(LEFT(B18,255),LEFT('Reference Records'!$C$4:$C$16,255),0))=0,"",INDEX('Reference Records'!$D$4:$D$16,MATCH(LEFT(B18,255),LEFT('Reference Records'!$C$4:$C$16,255),0))),"")</f>
        <v/>
      </c>
      <c r="H18" s="371" t="str">
        <f>IF('Overview - Section A'!$AN$5="Funding Request",IF(I18="Funding Request Place Holder","",I18),"")</f>
        <v/>
      </c>
      <c r="I18" s="372" t="str">
        <f>IFERROR(IF(AB18="","",VLOOKUP(AB18,'Overview - Section A'!$P$30:$Q$31,2,FALSE)),"")</f>
        <v/>
      </c>
      <c r="J18" s="371"/>
      <c r="K18" s="371"/>
      <c r="L18" s="371"/>
      <c r="M18" s="371"/>
      <c r="N18" s="371"/>
      <c r="O18" s="373"/>
      <c r="P18" s="374"/>
      <c r="Q18" s="373" t="str">
        <f t="shared" si="3"/>
        <v/>
      </c>
      <c r="R18" s="375"/>
      <c r="S18" s="363" t="str">
        <f t="shared" si="0"/>
        <v/>
      </c>
      <c r="T18" s="363" t="b">
        <f t="shared" si="1"/>
        <v>0</v>
      </c>
      <c r="U18" s="363" t="str">
        <f>IFERROR(IF('Overview - Section A'!$AN$5="Funding Request",VLOOKUP(H18,'Overview - Section A'!$M$30:$P$31,4,FALSE),IF(AB18="","",AB18)),"")</f>
        <v/>
      </c>
      <c r="V18" s="364" t="str">
        <f t="shared" si="2"/>
        <v/>
      </c>
      <c r="W18" s="364" t="s">
        <v>403</v>
      </c>
      <c r="X18" s="364" t="str">
        <f t="array" ref="X18">IFERROR(IF(INDEX('Reference Records'!$G$4:$G$16,MATCH(LEFT(B18,255),LEFT('Reference Records'!$C$4:$C$16,255),0))=0,"",INDEX('Reference Records'!$G$4:$G$16,MATCH(LEFT(B18,255),LEFT('Reference Records'!$C$4:$C$16,255),0))),"")</f>
        <v/>
      </c>
      <c r="Y18" s="364" t="str">
        <f>IFERROR(IF('Overview - Section A'!$AN$5="Funding Request",IF('Reference Records'!$B$157&lt;&gt;"",VLOOKUP(Q18,'Reference Records'!$B$157:$C$158,2,FALSE),VLOOKUP(Q18,'Reference Records'!$A$170:$C$171,3,FALSE)),VLOOKUP(Q18,'Reference Records'!$A$174:$C$176,3,FALSE)),"")</f>
        <v/>
      </c>
      <c r="Z18" s="364"/>
      <c r="AA18" s="364"/>
      <c r="AB18" s="376"/>
      <c r="AC18" s="364" t="s">
        <v>373</v>
      </c>
      <c r="AD18" s="377"/>
      <c r="AE18" s="132"/>
      <c r="AF18" s="138"/>
      <c r="AG18" s="139"/>
    </row>
    <row r="19" spans="1:33" ht="47.1" customHeight="1" x14ac:dyDescent="0.25">
      <c r="A19" s="366">
        <v>10</v>
      </c>
      <c r="B19" s="367" t="str">
        <f>IFERROR(VLOOKUP(Z19,'Reference records(soft deleted)'!$B$6:$D$20,3,FALSE),"")</f>
        <v/>
      </c>
      <c r="C19" s="368"/>
      <c r="D19" s="369"/>
      <c r="E19" s="369"/>
      <c r="F19" s="369"/>
      <c r="G19" s="370" t="str">
        <f t="array" ref="G19">IFERROR(IF(INDEX('Reference Records'!$D$4:$D$16,MATCH(LEFT(B19,255),LEFT('Reference Records'!$C$4:$C$16,255),0))=0,"",INDEX('Reference Records'!$D$4:$D$16,MATCH(LEFT(B19,255),LEFT('Reference Records'!$C$4:$C$16,255),0))),"")</f>
        <v/>
      </c>
      <c r="H19" s="371" t="str">
        <f>IF('Overview - Section A'!$AN$5="Funding Request",IF(I19="Funding Request Place Holder","",I19),"")</f>
        <v/>
      </c>
      <c r="I19" s="372" t="str">
        <f>IFERROR(IF(AB19="","",VLOOKUP(AB19,'Overview - Section A'!$P$30:$Q$31,2,FALSE)),"")</f>
        <v/>
      </c>
      <c r="J19" s="371"/>
      <c r="K19" s="371"/>
      <c r="L19" s="371"/>
      <c r="M19" s="371"/>
      <c r="N19" s="371"/>
      <c r="O19" s="373"/>
      <c r="P19" s="374"/>
      <c r="Q19" s="373" t="str">
        <f t="shared" si="3"/>
        <v/>
      </c>
      <c r="R19" s="375"/>
      <c r="S19" s="363" t="str">
        <f t="shared" si="0"/>
        <v/>
      </c>
      <c r="T19" s="363" t="b">
        <f t="shared" si="1"/>
        <v>0</v>
      </c>
      <c r="U19" s="363" t="str">
        <f>IFERROR(IF('Overview - Section A'!$AN$5="Funding Request",VLOOKUP(H19,'Overview - Section A'!$M$30:$P$31,4,FALSE),IF(AB19="","",AB19)),"")</f>
        <v/>
      </c>
      <c r="V19" s="364" t="str">
        <f t="shared" si="2"/>
        <v/>
      </c>
      <c r="W19" s="364" t="s">
        <v>404</v>
      </c>
      <c r="X19" s="364" t="str">
        <f t="array" ref="X19">IFERROR(IF(INDEX('Reference Records'!$G$4:$G$16,MATCH(LEFT(B19,255),LEFT('Reference Records'!$C$4:$C$16,255),0))=0,"",INDEX('Reference Records'!$G$4:$G$16,MATCH(LEFT(B19,255),LEFT('Reference Records'!$C$4:$C$16,255),0))),"")</f>
        <v/>
      </c>
      <c r="Y19" s="364" t="str">
        <f>IFERROR(IF('Overview - Section A'!$AN$5="Funding Request",IF('Reference Records'!$B$157&lt;&gt;"",VLOOKUP(Q19,'Reference Records'!$B$157:$C$158,2,FALSE),VLOOKUP(Q19,'Reference Records'!$A$170:$C$171,3,FALSE)),VLOOKUP(Q19,'Reference Records'!$A$174:$C$176,3,FALSE)),"")</f>
        <v/>
      </c>
      <c r="Z19" s="364"/>
      <c r="AA19" s="364"/>
      <c r="AB19" s="376"/>
      <c r="AC19" s="364" t="s">
        <v>373</v>
      </c>
      <c r="AD19" s="377"/>
      <c r="AE19" s="132"/>
      <c r="AF19" s="138"/>
      <c r="AG19" s="139"/>
    </row>
    <row r="20" spans="1:33" ht="47.1" customHeight="1" x14ac:dyDescent="0.25">
      <c r="A20" s="366">
        <v>11</v>
      </c>
      <c r="B20" s="367" t="str">
        <f>IFERROR(VLOOKUP(Z20,'Reference records(soft deleted)'!$B$6:$D$20,3,FALSE),"")</f>
        <v/>
      </c>
      <c r="C20" s="368"/>
      <c r="D20" s="369"/>
      <c r="E20" s="369"/>
      <c r="F20" s="369"/>
      <c r="G20" s="370" t="str">
        <f t="array" ref="G20">IFERROR(IF(INDEX('Reference Records'!$D$4:$D$16,MATCH(LEFT(B20,255),LEFT('Reference Records'!$C$4:$C$16,255),0))=0,"",INDEX('Reference Records'!$D$4:$D$16,MATCH(LEFT(B20,255),LEFT('Reference Records'!$C$4:$C$16,255),0))),"")</f>
        <v/>
      </c>
      <c r="H20" s="371" t="str">
        <f>IF('Overview - Section A'!$AN$5="Funding Request",IF(I20="Funding Request Place Holder","",I20),"")</f>
        <v/>
      </c>
      <c r="I20" s="372" t="str">
        <f>IFERROR(IF(AB20="","",VLOOKUP(AB20,'Overview - Section A'!$P$30:$Q$31,2,FALSE)),"")</f>
        <v/>
      </c>
      <c r="J20" s="371"/>
      <c r="K20" s="371"/>
      <c r="L20" s="371"/>
      <c r="M20" s="371"/>
      <c r="N20" s="371"/>
      <c r="O20" s="373"/>
      <c r="P20" s="374"/>
      <c r="Q20" s="373" t="str">
        <f t="shared" si="3"/>
        <v/>
      </c>
      <c r="R20" s="375"/>
      <c r="S20" s="363" t="str">
        <f t="shared" si="0"/>
        <v/>
      </c>
      <c r="T20" s="363" t="b">
        <f t="shared" si="1"/>
        <v>0</v>
      </c>
      <c r="U20" s="363" t="str">
        <f>IFERROR(IF('Overview - Section A'!$AN$5="Funding Request",VLOOKUP(H20,'Overview - Section A'!$M$30:$P$31,4,FALSE),IF(AB20="","",AB20)),"")</f>
        <v/>
      </c>
      <c r="V20" s="364" t="str">
        <f t="shared" si="2"/>
        <v/>
      </c>
      <c r="W20" s="364" t="s">
        <v>405</v>
      </c>
      <c r="X20" s="364" t="str">
        <f t="array" ref="X20">IFERROR(IF(INDEX('Reference Records'!$G$4:$G$16,MATCH(LEFT(B20,255),LEFT('Reference Records'!$C$4:$C$16,255),0))=0,"",INDEX('Reference Records'!$G$4:$G$16,MATCH(LEFT(B20,255),LEFT('Reference Records'!$C$4:$C$16,255),0))),"")</f>
        <v/>
      </c>
      <c r="Y20" s="364" t="str">
        <f>IFERROR(IF('Overview - Section A'!$AN$5="Funding Request",IF('Reference Records'!$B$157&lt;&gt;"",VLOOKUP(Q20,'Reference Records'!$B$157:$C$158,2,FALSE),VLOOKUP(Q20,'Reference Records'!$A$170:$C$171,3,FALSE)),VLOOKUP(Q20,'Reference Records'!$A$174:$C$176,3,FALSE)),"")</f>
        <v/>
      </c>
      <c r="Z20" s="364"/>
      <c r="AA20" s="364"/>
      <c r="AB20" s="376"/>
      <c r="AC20" s="364" t="s">
        <v>373</v>
      </c>
      <c r="AD20" s="377"/>
      <c r="AE20" s="132"/>
      <c r="AF20" s="138"/>
      <c r="AG20" s="139"/>
    </row>
    <row r="21" spans="1:33" ht="47.1" customHeight="1" x14ac:dyDescent="0.25">
      <c r="A21" s="366">
        <v>12</v>
      </c>
      <c r="B21" s="367" t="str">
        <f>IFERROR(VLOOKUP(Z21,'Reference records(soft deleted)'!$B$6:$D$20,3,FALSE),"")</f>
        <v/>
      </c>
      <c r="C21" s="368"/>
      <c r="D21" s="369"/>
      <c r="E21" s="369"/>
      <c r="F21" s="369"/>
      <c r="G21" s="370" t="str">
        <f t="array" ref="G21">IFERROR(IF(INDEX('Reference Records'!$D$4:$D$16,MATCH(LEFT(B21,255),LEFT('Reference Records'!$C$4:$C$16,255),0))=0,"",INDEX('Reference Records'!$D$4:$D$16,MATCH(LEFT(B21,255),LEFT('Reference Records'!$C$4:$C$16,255),0))),"")</f>
        <v/>
      </c>
      <c r="H21" s="371" t="str">
        <f>IF('Overview - Section A'!$AN$5="Funding Request",IF(I21="Funding Request Place Holder","",I21),"")</f>
        <v/>
      </c>
      <c r="I21" s="372" t="str">
        <f>IFERROR(IF(AB21="","",VLOOKUP(AB21,'Overview - Section A'!$P$30:$Q$31,2,FALSE)),"")</f>
        <v/>
      </c>
      <c r="J21" s="371"/>
      <c r="K21" s="371"/>
      <c r="L21" s="371"/>
      <c r="M21" s="371"/>
      <c r="N21" s="371"/>
      <c r="O21" s="373"/>
      <c r="P21" s="374"/>
      <c r="Q21" s="373" t="str">
        <f t="shared" si="3"/>
        <v/>
      </c>
      <c r="R21" s="375"/>
      <c r="S21" s="363" t="str">
        <f t="shared" si="0"/>
        <v/>
      </c>
      <c r="T21" s="363" t="b">
        <f t="shared" si="1"/>
        <v>0</v>
      </c>
      <c r="U21" s="363" t="str">
        <f>IFERROR(IF('Overview - Section A'!$AN$5="Funding Request",VLOOKUP(H21,'Overview - Section A'!$M$30:$P$31,4,FALSE),IF(AB21="","",AB21)),"")</f>
        <v/>
      </c>
      <c r="V21" s="364" t="str">
        <f t="shared" si="2"/>
        <v/>
      </c>
      <c r="W21" s="364" t="s">
        <v>406</v>
      </c>
      <c r="X21" s="364" t="str">
        <f t="array" ref="X21">IFERROR(IF(INDEX('Reference Records'!$G$4:$G$16,MATCH(LEFT(B21,255),LEFT('Reference Records'!$C$4:$C$16,255),0))=0,"",INDEX('Reference Records'!$G$4:$G$16,MATCH(LEFT(B21,255),LEFT('Reference Records'!$C$4:$C$16,255),0))),"")</f>
        <v/>
      </c>
      <c r="Y21" s="364" t="str">
        <f>IFERROR(IF('Overview - Section A'!$AN$5="Funding Request",IF('Reference Records'!$B$157&lt;&gt;"",VLOOKUP(Q21,'Reference Records'!$B$157:$C$158,2,FALSE),VLOOKUP(Q21,'Reference Records'!$A$170:$C$171,3,FALSE)),VLOOKUP(Q21,'Reference Records'!$A$174:$C$176,3,FALSE)),"")</f>
        <v/>
      </c>
      <c r="Z21" s="364"/>
      <c r="AA21" s="364"/>
      <c r="AB21" s="376"/>
      <c r="AC21" s="364" t="s">
        <v>373</v>
      </c>
      <c r="AD21" s="377"/>
      <c r="AE21" s="132"/>
      <c r="AF21" s="138"/>
      <c r="AG21" s="139"/>
    </row>
    <row r="22" spans="1:33" ht="47.1" customHeight="1" x14ac:dyDescent="0.25">
      <c r="A22" s="366">
        <v>13</v>
      </c>
      <c r="B22" s="367" t="str">
        <f>IFERROR(VLOOKUP(Z22,'Reference records(soft deleted)'!$B$6:$D$20,3,FALSE),"")</f>
        <v/>
      </c>
      <c r="C22" s="368"/>
      <c r="D22" s="369"/>
      <c r="E22" s="369"/>
      <c r="F22" s="369"/>
      <c r="G22" s="370" t="str">
        <f t="array" ref="G22">IFERROR(IF(INDEX('Reference Records'!$D$4:$D$16,MATCH(LEFT(B22,255),LEFT('Reference Records'!$C$4:$C$16,255),0))=0,"",INDEX('Reference Records'!$D$4:$D$16,MATCH(LEFT(B22,255),LEFT('Reference Records'!$C$4:$C$16,255),0))),"")</f>
        <v/>
      </c>
      <c r="H22" s="371" t="str">
        <f>IF('Overview - Section A'!$AN$5="Funding Request",IF(I22="Funding Request Place Holder","",I22),"")</f>
        <v/>
      </c>
      <c r="I22" s="372" t="str">
        <f>IFERROR(IF(AB22="","",VLOOKUP(AB22,'Overview - Section A'!$P$30:$Q$31,2,FALSE)),"")</f>
        <v/>
      </c>
      <c r="J22" s="371"/>
      <c r="K22" s="371"/>
      <c r="L22" s="371"/>
      <c r="M22" s="371"/>
      <c r="N22" s="371"/>
      <c r="O22" s="373"/>
      <c r="P22" s="374"/>
      <c r="Q22" s="373" t="str">
        <f t="shared" si="3"/>
        <v/>
      </c>
      <c r="R22" s="375"/>
      <c r="S22" s="363" t="str">
        <f t="shared" si="0"/>
        <v/>
      </c>
      <c r="T22" s="363" t="b">
        <f t="shared" si="1"/>
        <v>0</v>
      </c>
      <c r="U22" s="363" t="str">
        <f>IFERROR(IF('Overview - Section A'!$AN$5="Funding Request",VLOOKUP(H22,'Overview - Section A'!$M$30:$P$31,4,FALSE),IF(AB22="","",AB22)),"")</f>
        <v/>
      </c>
      <c r="V22" s="364" t="str">
        <f t="shared" si="2"/>
        <v/>
      </c>
      <c r="W22" s="364" t="s">
        <v>407</v>
      </c>
      <c r="X22" s="364" t="str">
        <f t="array" ref="X22">IFERROR(IF(INDEX('Reference Records'!$G$4:$G$16,MATCH(LEFT(B22,255),LEFT('Reference Records'!$C$4:$C$16,255),0))=0,"",INDEX('Reference Records'!$G$4:$G$16,MATCH(LEFT(B22,255),LEFT('Reference Records'!$C$4:$C$16,255),0))),"")</f>
        <v/>
      </c>
      <c r="Y22" s="364" t="str">
        <f>IFERROR(IF('Overview - Section A'!$AN$5="Funding Request",IF('Reference Records'!$B$157&lt;&gt;"",VLOOKUP(Q22,'Reference Records'!$B$157:$C$158,2,FALSE),VLOOKUP(Q22,'Reference Records'!$A$170:$C$171,3,FALSE)),VLOOKUP(Q22,'Reference Records'!$A$174:$C$176,3,FALSE)),"")</f>
        <v/>
      </c>
      <c r="Z22" s="364"/>
      <c r="AA22" s="364"/>
      <c r="AB22" s="376"/>
      <c r="AC22" s="364" t="s">
        <v>373</v>
      </c>
      <c r="AD22" s="377"/>
      <c r="AE22" s="132"/>
      <c r="AF22" s="138"/>
      <c r="AG22" s="139"/>
    </row>
    <row r="23" spans="1:33" ht="47.1" customHeight="1" x14ac:dyDescent="0.25">
      <c r="A23" s="366">
        <v>14</v>
      </c>
      <c r="B23" s="367" t="str">
        <f>IFERROR(VLOOKUP(Z23,'Reference records(soft deleted)'!$B$6:$D$20,3,FALSE),"")</f>
        <v/>
      </c>
      <c r="C23" s="368"/>
      <c r="D23" s="369"/>
      <c r="E23" s="369"/>
      <c r="F23" s="369"/>
      <c r="G23" s="370" t="str">
        <f t="array" ref="G23">IFERROR(IF(INDEX('Reference Records'!$D$4:$D$16,MATCH(LEFT(B23,255),LEFT('Reference Records'!$C$4:$C$16,255),0))=0,"",INDEX('Reference Records'!$D$4:$D$16,MATCH(LEFT(B23,255),LEFT('Reference Records'!$C$4:$C$16,255),0))),"")</f>
        <v/>
      </c>
      <c r="H23" s="371" t="str">
        <f>IF('Overview - Section A'!$AN$5="Funding Request",IF(I23="Funding Request Place Holder","",I23),"")</f>
        <v/>
      </c>
      <c r="I23" s="372" t="str">
        <f>IFERROR(IF(AB23="","",VLOOKUP(AB23,'Overview - Section A'!$P$30:$Q$31,2,FALSE)),"")</f>
        <v/>
      </c>
      <c r="J23" s="371"/>
      <c r="K23" s="371"/>
      <c r="L23" s="371"/>
      <c r="M23" s="371"/>
      <c r="N23" s="371"/>
      <c r="O23" s="373"/>
      <c r="P23" s="374"/>
      <c r="Q23" s="373" t="str">
        <f t="shared" si="3"/>
        <v/>
      </c>
      <c r="R23" s="375"/>
      <c r="S23" s="363" t="str">
        <f t="shared" si="0"/>
        <v/>
      </c>
      <c r="T23" s="363" t="b">
        <f t="shared" si="1"/>
        <v>0</v>
      </c>
      <c r="U23" s="363" t="str">
        <f>IFERROR(IF('Overview - Section A'!$AN$5="Funding Request",VLOOKUP(H23,'Overview - Section A'!$M$30:$P$31,4,FALSE),IF(AB23="","",AB23)),"")</f>
        <v/>
      </c>
      <c r="V23" s="364" t="str">
        <f t="shared" si="2"/>
        <v/>
      </c>
      <c r="W23" s="364" t="s">
        <v>408</v>
      </c>
      <c r="X23" s="364" t="str">
        <f t="array" ref="X23">IFERROR(IF(INDEX('Reference Records'!$G$4:$G$16,MATCH(LEFT(B23,255),LEFT('Reference Records'!$C$4:$C$16,255),0))=0,"",INDEX('Reference Records'!$G$4:$G$16,MATCH(LEFT(B23,255),LEFT('Reference Records'!$C$4:$C$16,255),0))),"")</f>
        <v/>
      </c>
      <c r="Y23" s="364" t="str">
        <f>IFERROR(IF('Overview - Section A'!$AN$5="Funding Request",IF('Reference Records'!$B$157&lt;&gt;"",VLOOKUP(Q23,'Reference Records'!$B$157:$C$158,2,FALSE),VLOOKUP(Q23,'Reference Records'!$A$170:$C$171,3,FALSE)),VLOOKUP(Q23,'Reference Records'!$A$174:$C$176,3,FALSE)),"")</f>
        <v/>
      </c>
      <c r="Z23" s="364"/>
      <c r="AA23" s="364"/>
      <c r="AB23" s="376"/>
      <c r="AC23" s="364" t="s">
        <v>373</v>
      </c>
      <c r="AD23" s="377"/>
      <c r="AE23" s="132"/>
      <c r="AF23" s="138"/>
      <c r="AG23" s="139"/>
    </row>
    <row r="24" spans="1:33" ht="47.1" customHeight="1" x14ac:dyDescent="0.25">
      <c r="A24" s="366">
        <v>15</v>
      </c>
      <c r="B24" s="367" t="str">
        <f>IFERROR(VLOOKUP(Z24,'Reference records(soft deleted)'!$B$6:$D$20,3,FALSE),"")</f>
        <v/>
      </c>
      <c r="C24" s="368"/>
      <c r="D24" s="369"/>
      <c r="E24" s="369"/>
      <c r="F24" s="369"/>
      <c r="G24" s="370" t="str">
        <f t="array" ref="G24">IFERROR(IF(INDEX('Reference Records'!$D$4:$D$16,MATCH(LEFT(B24,255),LEFT('Reference Records'!$C$4:$C$16,255),0))=0,"",INDEX('Reference Records'!$D$4:$D$16,MATCH(LEFT(B24,255),LEFT('Reference Records'!$C$4:$C$16,255),0))),"")</f>
        <v/>
      </c>
      <c r="H24" s="371" t="str">
        <f>IF('Overview - Section A'!$AN$5="Funding Request",IF(I24="Funding Request Place Holder","",I24),"")</f>
        <v/>
      </c>
      <c r="I24" s="372" t="str">
        <f>IFERROR(IF(AB24="","",VLOOKUP(AB24,'Overview - Section A'!$P$30:$Q$31,2,FALSE)),"")</f>
        <v/>
      </c>
      <c r="J24" s="371"/>
      <c r="K24" s="371"/>
      <c r="L24" s="371"/>
      <c r="M24" s="371"/>
      <c r="N24" s="371"/>
      <c r="O24" s="373"/>
      <c r="P24" s="374"/>
      <c r="Q24" s="373" t="str">
        <f t="shared" si="3"/>
        <v/>
      </c>
      <c r="R24" s="375"/>
      <c r="S24" s="363" t="str">
        <f t="shared" si="0"/>
        <v/>
      </c>
      <c r="T24" s="363" t="b">
        <f t="shared" si="1"/>
        <v>0</v>
      </c>
      <c r="U24" s="363" t="str">
        <f>IFERROR(IF('Overview - Section A'!$AN$5="Funding Request",VLOOKUP(H24,'Overview - Section A'!$M$30:$P$31,4,FALSE),IF(AB24="","",AB24)),"")</f>
        <v/>
      </c>
      <c r="V24" s="364" t="str">
        <f t="shared" si="2"/>
        <v/>
      </c>
      <c r="W24" s="364" t="s">
        <v>409</v>
      </c>
      <c r="X24" s="364" t="str">
        <f t="array" ref="X24">IFERROR(IF(INDEX('Reference Records'!$G$4:$G$16,MATCH(LEFT(B24,255),LEFT('Reference Records'!$C$4:$C$16,255),0))=0,"",INDEX('Reference Records'!$G$4:$G$16,MATCH(LEFT(B24,255),LEFT('Reference Records'!$C$4:$C$16,255),0))),"")</f>
        <v/>
      </c>
      <c r="Y24" s="364" t="str">
        <f>IFERROR(IF('Overview - Section A'!$AN$5="Funding Request",IF('Reference Records'!$B$157&lt;&gt;"",VLOOKUP(Q24,'Reference Records'!$B$157:$C$158,2,FALSE),VLOOKUP(Q24,'Reference Records'!$A$170:$C$171,3,FALSE)),VLOOKUP(Q24,'Reference Records'!$A$174:$C$176,3,FALSE)),"")</f>
        <v/>
      </c>
      <c r="Z24" s="364"/>
      <c r="AA24" s="364"/>
      <c r="AB24" s="376"/>
      <c r="AC24" s="364" t="s">
        <v>373</v>
      </c>
      <c r="AD24" s="377"/>
      <c r="AE24" s="132"/>
      <c r="AF24" s="138"/>
      <c r="AG24" s="139"/>
    </row>
    <row r="25" spans="1:33" ht="2.85" customHeight="1" thickBot="1" x14ac:dyDescent="0.3">
      <c r="A25" s="34"/>
      <c r="B25" s="35"/>
      <c r="C25" s="36"/>
      <c r="D25" s="36"/>
      <c r="E25" s="36"/>
      <c r="F25" s="36"/>
      <c r="G25" s="37"/>
      <c r="H25" s="37"/>
      <c r="I25" s="37"/>
      <c r="J25" s="37"/>
      <c r="K25" s="37"/>
      <c r="L25" s="37"/>
      <c r="M25" s="37"/>
      <c r="N25" s="37"/>
      <c r="O25" s="38"/>
      <c r="P25" s="36"/>
      <c r="Q25" s="36"/>
      <c r="R25" s="23"/>
      <c r="S25" s="218"/>
      <c r="T25" s="218"/>
      <c r="U25" s="218"/>
      <c r="V25" s="38"/>
      <c r="W25" s="38"/>
      <c r="X25" s="38"/>
      <c r="Y25" s="38"/>
      <c r="Z25" s="38"/>
      <c r="AA25" s="38"/>
      <c r="AB25" s="38"/>
      <c r="AC25" s="38"/>
      <c r="AD25" s="38"/>
      <c r="AE25" s="39"/>
      <c r="AF25" s="138"/>
      <c r="AG25" s="139"/>
    </row>
    <row r="26" spans="1:33" ht="23.85" customHeight="1" thickBot="1" x14ac:dyDescent="0.3">
      <c r="B26" s="41"/>
      <c r="C26" s="17"/>
      <c r="D26" s="24"/>
      <c r="E26" s="24"/>
      <c r="F26" s="24"/>
      <c r="G26" s="24"/>
      <c r="H26" s="24"/>
      <c r="I26" s="24"/>
      <c r="J26" s="24"/>
      <c r="K26" s="24"/>
      <c r="L26" s="24"/>
      <c r="M26" s="24"/>
      <c r="N26" s="24"/>
      <c r="O26" s="24"/>
      <c r="P26" s="18"/>
      <c r="Q26" s="18"/>
      <c r="R26" s="18"/>
      <c r="AF26" s="139"/>
      <c r="AG26" s="139"/>
    </row>
    <row r="27" spans="1:33" ht="27.75" customHeight="1" thickBot="1" x14ac:dyDescent="0.3">
      <c r="A27" s="524" t="s">
        <v>28</v>
      </c>
      <c r="B27" s="525"/>
      <c r="C27" s="525"/>
      <c r="D27" s="525"/>
      <c r="E27" s="525"/>
      <c r="F27" s="525"/>
      <c r="G27" s="525"/>
      <c r="H27" s="525"/>
      <c r="I27" s="40"/>
      <c r="J27" s="40"/>
      <c r="K27" s="40"/>
      <c r="L27" s="40"/>
      <c r="M27" s="40"/>
      <c r="N27" s="163"/>
      <c r="O27" s="20"/>
      <c r="P27" s="21"/>
    </row>
    <row r="28" spans="1:33" ht="45.6" customHeight="1" x14ac:dyDescent="0.25">
      <c r="A28" s="422" t="s">
        <v>21</v>
      </c>
      <c r="B28" s="422" t="s">
        <v>123</v>
      </c>
      <c r="C28" s="422" t="s">
        <v>141</v>
      </c>
      <c r="D28" s="422" t="s">
        <v>6</v>
      </c>
      <c r="E28" s="422" t="s">
        <v>7</v>
      </c>
      <c r="F28" s="422" t="s">
        <v>8</v>
      </c>
      <c r="G28" s="423" t="s">
        <v>27</v>
      </c>
      <c r="H28" s="422" t="s">
        <v>144</v>
      </c>
      <c r="I28" s="424"/>
      <c r="J28" s="425" t="s">
        <v>212</v>
      </c>
      <c r="K28" s="425" t="s">
        <v>60</v>
      </c>
      <c r="L28" s="425" t="s">
        <v>213</v>
      </c>
      <c r="M28" s="425" t="s">
        <v>62</v>
      </c>
      <c r="N28" s="425" t="s">
        <v>211</v>
      </c>
      <c r="O28" s="425" t="s">
        <v>234</v>
      </c>
      <c r="P28" s="165"/>
    </row>
    <row r="29" spans="1:33" ht="47.1" hidden="1" customHeight="1" x14ac:dyDescent="0.25">
      <c r="A29" s="426" t="s">
        <v>82</v>
      </c>
      <c r="B29" s="383" t="str">
        <f>IF(A29=A28,"",VLOOKUP(A29,$A$9:$V$26,22,FALSE))</f>
        <v>[Custom Impact Indicator]</v>
      </c>
      <c r="C29" s="384" t="str">
        <f>IFERROR(IF(N29&lt;&gt;"",N29,IF(A29=A28,IF(C28&lt;YEAR('Overview - Section A'!$E$8),C28+1,""),YEAR('Overview - Section A'!$E$7))),"")</f>
        <v>[Year of Target]</v>
      </c>
      <c r="D29" s="427" t="s">
        <v>54</v>
      </c>
      <c r="E29" s="386" t="s">
        <v>55</v>
      </c>
      <c r="F29" s="387" t="str">
        <f>IF(IF(AND(D29="",E29=""),O29,IFERROR((D29/E29)*100,""))=0,"",IF(AND(D29="",E29=""),O29,IFERROR((D29/E29)*100,"")))</f>
        <v/>
      </c>
      <c r="G29" s="388" t="s">
        <v>56</v>
      </c>
      <c r="H29" s="389" t="s">
        <v>143</v>
      </c>
      <c r="I29" s="428"/>
      <c r="J29" s="429" t="s">
        <v>61</v>
      </c>
      <c r="K29" s="429" t="b">
        <f>IFERROR(IF(VLOOKUP(A29,$A$9:$V$26,22,FALSE)&lt;&gt;"",TRUE,FALSE),FALSE)</f>
        <v>1</v>
      </c>
      <c r="L29" s="428" t="str">
        <f ca="1">IFERROR(IF(G29&lt;&gt;"",INDEX('Overview - Section A'!$U$37:$U$44,MATCH(G29,'Overview - Section A'!$A$37:$A$44,1)),J29),"")</f>
        <v>[Record ID]</v>
      </c>
      <c r="M29" s="430" t="s">
        <v>61</v>
      </c>
      <c r="N29" s="428" t="s">
        <v>239</v>
      </c>
      <c r="O29" s="428" t="s">
        <v>210</v>
      </c>
      <c r="P29" s="165"/>
    </row>
    <row r="30" spans="1:33" ht="47.1" customHeight="1" x14ac:dyDescent="0.25">
      <c r="A30" s="426">
        <v>1</v>
      </c>
      <c r="B30" s="383" t="str">
        <f t="shared" ref="B30:B93" si="4">IF(A30=A29,"",VLOOKUP(A30,$A$9:$V$26,22,FALSE))</f>
        <v>Malaria I-5: Malaria parasite prevalence: Proportion of children aged 6-59 months with malaria infection</v>
      </c>
      <c r="C30" s="384">
        <f>IFERROR(IF(N30&lt;&gt;"",N30,IF(A30=A29,IF(C29&lt;YEAR('Overview - Section A'!$E$8),C29+1,""),YEAR('Overview - Section A'!$E$7))),"")</f>
        <v>2018</v>
      </c>
      <c r="D30" s="427"/>
      <c r="E30" s="386"/>
      <c r="F30" s="387" t="str">
        <f t="shared" ref="F30:F35" si="5">IF(IF(AND(D30="",E30=""),O30,IFERROR((D30/E30)*100,""))=0,"",IF(AND(D30="",E30=""),O30,IFERROR((D30/E30)*100,"")))</f>
        <v/>
      </c>
      <c r="G30" s="388"/>
      <c r="H30" s="389"/>
      <c r="I30" s="428"/>
      <c r="J30" s="429" t="s">
        <v>410</v>
      </c>
      <c r="K30" s="429" t="b">
        <f t="shared" ref="K30:K93" si="6">IFERROR(IF(VLOOKUP(A30,$A$9:$V$26,22,FALSE)&lt;&gt;"",TRUE,FALSE),FALSE)</f>
        <v>1</v>
      </c>
      <c r="L30" s="428" t="str">
        <f>IFERROR(IF(G30&lt;&gt;"",INDEX('Overview - Section A'!$U$37:$U$44,MATCH(G30,'Overview - Section A'!$A$37:$A$44,1)),J30),"")</f>
        <v>a1Y36000002qELyEAM</v>
      </c>
      <c r="M30" s="430" t="s">
        <v>617</v>
      </c>
      <c r="N30" s="428"/>
      <c r="O30" s="428"/>
      <c r="P30" s="165"/>
    </row>
    <row r="31" spans="1:33" ht="47.1" customHeight="1" x14ac:dyDescent="0.25">
      <c r="A31" s="426">
        <v>1</v>
      </c>
      <c r="B31" s="383" t="str">
        <f t="shared" si="4"/>
        <v/>
      </c>
      <c r="C31" s="384">
        <f>IFERROR(IF(N31&lt;&gt;"",N31,IF(A31=A30,IF(C30&lt;YEAR('Overview - Section A'!$E$8),C30+1,""),YEAR('Overview - Section A'!$E$7))),"")</f>
        <v>2019</v>
      </c>
      <c r="D31" s="427">
        <v>14</v>
      </c>
      <c r="E31" s="386">
        <v>100</v>
      </c>
      <c r="F31" s="387">
        <f t="shared" si="5"/>
        <v>14.000000000000002</v>
      </c>
      <c r="G31" s="388">
        <v>43982</v>
      </c>
      <c r="H31" s="389"/>
      <c r="I31" s="428"/>
      <c r="J31" s="429" t="s">
        <v>412</v>
      </c>
      <c r="K31" s="429" t="b">
        <f t="shared" si="6"/>
        <v>1</v>
      </c>
      <c r="L31" s="428" t="str">
        <f ca="1">IFERROR(IF(G31&lt;&gt;"",INDEX('Overview - Section A'!$U$37:$U$44,MATCH(G31,'Overview - Section A'!$A$37:$A$44,1)),J31),"")</f>
        <v>a1Y36000002qEM2EAM</v>
      </c>
      <c r="M31" s="430" t="s">
        <v>618</v>
      </c>
      <c r="N31" s="428"/>
      <c r="O31" s="428"/>
      <c r="P31" s="165"/>
    </row>
    <row r="32" spans="1:33" ht="47.1" customHeight="1" x14ac:dyDescent="0.25">
      <c r="A32" s="426">
        <v>1</v>
      </c>
      <c r="B32" s="383" t="str">
        <f t="shared" si="4"/>
        <v/>
      </c>
      <c r="C32" s="384">
        <f>IFERROR(IF(N32&lt;&gt;"",N32,IF(A32=A31,IF(C31&lt;YEAR('Overview - Section A'!$E$8),C31+1,""),YEAR('Overview - Section A'!$E$7))),"")</f>
        <v>2020</v>
      </c>
      <c r="D32" s="427"/>
      <c r="E32" s="386"/>
      <c r="F32" s="387" t="str">
        <f t="shared" si="5"/>
        <v/>
      </c>
      <c r="G32" s="388"/>
      <c r="H32" s="389"/>
      <c r="I32" s="428"/>
      <c r="J32" s="429" t="s">
        <v>414</v>
      </c>
      <c r="K32" s="429" t="b">
        <f t="shared" si="6"/>
        <v>1</v>
      </c>
      <c r="L32" s="428" t="str">
        <f>IFERROR(IF(G32&lt;&gt;"",INDEX('Overview - Section A'!$U$37:$U$44,MATCH(G32,'Overview - Section A'!$A$37:$A$44,1)),J32),"")</f>
        <v>a1Y36000002qEM0EAM</v>
      </c>
      <c r="M32" s="430" t="s">
        <v>619</v>
      </c>
      <c r="N32" s="428"/>
      <c r="O32" s="428"/>
      <c r="P32" s="165"/>
    </row>
    <row r="33" spans="1:16" ht="47.1" customHeight="1" x14ac:dyDescent="0.25">
      <c r="A33" s="426">
        <v>1</v>
      </c>
      <c r="B33" s="383" t="str">
        <f t="shared" si="4"/>
        <v/>
      </c>
      <c r="C33" s="384" t="str">
        <f>IFERROR(IF(N33&lt;&gt;"",N33,IF(A33=A32,IF(C32&lt;YEAR('Overview - Section A'!$E$8),C32+1,""),YEAR('Overview - Section A'!$E$7))),"")</f>
        <v/>
      </c>
      <c r="D33" s="427"/>
      <c r="E33" s="386"/>
      <c r="F33" s="387" t="str">
        <f t="shared" si="5"/>
        <v/>
      </c>
      <c r="G33" s="388"/>
      <c r="H33" s="389"/>
      <c r="I33" s="428"/>
      <c r="J33" s="429" t="s">
        <v>416</v>
      </c>
      <c r="K33" s="429" t="b">
        <f t="shared" si="6"/>
        <v>1</v>
      </c>
      <c r="L33" s="428" t="str">
        <f>IFERROR(IF(G33&lt;&gt;"",INDEX('Overview - Section A'!$U$37:$U$44,MATCH(G33,'Overview - Section A'!$A$37:$A$44,1)),J33),"")</f>
        <v>a1Y36000002qEM1EAM</v>
      </c>
      <c r="M33" s="430" t="s">
        <v>620</v>
      </c>
      <c r="N33" s="428"/>
      <c r="O33" s="428"/>
      <c r="P33" s="165"/>
    </row>
    <row r="34" spans="1:16" ht="47.1" customHeight="1" x14ac:dyDescent="0.25">
      <c r="A34" s="426">
        <v>1</v>
      </c>
      <c r="B34" s="383" t="str">
        <f t="shared" si="4"/>
        <v/>
      </c>
      <c r="C34" s="384" t="str">
        <f>IFERROR(IF(N34&lt;&gt;"",N34,IF(A34=A33,IF(C33&lt;YEAR('Overview - Section A'!$E$8),C33+1,""),YEAR('Overview - Section A'!$E$7))),"")</f>
        <v/>
      </c>
      <c r="D34" s="427"/>
      <c r="E34" s="386"/>
      <c r="F34" s="387" t="str">
        <f t="shared" si="5"/>
        <v/>
      </c>
      <c r="G34" s="388"/>
      <c r="H34" s="389"/>
      <c r="I34" s="428"/>
      <c r="J34" s="429" t="s">
        <v>418</v>
      </c>
      <c r="K34" s="429" t="b">
        <f t="shared" si="6"/>
        <v>1</v>
      </c>
      <c r="L34" s="428" t="str">
        <f>IFERROR(IF(G34&lt;&gt;"",INDEX('Overview - Section A'!$U$37:$U$44,MATCH(G34,'Overview - Section A'!$A$37:$A$44,1)),J34),"")</f>
        <v>a1Y36000002qEM2EAM</v>
      </c>
      <c r="M34" s="430" t="s">
        <v>621</v>
      </c>
      <c r="N34" s="428"/>
      <c r="O34" s="428"/>
      <c r="P34" s="165"/>
    </row>
    <row r="35" spans="1:16" ht="47.1" customHeight="1" x14ac:dyDescent="0.25">
      <c r="A35" s="426">
        <v>1</v>
      </c>
      <c r="B35" s="383" t="str">
        <f t="shared" si="4"/>
        <v/>
      </c>
      <c r="C35" s="384" t="str">
        <f>IFERROR(IF(N35&lt;&gt;"",N35,IF(A35=A34,IF(C34&lt;YEAR('Overview - Section A'!$E$8),C34+1,""),YEAR('Overview - Section A'!$E$7))),"")</f>
        <v/>
      </c>
      <c r="D35" s="427"/>
      <c r="E35" s="386"/>
      <c r="F35" s="387" t="str">
        <f t="shared" si="5"/>
        <v/>
      </c>
      <c r="G35" s="388"/>
      <c r="H35" s="389"/>
      <c r="I35" s="428"/>
      <c r="J35" s="429" t="s">
        <v>420</v>
      </c>
      <c r="K35" s="429" t="b">
        <f t="shared" si="6"/>
        <v>1</v>
      </c>
      <c r="L35" s="428" t="str">
        <f>IFERROR(IF(G35&lt;&gt;"",INDEX('Overview - Section A'!$U$37:$U$44,MATCH(G35,'Overview - Section A'!$A$37:$A$44,1)),J35),"")</f>
        <v>a1Y36000002qEM3EAM</v>
      </c>
      <c r="M35" s="430" t="s">
        <v>622</v>
      </c>
      <c r="N35" s="428"/>
      <c r="O35" s="428"/>
      <c r="P35" s="165"/>
    </row>
    <row r="36" spans="1:16" ht="47.1" customHeight="1" x14ac:dyDescent="0.25">
      <c r="A36" s="426">
        <v>2</v>
      </c>
      <c r="B36" s="383" t="str">
        <f t="shared" si="4"/>
        <v>Malaria I-4: Malaria test positivity rate</v>
      </c>
      <c r="C36" s="384">
        <f>IFERROR(IF(N36&lt;&gt;"",N36,IF(A36=A35,IF(C35&lt;YEAR('Overview - Section A'!$E$8),C35+1,""),YEAR('Overview - Section A'!$E$7))),"")</f>
        <v>2018</v>
      </c>
      <c r="D36" s="427"/>
      <c r="E36" s="386"/>
      <c r="F36" s="387">
        <v>24.3</v>
      </c>
      <c r="G36" s="388">
        <v>43497</v>
      </c>
      <c r="H36" s="389"/>
      <c r="I36" s="428"/>
      <c r="J36" s="429" t="s">
        <v>410</v>
      </c>
      <c r="K36" s="429" t="b">
        <f t="shared" si="6"/>
        <v>1</v>
      </c>
      <c r="L36" s="428" t="str">
        <f ca="1">IFERROR(IF(G36&lt;&gt;"",INDEX('Overview - Section A'!$U$37:$U$44,MATCH(G36,'Overview - Section A'!$A$37:$A$44,1)),J36),"")</f>
        <v>a1Y36000002qEM0EAM</v>
      </c>
      <c r="M36" s="430" t="s">
        <v>623</v>
      </c>
      <c r="N36" s="428"/>
      <c r="O36" s="428"/>
      <c r="P36" s="165"/>
    </row>
    <row r="37" spans="1:16" ht="47.1" customHeight="1" x14ac:dyDescent="0.25">
      <c r="A37" s="426">
        <v>2</v>
      </c>
      <c r="B37" s="383" t="str">
        <f t="shared" si="4"/>
        <v/>
      </c>
      <c r="C37" s="384">
        <f>IFERROR(IF(N37&lt;&gt;"",N37,IF(A37=A36,IF(C36&lt;YEAR('Overview - Section A'!$E$8),C36+1,""),YEAR('Overview - Section A'!$E$7))),"")</f>
        <v>2019</v>
      </c>
      <c r="D37" s="427"/>
      <c r="E37" s="386"/>
      <c r="F37" s="387">
        <v>23.2</v>
      </c>
      <c r="G37" s="388">
        <v>43862</v>
      </c>
      <c r="H37" s="389"/>
      <c r="I37" s="428"/>
      <c r="J37" s="429" t="s">
        <v>412</v>
      </c>
      <c r="K37" s="429" t="b">
        <f t="shared" si="6"/>
        <v>1</v>
      </c>
      <c r="L37" s="428" t="str">
        <f ca="1">IFERROR(IF(G37&lt;&gt;"",INDEX('Overview - Section A'!$U$37:$U$44,MATCH(G37,'Overview - Section A'!$A$37:$A$44,1)),J37),"")</f>
        <v>a1Y36000002qEM2EAM</v>
      </c>
      <c r="M37" s="430" t="s">
        <v>624</v>
      </c>
      <c r="N37" s="428"/>
      <c r="O37" s="428"/>
      <c r="P37" s="165"/>
    </row>
    <row r="38" spans="1:16" ht="47.1" customHeight="1" x14ac:dyDescent="0.25">
      <c r="A38" s="426">
        <v>2</v>
      </c>
      <c r="B38" s="383" t="str">
        <f t="shared" si="4"/>
        <v/>
      </c>
      <c r="C38" s="384">
        <f>IFERROR(IF(N38&lt;&gt;"",N38,IF(A38=A37,IF(C37&lt;YEAR('Overview - Section A'!$E$8),C37+1,""),YEAR('Overview - Section A'!$E$7))),"")</f>
        <v>2020</v>
      </c>
      <c r="D38" s="427"/>
      <c r="E38" s="386"/>
      <c r="F38" s="387">
        <v>22.1</v>
      </c>
      <c r="G38" s="388">
        <v>44228</v>
      </c>
      <c r="H38" s="389"/>
      <c r="I38" s="428"/>
      <c r="J38" s="429" t="s">
        <v>414</v>
      </c>
      <c r="K38" s="429" t="b">
        <f t="shared" si="6"/>
        <v>1</v>
      </c>
      <c r="L38" s="428" t="str">
        <f ca="1">IFERROR(IF(G38&lt;&gt;"",INDEX('Overview - Section A'!$U$37:$U$44,MATCH(G38,'Overview - Section A'!$A$37:$A$44,1)),J38),"")</f>
        <v>a1Y36000002qEM3EAM</v>
      </c>
      <c r="M38" s="430" t="s">
        <v>625</v>
      </c>
      <c r="N38" s="428"/>
      <c r="O38" s="428"/>
      <c r="P38" s="165"/>
    </row>
    <row r="39" spans="1:16" ht="47.1" customHeight="1" x14ac:dyDescent="0.25">
      <c r="A39" s="426">
        <v>2</v>
      </c>
      <c r="B39" s="383" t="str">
        <f t="shared" si="4"/>
        <v/>
      </c>
      <c r="C39" s="384" t="str">
        <f>IFERROR(IF(N39&lt;&gt;"",N39,IF(A39=A38,IF(C38&lt;YEAR('Overview - Section A'!$E$8),C38+1,""),YEAR('Overview - Section A'!$E$7))),"")</f>
        <v/>
      </c>
      <c r="D39" s="427"/>
      <c r="E39" s="386"/>
      <c r="F39" s="387" t="str">
        <f t="shared" ref="F39:F93" si="7">IF(IF(AND(D39="",E39=""),O39,IFERROR((D39/E39)*100,""))=0,"",IF(AND(D39="",E39=""),O39,IFERROR((D39/E39)*100,"")))</f>
        <v/>
      </c>
      <c r="G39" s="388"/>
      <c r="H39" s="389"/>
      <c r="I39" s="428"/>
      <c r="J39" s="429" t="s">
        <v>416</v>
      </c>
      <c r="K39" s="429" t="b">
        <f t="shared" si="6"/>
        <v>1</v>
      </c>
      <c r="L39" s="428" t="str">
        <f>IFERROR(IF(G39&lt;&gt;"",INDEX('Overview - Section A'!$U$37:$U$44,MATCH(G39,'Overview - Section A'!$A$37:$A$44,1)),J39),"")</f>
        <v>a1Y36000002qEM1EAM</v>
      </c>
      <c r="M39" s="430" t="s">
        <v>626</v>
      </c>
      <c r="N39" s="428"/>
      <c r="O39" s="428"/>
      <c r="P39" s="165"/>
    </row>
    <row r="40" spans="1:16" ht="47.1" customHeight="1" x14ac:dyDescent="0.25">
      <c r="A40" s="426">
        <v>2</v>
      </c>
      <c r="B40" s="383" t="str">
        <f t="shared" si="4"/>
        <v/>
      </c>
      <c r="C40" s="384" t="str">
        <f>IFERROR(IF(N40&lt;&gt;"",N40,IF(A40=A39,IF(C39&lt;YEAR('Overview - Section A'!$E$8),C39+1,""),YEAR('Overview - Section A'!$E$7))),"")</f>
        <v/>
      </c>
      <c r="D40" s="427"/>
      <c r="E40" s="386"/>
      <c r="F40" s="387" t="str">
        <f t="shared" si="7"/>
        <v/>
      </c>
      <c r="G40" s="388"/>
      <c r="H40" s="389"/>
      <c r="I40" s="428"/>
      <c r="J40" s="429" t="s">
        <v>418</v>
      </c>
      <c r="K40" s="429" t="b">
        <f t="shared" si="6"/>
        <v>1</v>
      </c>
      <c r="L40" s="428" t="str">
        <f>IFERROR(IF(G40&lt;&gt;"",INDEX('Overview - Section A'!$U$37:$U$44,MATCH(G40,'Overview - Section A'!$A$37:$A$44,1)),J40),"")</f>
        <v>a1Y36000002qEM2EAM</v>
      </c>
      <c r="M40" s="430" t="s">
        <v>627</v>
      </c>
      <c r="N40" s="428"/>
      <c r="O40" s="428"/>
      <c r="P40" s="165"/>
    </row>
    <row r="41" spans="1:16" ht="47.1" customHeight="1" x14ac:dyDescent="0.25">
      <c r="A41" s="426">
        <v>2</v>
      </c>
      <c r="B41" s="383" t="str">
        <f t="shared" si="4"/>
        <v/>
      </c>
      <c r="C41" s="384" t="str">
        <f>IFERROR(IF(N41&lt;&gt;"",N41,IF(A41=A40,IF(C40&lt;YEAR('Overview - Section A'!$E$8),C40+1,""),YEAR('Overview - Section A'!$E$7))),"")</f>
        <v/>
      </c>
      <c r="D41" s="427"/>
      <c r="E41" s="386"/>
      <c r="F41" s="387" t="str">
        <f t="shared" si="7"/>
        <v/>
      </c>
      <c r="G41" s="388"/>
      <c r="H41" s="389"/>
      <c r="I41" s="428"/>
      <c r="J41" s="429" t="s">
        <v>420</v>
      </c>
      <c r="K41" s="429" t="b">
        <f t="shared" si="6"/>
        <v>1</v>
      </c>
      <c r="L41" s="428" t="str">
        <f>IFERROR(IF(G41&lt;&gt;"",INDEX('Overview - Section A'!$U$37:$U$44,MATCH(G41,'Overview - Section A'!$A$37:$A$44,1)),J41),"")</f>
        <v>a1Y36000002qEM3EAM</v>
      </c>
      <c r="M41" s="430" t="s">
        <v>628</v>
      </c>
      <c r="N41" s="428"/>
      <c r="O41" s="428"/>
      <c r="P41" s="165"/>
    </row>
    <row r="42" spans="1:16" ht="47.1" customHeight="1" x14ac:dyDescent="0.25">
      <c r="A42" s="426">
        <v>3</v>
      </c>
      <c r="B42" s="383" t="str">
        <f t="shared" si="4"/>
        <v>Malaria I-3.1(M): Inpatient malaria deaths per year: rate per 100,000 persons per year</v>
      </c>
      <c r="C42" s="384">
        <f>IFERROR(IF(N42&lt;&gt;"",N42,IF(A42=A41,IF(C41&lt;YEAR('Overview - Section A'!$E$8),C41+1,""),YEAR('Overview - Section A'!$E$7))),"")</f>
        <v>2018</v>
      </c>
      <c r="D42" s="427">
        <v>2.9</v>
      </c>
      <c r="E42" s="386"/>
      <c r="F42" s="387" t="str">
        <f t="shared" si="7"/>
        <v/>
      </c>
      <c r="G42" s="388">
        <v>43497</v>
      </c>
      <c r="H42" s="389"/>
      <c r="I42" s="428"/>
      <c r="J42" s="429" t="s">
        <v>410</v>
      </c>
      <c r="K42" s="429" t="b">
        <f t="shared" si="6"/>
        <v>1</v>
      </c>
      <c r="L42" s="428" t="str">
        <f ca="1">IFERROR(IF(G42&lt;&gt;"",INDEX('Overview - Section A'!$U$37:$U$44,MATCH(G42,'Overview - Section A'!$A$37:$A$44,1)),J42),"")</f>
        <v>a1Y36000002qEM0EAM</v>
      </c>
      <c r="M42" s="430" t="s">
        <v>629</v>
      </c>
      <c r="N42" s="428"/>
      <c r="O42" s="428"/>
      <c r="P42" s="165"/>
    </row>
    <row r="43" spans="1:16" ht="47.1" customHeight="1" x14ac:dyDescent="0.25">
      <c r="A43" s="426">
        <v>3</v>
      </c>
      <c r="B43" s="383" t="str">
        <f t="shared" si="4"/>
        <v/>
      </c>
      <c r="C43" s="384">
        <f>IFERROR(IF(N43&lt;&gt;"",N43,IF(A43=A42,IF(C42&lt;YEAR('Overview - Section A'!$E$8),C42+1,""),YEAR('Overview - Section A'!$E$7))),"")</f>
        <v>2019</v>
      </c>
      <c r="D43" s="427">
        <v>2.5</v>
      </c>
      <c r="E43" s="386"/>
      <c r="F43" s="387" t="str">
        <f t="shared" si="7"/>
        <v/>
      </c>
      <c r="G43" s="388">
        <v>43862</v>
      </c>
      <c r="H43" s="389"/>
      <c r="I43" s="428"/>
      <c r="J43" s="429" t="s">
        <v>412</v>
      </c>
      <c r="K43" s="429" t="b">
        <f t="shared" si="6"/>
        <v>1</v>
      </c>
      <c r="L43" s="428" t="str">
        <f ca="1">IFERROR(IF(G43&lt;&gt;"",INDEX('Overview - Section A'!$U$37:$U$44,MATCH(G43,'Overview - Section A'!$A$37:$A$44,1)),J43),"")</f>
        <v>a1Y36000002qEM2EAM</v>
      </c>
      <c r="M43" s="430" t="s">
        <v>630</v>
      </c>
      <c r="N43" s="428"/>
      <c r="O43" s="428"/>
      <c r="P43" s="165"/>
    </row>
    <row r="44" spans="1:16" ht="47.1" customHeight="1" x14ac:dyDescent="0.25">
      <c r="A44" s="426">
        <v>3</v>
      </c>
      <c r="B44" s="383" t="str">
        <f t="shared" si="4"/>
        <v/>
      </c>
      <c r="C44" s="384">
        <f>IFERROR(IF(N44&lt;&gt;"",N44,IF(A44=A43,IF(C43&lt;YEAR('Overview - Section A'!$E$8),C43+1,""),YEAR('Overview - Section A'!$E$7))),"")</f>
        <v>2020</v>
      </c>
      <c r="D44" s="427">
        <v>2</v>
      </c>
      <c r="E44" s="386"/>
      <c r="F44" s="387" t="str">
        <f t="shared" si="7"/>
        <v/>
      </c>
      <c r="G44" s="388">
        <v>44228</v>
      </c>
      <c r="H44" s="389"/>
      <c r="I44" s="428"/>
      <c r="J44" s="429" t="s">
        <v>414</v>
      </c>
      <c r="K44" s="429" t="b">
        <f t="shared" si="6"/>
        <v>1</v>
      </c>
      <c r="L44" s="428" t="str">
        <f ca="1">IFERROR(IF(G44&lt;&gt;"",INDEX('Overview - Section A'!$U$37:$U$44,MATCH(G44,'Overview - Section A'!$A$37:$A$44,1)),J44),"")</f>
        <v>a1Y36000002qEM3EAM</v>
      </c>
      <c r="M44" s="430" t="s">
        <v>631</v>
      </c>
      <c r="N44" s="428"/>
      <c r="O44" s="428"/>
      <c r="P44" s="165"/>
    </row>
    <row r="45" spans="1:16" ht="47.1" customHeight="1" x14ac:dyDescent="0.25">
      <c r="A45" s="426">
        <v>3</v>
      </c>
      <c r="B45" s="383" t="str">
        <f t="shared" si="4"/>
        <v/>
      </c>
      <c r="C45" s="384" t="str">
        <f>IFERROR(IF(N45&lt;&gt;"",N45,IF(A45=A44,IF(C44&lt;YEAR('Overview - Section A'!$E$8),C44+1,""),YEAR('Overview - Section A'!$E$7))),"")</f>
        <v/>
      </c>
      <c r="D45" s="427"/>
      <c r="E45" s="386"/>
      <c r="F45" s="387" t="str">
        <f t="shared" si="7"/>
        <v/>
      </c>
      <c r="G45" s="388"/>
      <c r="H45" s="389"/>
      <c r="I45" s="428"/>
      <c r="J45" s="429" t="s">
        <v>416</v>
      </c>
      <c r="K45" s="429" t="b">
        <f t="shared" si="6"/>
        <v>1</v>
      </c>
      <c r="L45" s="428" t="str">
        <f>IFERROR(IF(G45&lt;&gt;"",INDEX('Overview - Section A'!$U$37:$U$44,MATCH(G45,'Overview - Section A'!$A$37:$A$44,1)),J45),"")</f>
        <v>a1Y36000002qEM1EAM</v>
      </c>
      <c r="M45" s="430" t="s">
        <v>632</v>
      </c>
      <c r="N45" s="428"/>
      <c r="O45" s="428"/>
      <c r="P45" s="165"/>
    </row>
    <row r="46" spans="1:16" ht="47.1" customHeight="1" x14ac:dyDescent="0.25">
      <c r="A46" s="426">
        <v>3</v>
      </c>
      <c r="B46" s="383" t="str">
        <f t="shared" si="4"/>
        <v/>
      </c>
      <c r="C46" s="384" t="str">
        <f>IFERROR(IF(N46&lt;&gt;"",N46,IF(A46=A45,IF(C45&lt;YEAR('Overview - Section A'!$E$8),C45+1,""),YEAR('Overview - Section A'!$E$7))),"")</f>
        <v/>
      </c>
      <c r="D46" s="427"/>
      <c r="E46" s="386"/>
      <c r="F46" s="387" t="str">
        <f t="shared" si="7"/>
        <v/>
      </c>
      <c r="G46" s="388"/>
      <c r="H46" s="389"/>
      <c r="I46" s="428"/>
      <c r="J46" s="429" t="s">
        <v>418</v>
      </c>
      <c r="K46" s="429" t="b">
        <f t="shared" si="6"/>
        <v>1</v>
      </c>
      <c r="L46" s="428" t="str">
        <f>IFERROR(IF(G46&lt;&gt;"",INDEX('Overview - Section A'!$U$37:$U$44,MATCH(G46,'Overview - Section A'!$A$37:$A$44,1)),J46),"")</f>
        <v>a1Y36000002qEM2EAM</v>
      </c>
      <c r="M46" s="430" t="s">
        <v>633</v>
      </c>
      <c r="N46" s="428"/>
      <c r="O46" s="428"/>
      <c r="P46" s="165"/>
    </row>
    <row r="47" spans="1:16" ht="47.1" customHeight="1" x14ac:dyDescent="0.25">
      <c r="A47" s="426">
        <v>3</v>
      </c>
      <c r="B47" s="383" t="str">
        <f t="shared" si="4"/>
        <v/>
      </c>
      <c r="C47" s="384" t="str">
        <f>IFERROR(IF(N47&lt;&gt;"",N47,IF(A47=A46,IF(C46&lt;YEAR('Overview - Section A'!$E$8),C46+1,""),YEAR('Overview - Section A'!$E$7))),"")</f>
        <v/>
      </c>
      <c r="D47" s="427"/>
      <c r="E47" s="386"/>
      <c r="F47" s="387" t="str">
        <f t="shared" si="7"/>
        <v/>
      </c>
      <c r="G47" s="388"/>
      <c r="H47" s="389"/>
      <c r="I47" s="428"/>
      <c r="J47" s="429" t="s">
        <v>420</v>
      </c>
      <c r="K47" s="429" t="b">
        <f t="shared" si="6"/>
        <v>1</v>
      </c>
      <c r="L47" s="428" t="str">
        <f>IFERROR(IF(G47&lt;&gt;"",INDEX('Overview - Section A'!$U$37:$U$44,MATCH(G47,'Overview - Section A'!$A$37:$A$44,1)),J47),"")</f>
        <v>a1Y36000002qEM3EAM</v>
      </c>
      <c r="M47" s="430" t="s">
        <v>634</v>
      </c>
      <c r="N47" s="428"/>
      <c r="O47" s="428"/>
      <c r="P47" s="165"/>
    </row>
    <row r="48" spans="1:16" ht="47.1" customHeight="1" x14ac:dyDescent="0.25">
      <c r="A48" s="426">
        <v>4</v>
      </c>
      <c r="B48" s="383" t="str">
        <f t="shared" si="4"/>
        <v>Malaria I-2.1: Confirmed malaria cases (microscopy or RDT): rate per 1000 persons per year</v>
      </c>
      <c r="C48" s="384">
        <f>IFERROR(IF(N48&lt;&gt;"",N48,IF(A48=A47,IF(C47&lt;YEAR('Overview - Section A'!$E$8),C47+1,""),YEAR('Overview - Section A'!$E$7))),"")</f>
        <v>2018</v>
      </c>
      <c r="D48" s="427">
        <v>168</v>
      </c>
      <c r="E48" s="386"/>
      <c r="F48" s="387" t="str">
        <f t="shared" si="7"/>
        <v/>
      </c>
      <c r="G48" s="388">
        <v>43497</v>
      </c>
      <c r="H48" s="389"/>
      <c r="I48" s="428"/>
      <c r="J48" s="429" t="s">
        <v>410</v>
      </c>
      <c r="K48" s="429" t="b">
        <f t="shared" si="6"/>
        <v>1</v>
      </c>
      <c r="L48" s="428" t="str">
        <f ca="1">IFERROR(IF(G48&lt;&gt;"",INDEX('Overview - Section A'!$U$37:$U$44,MATCH(G48,'Overview - Section A'!$A$37:$A$44,1)),J48),"")</f>
        <v>a1Y36000002qEM0EAM</v>
      </c>
      <c r="M48" s="430" t="s">
        <v>635</v>
      </c>
      <c r="N48" s="428"/>
      <c r="O48" s="428"/>
      <c r="P48" s="165"/>
    </row>
    <row r="49" spans="1:16" ht="47.1" customHeight="1" x14ac:dyDescent="0.25">
      <c r="A49" s="426">
        <v>4</v>
      </c>
      <c r="B49" s="383" t="str">
        <f t="shared" si="4"/>
        <v/>
      </c>
      <c r="C49" s="384">
        <f>IFERROR(IF(N49&lt;&gt;"",N49,IF(A49=A48,IF(C48&lt;YEAR('Overview - Section A'!$E$8),C48+1,""),YEAR('Overview - Section A'!$E$7))),"")</f>
        <v>2019</v>
      </c>
      <c r="D49" s="427">
        <v>184</v>
      </c>
      <c r="E49" s="386"/>
      <c r="F49" s="387" t="str">
        <f t="shared" si="7"/>
        <v/>
      </c>
      <c r="G49" s="388">
        <v>43862</v>
      </c>
      <c r="H49" s="389"/>
      <c r="I49" s="428"/>
      <c r="J49" s="429" t="s">
        <v>412</v>
      </c>
      <c r="K49" s="429" t="b">
        <f t="shared" si="6"/>
        <v>1</v>
      </c>
      <c r="L49" s="428" t="str">
        <f ca="1">IFERROR(IF(G49&lt;&gt;"",INDEX('Overview - Section A'!$U$37:$U$44,MATCH(G49,'Overview - Section A'!$A$37:$A$44,1)),J49),"")</f>
        <v>a1Y36000002qEM2EAM</v>
      </c>
      <c r="M49" s="430" t="s">
        <v>636</v>
      </c>
      <c r="N49" s="428"/>
      <c r="O49" s="428"/>
      <c r="P49" s="165"/>
    </row>
    <row r="50" spans="1:16" ht="47.1" customHeight="1" x14ac:dyDescent="0.25">
      <c r="A50" s="426">
        <v>4</v>
      </c>
      <c r="B50" s="383" t="str">
        <f t="shared" si="4"/>
        <v/>
      </c>
      <c r="C50" s="384">
        <f>IFERROR(IF(N50&lt;&gt;"",N50,IF(A50=A49,IF(C49&lt;YEAR('Overview - Section A'!$E$8),C49+1,""),YEAR('Overview - Section A'!$E$7))),"")</f>
        <v>2020</v>
      </c>
      <c r="D50" s="427">
        <v>204</v>
      </c>
      <c r="E50" s="386"/>
      <c r="F50" s="387" t="str">
        <f t="shared" si="7"/>
        <v/>
      </c>
      <c r="G50" s="388">
        <v>44228</v>
      </c>
      <c r="H50" s="389"/>
      <c r="I50" s="428"/>
      <c r="J50" s="429" t="s">
        <v>414</v>
      </c>
      <c r="K50" s="429" t="b">
        <f t="shared" si="6"/>
        <v>1</v>
      </c>
      <c r="L50" s="428" t="str">
        <f ca="1">IFERROR(IF(G50&lt;&gt;"",INDEX('Overview - Section A'!$U$37:$U$44,MATCH(G50,'Overview - Section A'!$A$37:$A$44,1)),J50),"")</f>
        <v>a1Y36000002qEM3EAM</v>
      </c>
      <c r="M50" s="430" t="s">
        <v>637</v>
      </c>
      <c r="N50" s="428"/>
      <c r="O50" s="428"/>
      <c r="P50" s="165"/>
    </row>
    <row r="51" spans="1:16" ht="47.1" customHeight="1" x14ac:dyDescent="0.25">
      <c r="A51" s="426">
        <v>4</v>
      </c>
      <c r="B51" s="383" t="str">
        <f t="shared" si="4"/>
        <v/>
      </c>
      <c r="C51" s="384" t="str">
        <f>IFERROR(IF(N51&lt;&gt;"",N51,IF(A51=A50,IF(C50&lt;YEAR('Overview - Section A'!$E$8),C50+1,""),YEAR('Overview - Section A'!$E$7))),"")</f>
        <v/>
      </c>
      <c r="D51" s="427"/>
      <c r="E51" s="386"/>
      <c r="F51" s="387" t="str">
        <f t="shared" si="7"/>
        <v/>
      </c>
      <c r="G51" s="388"/>
      <c r="H51" s="389"/>
      <c r="I51" s="428"/>
      <c r="J51" s="429" t="s">
        <v>416</v>
      </c>
      <c r="K51" s="429" t="b">
        <f t="shared" si="6"/>
        <v>1</v>
      </c>
      <c r="L51" s="428" t="str">
        <f>IFERROR(IF(G51&lt;&gt;"",INDEX('Overview - Section A'!$U$37:$U$44,MATCH(G51,'Overview - Section A'!$A$37:$A$44,1)),J51),"")</f>
        <v>a1Y36000002qEM1EAM</v>
      </c>
      <c r="M51" s="430" t="s">
        <v>638</v>
      </c>
      <c r="N51" s="428"/>
      <c r="O51" s="428"/>
      <c r="P51" s="165"/>
    </row>
    <row r="52" spans="1:16" ht="47.1" customHeight="1" x14ac:dyDescent="0.25">
      <c r="A52" s="426">
        <v>4</v>
      </c>
      <c r="B52" s="383" t="str">
        <f t="shared" si="4"/>
        <v/>
      </c>
      <c r="C52" s="384" t="str">
        <f>IFERROR(IF(N52&lt;&gt;"",N52,IF(A52=A51,IF(C51&lt;YEAR('Overview - Section A'!$E$8),C51+1,""),YEAR('Overview - Section A'!$E$7))),"")</f>
        <v/>
      </c>
      <c r="D52" s="427"/>
      <c r="E52" s="386"/>
      <c r="F52" s="387" t="str">
        <f t="shared" si="7"/>
        <v/>
      </c>
      <c r="G52" s="388"/>
      <c r="H52" s="389"/>
      <c r="I52" s="428"/>
      <c r="J52" s="429" t="s">
        <v>418</v>
      </c>
      <c r="K52" s="429" t="b">
        <f t="shared" si="6"/>
        <v>1</v>
      </c>
      <c r="L52" s="428" t="str">
        <f>IFERROR(IF(G52&lt;&gt;"",INDEX('Overview - Section A'!$U$37:$U$44,MATCH(G52,'Overview - Section A'!$A$37:$A$44,1)),J52),"")</f>
        <v>a1Y36000002qEM2EAM</v>
      </c>
      <c r="M52" s="430" t="s">
        <v>639</v>
      </c>
      <c r="N52" s="428"/>
      <c r="O52" s="428"/>
      <c r="P52" s="165"/>
    </row>
    <row r="53" spans="1:16" ht="47.1" customHeight="1" x14ac:dyDescent="0.25">
      <c r="A53" s="426">
        <v>4</v>
      </c>
      <c r="B53" s="383" t="str">
        <f t="shared" si="4"/>
        <v/>
      </c>
      <c r="C53" s="384" t="str">
        <f>IFERROR(IF(N53&lt;&gt;"",N53,IF(A53=A52,IF(C52&lt;YEAR('Overview - Section A'!$E$8),C52+1,""),YEAR('Overview - Section A'!$E$7))),"")</f>
        <v/>
      </c>
      <c r="D53" s="427"/>
      <c r="E53" s="386"/>
      <c r="F53" s="387" t="str">
        <f t="shared" si="7"/>
        <v/>
      </c>
      <c r="G53" s="388"/>
      <c r="H53" s="389"/>
      <c r="I53" s="428"/>
      <c r="J53" s="429" t="s">
        <v>420</v>
      </c>
      <c r="K53" s="429" t="b">
        <f t="shared" si="6"/>
        <v>1</v>
      </c>
      <c r="L53" s="428" t="str">
        <f>IFERROR(IF(G53&lt;&gt;"",INDEX('Overview - Section A'!$U$37:$U$44,MATCH(G53,'Overview - Section A'!$A$37:$A$44,1)),J53),"")</f>
        <v>a1Y36000002qEM3EAM</v>
      </c>
      <c r="M53" s="430" t="s">
        <v>640</v>
      </c>
      <c r="N53" s="428"/>
      <c r="O53" s="428"/>
      <c r="P53" s="165"/>
    </row>
    <row r="54" spans="1:16" ht="47.1" customHeight="1" x14ac:dyDescent="0.25">
      <c r="A54" s="426">
        <v>5</v>
      </c>
      <c r="B54" s="383" t="str">
        <f t="shared" si="4"/>
        <v>HSS I-1: Under 5 mortality rate per 1000 live births</v>
      </c>
      <c r="C54" s="384">
        <f>IFERROR(IF(N54&lt;&gt;"",N54,IF(A54=A53,IF(C53&lt;YEAR('Overview - Section A'!$E$8),C53+1,""),YEAR('Overview - Section A'!$E$7))),"")</f>
        <v>2018</v>
      </c>
      <c r="D54" s="427"/>
      <c r="E54" s="386"/>
      <c r="F54" s="387" t="str">
        <f t="shared" si="7"/>
        <v/>
      </c>
      <c r="G54" s="388"/>
      <c r="H54" s="389"/>
      <c r="I54" s="428"/>
      <c r="J54" s="429" t="s">
        <v>410</v>
      </c>
      <c r="K54" s="429" t="b">
        <f t="shared" si="6"/>
        <v>1</v>
      </c>
      <c r="L54" s="428" t="str">
        <f>IFERROR(IF(G54&lt;&gt;"",INDEX('Overview - Section A'!$U$37:$U$44,MATCH(G54,'Overview - Section A'!$A$37:$A$44,1)),J54),"")</f>
        <v>a1Y36000002qELyEAM</v>
      </c>
      <c r="M54" s="430" t="s">
        <v>641</v>
      </c>
      <c r="N54" s="428"/>
      <c r="O54" s="428"/>
      <c r="P54" s="165"/>
    </row>
    <row r="55" spans="1:16" ht="47.1" customHeight="1" x14ac:dyDescent="0.25">
      <c r="A55" s="426">
        <v>5</v>
      </c>
      <c r="B55" s="383" t="str">
        <f t="shared" si="4"/>
        <v/>
      </c>
      <c r="C55" s="384">
        <f>IFERROR(IF(N55&lt;&gt;"",N55,IF(A55=A54,IF(C54&lt;YEAR('Overview - Section A'!$E$8),C54+1,""),YEAR('Overview - Section A'!$E$7))),"")</f>
        <v>2019</v>
      </c>
      <c r="D55" s="427">
        <v>46</v>
      </c>
      <c r="E55" s="386"/>
      <c r="F55" s="387" t="str">
        <f t="shared" si="7"/>
        <v/>
      </c>
      <c r="G55" s="388">
        <v>43951</v>
      </c>
      <c r="H55" s="389"/>
      <c r="I55" s="428"/>
      <c r="J55" s="429" t="s">
        <v>412</v>
      </c>
      <c r="K55" s="429" t="b">
        <f t="shared" si="6"/>
        <v>1</v>
      </c>
      <c r="L55" s="428" t="str">
        <f ca="1">IFERROR(IF(G55&lt;&gt;"",INDEX('Overview - Section A'!$U$37:$U$44,MATCH(G55,'Overview - Section A'!$A$37:$A$44,1)),J55),"")</f>
        <v>a1Y36000002qEM2EAM</v>
      </c>
      <c r="M55" s="430" t="s">
        <v>642</v>
      </c>
      <c r="N55" s="428"/>
      <c r="O55" s="428"/>
      <c r="P55" s="165"/>
    </row>
    <row r="56" spans="1:16" ht="47.1" customHeight="1" x14ac:dyDescent="0.25">
      <c r="A56" s="426">
        <v>5</v>
      </c>
      <c r="B56" s="383" t="str">
        <f t="shared" si="4"/>
        <v/>
      </c>
      <c r="C56" s="384">
        <f>IFERROR(IF(N56&lt;&gt;"",N56,IF(A56=A55,IF(C55&lt;YEAR('Overview - Section A'!$E$8),C55+1,""),YEAR('Overview - Section A'!$E$7))),"")</f>
        <v>2020</v>
      </c>
      <c r="D56" s="427"/>
      <c r="E56" s="386"/>
      <c r="F56" s="387" t="str">
        <f t="shared" si="7"/>
        <v/>
      </c>
      <c r="G56" s="388"/>
      <c r="H56" s="389"/>
      <c r="I56" s="428"/>
      <c r="J56" s="429" t="s">
        <v>414</v>
      </c>
      <c r="K56" s="429" t="b">
        <f t="shared" si="6"/>
        <v>1</v>
      </c>
      <c r="L56" s="428" t="str">
        <f>IFERROR(IF(G56&lt;&gt;"",INDEX('Overview - Section A'!$U$37:$U$44,MATCH(G56,'Overview - Section A'!$A$37:$A$44,1)),J56),"")</f>
        <v>a1Y36000002qEM0EAM</v>
      </c>
      <c r="M56" s="430" t="s">
        <v>643</v>
      </c>
      <c r="N56" s="428"/>
      <c r="O56" s="428"/>
      <c r="P56" s="165"/>
    </row>
    <row r="57" spans="1:16" ht="47.1" customHeight="1" x14ac:dyDescent="0.25">
      <c r="A57" s="426">
        <v>5</v>
      </c>
      <c r="B57" s="383" t="str">
        <f t="shared" si="4"/>
        <v/>
      </c>
      <c r="C57" s="384" t="str">
        <f>IFERROR(IF(N57&lt;&gt;"",N57,IF(A57=A56,IF(C56&lt;YEAR('Overview - Section A'!$E$8),C56+1,""),YEAR('Overview - Section A'!$E$7))),"")</f>
        <v/>
      </c>
      <c r="D57" s="427"/>
      <c r="E57" s="386"/>
      <c r="F57" s="387" t="str">
        <f t="shared" si="7"/>
        <v/>
      </c>
      <c r="G57" s="388"/>
      <c r="H57" s="389"/>
      <c r="I57" s="428"/>
      <c r="J57" s="429" t="s">
        <v>416</v>
      </c>
      <c r="K57" s="429" t="b">
        <f t="shared" si="6"/>
        <v>1</v>
      </c>
      <c r="L57" s="428" t="str">
        <f>IFERROR(IF(G57&lt;&gt;"",INDEX('Overview - Section A'!$U$37:$U$44,MATCH(G57,'Overview - Section A'!$A$37:$A$44,1)),J57),"")</f>
        <v>a1Y36000002qEM1EAM</v>
      </c>
      <c r="M57" s="430" t="s">
        <v>644</v>
      </c>
      <c r="N57" s="428"/>
      <c r="O57" s="428"/>
      <c r="P57" s="165"/>
    </row>
    <row r="58" spans="1:16" ht="47.1" customHeight="1" x14ac:dyDescent="0.25">
      <c r="A58" s="426">
        <v>5</v>
      </c>
      <c r="B58" s="383" t="str">
        <f t="shared" si="4"/>
        <v/>
      </c>
      <c r="C58" s="384" t="str">
        <f>IFERROR(IF(N58&lt;&gt;"",N58,IF(A58=A57,IF(C57&lt;YEAR('Overview - Section A'!$E$8),C57+1,""),YEAR('Overview - Section A'!$E$7))),"")</f>
        <v/>
      </c>
      <c r="D58" s="427"/>
      <c r="E58" s="386"/>
      <c r="F58" s="387" t="str">
        <f t="shared" si="7"/>
        <v/>
      </c>
      <c r="G58" s="388"/>
      <c r="H58" s="389"/>
      <c r="I58" s="428"/>
      <c r="J58" s="429" t="s">
        <v>418</v>
      </c>
      <c r="K58" s="429" t="b">
        <f t="shared" si="6"/>
        <v>1</v>
      </c>
      <c r="L58" s="428" t="str">
        <f>IFERROR(IF(G58&lt;&gt;"",INDEX('Overview - Section A'!$U$37:$U$44,MATCH(G58,'Overview - Section A'!$A$37:$A$44,1)),J58),"")</f>
        <v>a1Y36000002qEM2EAM</v>
      </c>
      <c r="M58" s="430" t="s">
        <v>645</v>
      </c>
      <c r="N58" s="428"/>
      <c r="O58" s="428"/>
      <c r="P58" s="165"/>
    </row>
    <row r="59" spans="1:16" ht="47.1" customHeight="1" x14ac:dyDescent="0.25">
      <c r="A59" s="426">
        <v>5</v>
      </c>
      <c r="B59" s="383" t="str">
        <f t="shared" si="4"/>
        <v/>
      </c>
      <c r="C59" s="384" t="str">
        <f>IFERROR(IF(N59&lt;&gt;"",N59,IF(A59=A58,IF(C58&lt;YEAR('Overview - Section A'!$E$8),C58+1,""),YEAR('Overview - Section A'!$E$7))),"")</f>
        <v/>
      </c>
      <c r="D59" s="427"/>
      <c r="E59" s="386"/>
      <c r="F59" s="387" t="str">
        <f t="shared" si="7"/>
        <v/>
      </c>
      <c r="G59" s="388"/>
      <c r="H59" s="389"/>
      <c r="I59" s="428"/>
      <c r="J59" s="429" t="s">
        <v>420</v>
      </c>
      <c r="K59" s="429" t="b">
        <f t="shared" si="6"/>
        <v>1</v>
      </c>
      <c r="L59" s="428" t="str">
        <f>IFERROR(IF(G59&lt;&gt;"",INDEX('Overview - Section A'!$U$37:$U$44,MATCH(G59,'Overview - Section A'!$A$37:$A$44,1)),J59),"")</f>
        <v>a1Y36000002qEM3EAM</v>
      </c>
      <c r="M59" s="430" t="s">
        <v>646</v>
      </c>
      <c r="N59" s="428"/>
      <c r="O59" s="428"/>
      <c r="P59" s="165"/>
    </row>
    <row r="60" spans="1:16" ht="47.1" customHeight="1" x14ac:dyDescent="0.25">
      <c r="A60" s="426">
        <v>6</v>
      </c>
      <c r="B60" s="383" t="str">
        <f t="shared" si="4"/>
        <v/>
      </c>
      <c r="C60" s="384">
        <f>IFERROR(IF(N60&lt;&gt;"",N60,IF(A60=A59,IF(C59&lt;YEAR('Overview - Section A'!$E$8),C59+1,""),YEAR('Overview - Section A'!$E$7))),"")</f>
        <v>2018</v>
      </c>
      <c r="D60" s="427"/>
      <c r="E60" s="386"/>
      <c r="F60" s="387" t="str">
        <f t="shared" si="7"/>
        <v/>
      </c>
      <c r="G60" s="388"/>
      <c r="H60" s="389"/>
      <c r="I60" s="428"/>
      <c r="J60" s="429" t="s">
        <v>410</v>
      </c>
      <c r="K60" s="429" t="b">
        <f t="shared" si="6"/>
        <v>0</v>
      </c>
      <c r="L60" s="428" t="str">
        <f>IFERROR(IF(G60&lt;&gt;"",INDEX('Overview - Section A'!$U$37:$U$44,MATCH(G60,'Overview - Section A'!$A$37:$A$44,1)),J60),"")</f>
        <v>a1Y36000002qELyEAM</v>
      </c>
      <c r="M60" s="430" t="s">
        <v>647</v>
      </c>
      <c r="N60" s="428"/>
      <c r="O60" s="428"/>
      <c r="P60" s="165"/>
    </row>
    <row r="61" spans="1:16" ht="47.1" customHeight="1" x14ac:dyDescent="0.25">
      <c r="A61" s="426">
        <v>6</v>
      </c>
      <c r="B61" s="383" t="str">
        <f t="shared" si="4"/>
        <v/>
      </c>
      <c r="C61" s="384">
        <f>IFERROR(IF(N61&lt;&gt;"",N61,IF(A61=A60,IF(C60&lt;YEAR('Overview - Section A'!$E$8),C60+1,""),YEAR('Overview - Section A'!$E$7))),"")</f>
        <v>2019</v>
      </c>
      <c r="D61" s="427"/>
      <c r="E61" s="386"/>
      <c r="F61" s="387" t="str">
        <f t="shared" si="7"/>
        <v/>
      </c>
      <c r="G61" s="388"/>
      <c r="H61" s="389"/>
      <c r="I61" s="428"/>
      <c r="J61" s="429" t="s">
        <v>412</v>
      </c>
      <c r="K61" s="429" t="b">
        <f t="shared" si="6"/>
        <v>0</v>
      </c>
      <c r="L61" s="428" t="str">
        <f>IFERROR(IF(G61&lt;&gt;"",INDEX('Overview - Section A'!$U$37:$U$44,MATCH(G61,'Overview - Section A'!$A$37:$A$44,1)),J61),"")</f>
        <v>a1Y36000002qELzEAM</v>
      </c>
      <c r="M61" s="430" t="s">
        <v>648</v>
      </c>
      <c r="N61" s="428"/>
      <c r="O61" s="428"/>
      <c r="P61" s="165"/>
    </row>
    <row r="62" spans="1:16" ht="47.1" customHeight="1" x14ac:dyDescent="0.25">
      <c r="A62" s="426">
        <v>6</v>
      </c>
      <c r="B62" s="383" t="str">
        <f t="shared" si="4"/>
        <v/>
      </c>
      <c r="C62" s="384">
        <f>IFERROR(IF(N62&lt;&gt;"",N62,IF(A62=A61,IF(C61&lt;YEAR('Overview - Section A'!$E$8),C61+1,""),YEAR('Overview - Section A'!$E$7))),"")</f>
        <v>2020</v>
      </c>
      <c r="D62" s="427"/>
      <c r="E62" s="386"/>
      <c r="F62" s="387" t="str">
        <f t="shared" si="7"/>
        <v/>
      </c>
      <c r="G62" s="388"/>
      <c r="H62" s="389"/>
      <c r="I62" s="428"/>
      <c r="J62" s="429" t="s">
        <v>414</v>
      </c>
      <c r="K62" s="429" t="b">
        <f t="shared" si="6"/>
        <v>0</v>
      </c>
      <c r="L62" s="428" t="str">
        <f>IFERROR(IF(G62&lt;&gt;"",INDEX('Overview - Section A'!$U$37:$U$44,MATCH(G62,'Overview - Section A'!$A$37:$A$44,1)),J62),"")</f>
        <v>a1Y36000002qEM0EAM</v>
      </c>
      <c r="M62" s="430" t="s">
        <v>649</v>
      </c>
      <c r="N62" s="428"/>
      <c r="O62" s="428"/>
      <c r="P62" s="165"/>
    </row>
    <row r="63" spans="1:16" ht="47.1" customHeight="1" x14ac:dyDescent="0.25">
      <c r="A63" s="426">
        <v>6</v>
      </c>
      <c r="B63" s="383" t="str">
        <f t="shared" si="4"/>
        <v/>
      </c>
      <c r="C63" s="384" t="str">
        <f>IFERROR(IF(N63&lt;&gt;"",N63,IF(A63=A62,IF(C62&lt;YEAR('Overview - Section A'!$E$8),C62+1,""),YEAR('Overview - Section A'!$E$7))),"")</f>
        <v/>
      </c>
      <c r="D63" s="427"/>
      <c r="E63" s="386"/>
      <c r="F63" s="387" t="str">
        <f t="shared" si="7"/>
        <v/>
      </c>
      <c r="G63" s="388"/>
      <c r="H63" s="389"/>
      <c r="I63" s="428"/>
      <c r="J63" s="429" t="s">
        <v>416</v>
      </c>
      <c r="K63" s="429" t="b">
        <f t="shared" si="6"/>
        <v>0</v>
      </c>
      <c r="L63" s="428" t="str">
        <f>IFERROR(IF(G63&lt;&gt;"",INDEX('Overview - Section A'!$U$37:$U$44,MATCH(G63,'Overview - Section A'!$A$37:$A$44,1)),J63),"")</f>
        <v>a1Y36000002qEM1EAM</v>
      </c>
      <c r="M63" s="430" t="s">
        <v>650</v>
      </c>
      <c r="N63" s="428"/>
      <c r="O63" s="428"/>
      <c r="P63" s="165"/>
    </row>
    <row r="64" spans="1:16" ht="47.1" customHeight="1" x14ac:dyDescent="0.25">
      <c r="A64" s="426">
        <v>6</v>
      </c>
      <c r="B64" s="383" t="str">
        <f t="shared" si="4"/>
        <v/>
      </c>
      <c r="C64" s="384" t="str">
        <f>IFERROR(IF(N64&lt;&gt;"",N64,IF(A64=A63,IF(C63&lt;YEAR('Overview - Section A'!$E$8),C63+1,""),YEAR('Overview - Section A'!$E$7))),"")</f>
        <v/>
      </c>
      <c r="D64" s="427"/>
      <c r="E64" s="386"/>
      <c r="F64" s="387" t="str">
        <f t="shared" si="7"/>
        <v/>
      </c>
      <c r="G64" s="388"/>
      <c r="H64" s="389"/>
      <c r="I64" s="428"/>
      <c r="J64" s="429" t="s">
        <v>418</v>
      </c>
      <c r="K64" s="429" t="b">
        <f t="shared" si="6"/>
        <v>0</v>
      </c>
      <c r="L64" s="428" t="str">
        <f>IFERROR(IF(G64&lt;&gt;"",INDEX('Overview - Section A'!$U$37:$U$44,MATCH(G64,'Overview - Section A'!$A$37:$A$44,1)),J64),"")</f>
        <v>a1Y36000002qEM2EAM</v>
      </c>
      <c r="M64" s="430" t="s">
        <v>651</v>
      </c>
      <c r="N64" s="428"/>
      <c r="O64" s="428"/>
      <c r="P64" s="165"/>
    </row>
    <row r="65" spans="1:16" ht="47.1" customHeight="1" x14ac:dyDescent="0.25">
      <c r="A65" s="426">
        <v>6</v>
      </c>
      <c r="B65" s="383" t="str">
        <f t="shared" si="4"/>
        <v/>
      </c>
      <c r="C65" s="384" t="str">
        <f>IFERROR(IF(N65&lt;&gt;"",N65,IF(A65=A64,IF(C64&lt;YEAR('Overview - Section A'!$E$8),C64+1,""),YEAR('Overview - Section A'!$E$7))),"")</f>
        <v/>
      </c>
      <c r="D65" s="427"/>
      <c r="E65" s="386"/>
      <c r="F65" s="387" t="str">
        <f t="shared" si="7"/>
        <v/>
      </c>
      <c r="G65" s="388"/>
      <c r="H65" s="389"/>
      <c r="I65" s="428"/>
      <c r="J65" s="429" t="s">
        <v>420</v>
      </c>
      <c r="K65" s="429" t="b">
        <f t="shared" si="6"/>
        <v>0</v>
      </c>
      <c r="L65" s="428" t="str">
        <f>IFERROR(IF(G65&lt;&gt;"",INDEX('Overview - Section A'!$U$37:$U$44,MATCH(G65,'Overview - Section A'!$A$37:$A$44,1)),J65),"")</f>
        <v>a1Y36000002qEM3EAM</v>
      </c>
      <c r="M65" s="430" t="s">
        <v>652</v>
      </c>
      <c r="N65" s="428"/>
      <c r="O65" s="428"/>
      <c r="P65" s="165"/>
    </row>
    <row r="66" spans="1:16" ht="47.1" customHeight="1" x14ac:dyDescent="0.25">
      <c r="A66" s="426">
        <v>7</v>
      </c>
      <c r="B66" s="383" t="str">
        <f t="shared" si="4"/>
        <v/>
      </c>
      <c r="C66" s="384">
        <f>IFERROR(IF(N66&lt;&gt;"",N66,IF(A66=A65,IF(C65&lt;YEAR('Overview - Section A'!$E$8),C65+1,""),YEAR('Overview - Section A'!$E$7))),"")</f>
        <v>2018</v>
      </c>
      <c r="D66" s="427"/>
      <c r="E66" s="386"/>
      <c r="F66" s="387" t="str">
        <f t="shared" si="7"/>
        <v/>
      </c>
      <c r="G66" s="388"/>
      <c r="H66" s="389"/>
      <c r="I66" s="428"/>
      <c r="J66" s="429" t="s">
        <v>410</v>
      </c>
      <c r="K66" s="429" t="b">
        <f t="shared" si="6"/>
        <v>0</v>
      </c>
      <c r="L66" s="428" t="str">
        <f>IFERROR(IF(G66&lt;&gt;"",INDEX('Overview - Section A'!$U$37:$U$44,MATCH(G66,'Overview - Section A'!$A$37:$A$44,1)),J66),"")</f>
        <v>a1Y36000002qELyEAM</v>
      </c>
      <c r="M66" s="430" t="s">
        <v>653</v>
      </c>
      <c r="N66" s="428"/>
      <c r="O66" s="428"/>
      <c r="P66" s="165"/>
    </row>
    <row r="67" spans="1:16" ht="47.1" customHeight="1" x14ac:dyDescent="0.25">
      <c r="A67" s="426">
        <v>7</v>
      </c>
      <c r="B67" s="383" t="str">
        <f t="shared" si="4"/>
        <v/>
      </c>
      <c r="C67" s="384">
        <f>IFERROR(IF(N67&lt;&gt;"",N67,IF(A67=A66,IF(C66&lt;YEAR('Overview - Section A'!$E$8),C66+1,""),YEAR('Overview - Section A'!$E$7))),"")</f>
        <v>2019</v>
      </c>
      <c r="D67" s="427"/>
      <c r="E67" s="386"/>
      <c r="F67" s="387" t="str">
        <f t="shared" si="7"/>
        <v/>
      </c>
      <c r="G67" s="388"/>
      <c r="H67" s="389"/>
      <c r="I67" s="428"/>
      <c r="J67" s="429" t="s">
        <v>412</v>
      </c>
      <c r="K67" s="429" t="b">
        <f t="shared" si="6"/>
        <v>0</v>
      </c>
      <c r="L67" s="428" t="str">
        <f>IFERROR(IF(G67&lt;&gt;"",INDEX('Overview - Section A'!$U$37:$U$44,MATCH(G67,'Overview - Section A'!$A$37:$A$44,1)),J67),"")</f>
        <v>a1Y36000002qELzEAM</v>
      </c>
      <c r="M67" s="430" t="s">
        <v>654</v>
      </c>
      <c r="N67" s="428"/>
      <c r="O67" s="428"/>
      <c r="P67" s="165"/>
    </row>
    <row r="68" spans="1:16" ht="47.1" customHeight="1" x14ac:dyDescent="0.25">
      <c r="A68" s="426">
        <v>7</v>
      </c>
      <c r="B68" s="383" t="str">
        <f t="shared" si="4"/>
        <v/>
      </c>
      <c r="C68" s="384">
        <f>IFERROR(IF(N68&lt;&gt;"",N68,IF(A68=A67,IF(C67&lt;YEAR('Overview - Section A'!$E$8),C67+1,""),YEAR('Overview - Section A'!$E$7))),"")</f>
        <v>2020</v>
      </c>
      <c r="D68" s="427"/>
      <c r="E68" s="386"/>
      <c r="F68" s="387" t="str">
        <f t="shared" si="7"/>
        <v/>
      </c>
      <c r="G68" s="388"/>
      <c r="H68" s="389"/>
      <c r="I68" s="428"/>
      <c r="J68" s="429" t="s">
        <v>414</v>
      </c>
      <c r="K68" s="429" t="b">
        <f t="shared" si="6"/>
        <v>0</v>
      </c>
      <c r="L68" s="428" t="str">
        <f>IFERROR(IF(G68&lt;&gt;"",INDEX('Overview - Section A'!$U$37:$U$44,MATCH(G68,'Overview - Section A'!$A$37:$A$44,1)),J68),"")</f>
        <v>a1Y36000002qEM0EAM</v>
      </c>
      <c r="M68" s="430" t="s">
        <v>655</v>
      </c>
      <c r="N68" s="428"/>
      <c r="O68" s="428"/>
      <c r="P68" s="165"/>
    </row>
    <row r="69" spans="1:16" ht="47.1" customHeight="1" x14ac:dyDescent="0.25">
      <c r="A69" s="426">
        <v>7</v>
      </c>
      <c r="B69" s="383" t="str">
        <f t="shared" si="4"/>
        <v/>
      </c>
      <c r="C69" s="384" t="str">
        <f>IFERROR(IF(N69&lt;&gt;"",N69,IF(A69=A68,IF(C68&lt;YEAR('Overview - Section A'!$E$8),C68+1,""),YEAR('Overview - Section A'!$E$7))),"")</f>
        <v/>
      </c>
      <c r="D69" s="427"/>
      <c r="E69" s="386"/>
      <c r="F69" s="387" t="str">
        <f t="shared" si="7"/>
        <v/>
      </c>
      <c r="G69" s="388"/>
      <c r="H69" s="389"/>
      <c r="I69" s="428"/>
      <c r="J69" s="429" t="s">
        <v>416</v>
      </c>
      <c r="K69" s="429" t="b">
        <f t="shared" si="6"/>
        <v>0</v>
      </c>
      <c r="L69" s="428" t="str">
        <f>IFERROR(IF(G69&lt;&gt;"",INDEX('Overview - Section A'!$U$37:$U$44,MATCH(G69,'Overview - Section A'!$A$37:$A$44,1)),J69),"")</f>
        <v>a1Y36000002qEM1EAM</v>
      </c>
      <c r="M69" s="430" t="s">
        <v>656</v>
      </c>
      <c r="N69" s="428"/>
      <c r="O69" s="428"/>
      <c r="P69" s="165"/>
    </row>
    <row r="70" spans="1:16" ht="47.1" customHeight="1" x14ac:dyDescent="0.25">
      <c r="A70" s="426">
        <v>7</v>
      </c>
      <c r="B70" s="383" t="str">
        <f t="shared" si="4"/>
        <v/>
      </c>
      <c r="C70" s="384" t="str">
        <f>IFERROR(IF(N70&lt;&gt;"",N70,IF(A70=A69,IF(C69&lt;YEAR('Overview - Section A'!$E$8),C69+1,""),YEAR('Overview - Section A'!$E$7))),"")</f>
        <v/>
      </c>
      <c r="D70" s="427"/>
      <c r="E70" s="386"/>
      <c r="F70" s="387" t="str">
        <f t="shared" si="7"/>
        <v/>
      </c>
      <c r="G70" s="388"/>
      <c r="H70" s="389"/>
      <c r="I70" s="428"/>
      <c r="J70" s="429" t="s">
        <v>418</v>
      </c>
      <c r="K70" s="429" t="b">
        <f t="shared" si="6"/>
        <v>0</v>
      </c>
      <c r="L70" s="428" t="str">
        <f>IFERROR(IF(G70&lt;&gt;"",INDEX('Overview - Section A'!$U$37:$U$44,MATCH(G70,'Overview - Section A'!$A$37:$A$44,1)),J70),"")</f>
        <v>a1Y36000002qEM2EAM</v>
      </c>
      <c r="M70" s="430" t="s">
        <v>657</v>
      </c>
      <c r="N70" s="428"/>
      <c r="O70" s="428"/>
      <c r="P70" s="165"/>
    </row>
    <row r="71" spans="1:16" ht="47.1" customHeight="1" x14ac:dyDescent="0.25">
      <c r="A71" s="426">
        <v>7</v>
      </c>
      <c r="B71" s="383" t="str">
        <f t="shared" si="4"/>
        <v/>
      </c>
      <c r="C71" s="384" t="str">
        <f>IFERROR(IF(N71&lt;&gt;"",N71,IF(A71=A70,IF(C70&lt;YEAR('Overview - Section A'!$E$8),C70+1,""),YEAR('Overview - Section A'!$E$7))),"")</f>
        <v/>
      </c>
      <c r="D71" s="427"/>
      <c r="E71" s="386"/>
      <c r="F71" s="387" t="str">
        <f t="shared" si="7"/>
        <v/>
      </c>
      <c r="G71" s="388"/>
      <c r="H71" s="389"/>
      <c r="I71" s="428"/>
      <c r="J71" s="429" t="s">
        <v>420</v>
      </c>
      <c r="K71" s="429" t="b">
        <f t="shared" si="6"/>
        <v>0</v>
      </c>
      <c r="L71" s="428" t="str">
        <f>IFERROR(IF(G71&lt;&gt;"",INDEX('Overview - Section A'!$U$37:$U$44,MATCH(G71,'Overview - Section A'!$A$37:$A$44,1)),J71),"")</f>
        <v>a1Y36000002qEM3EAM</v>
      </c>
      <c r="M71" s="430" t="s">
        <v>658</v>
      </c>
      <c r="N71" s="428"/>
      <c r="O71" s="428"/>
      <c r="P71" s="165"/>
    </row>
    <row r="72" spans="1:16" ht="47.1" customHeight="1" x14ac:dyDescent="0.25">
      <c r="A72" s="426">
        <v>8</v>
      </c>
      <c r="B72" s="383" t="str">
        <f t="shared" si="4"/>
        <v/>
      </c>
      <c r="C72" s="384">
        <f>IFERROR(IF(N72&lt;&gt;"",N72,IF(A72=A71,IF(C71&lt;YEAR('Overview - Section A'!$E$8),C71+1,""),YEAR('Overview - Section A'!$E$7))),"")</f>
        <v>2018</v>
      </c>
      <c r="D72" s="427"/>
      <c r="E72" s="386"/>
      <c r="F72" s="387" t="str">
        <f t="shared" si="7"/>
        <v/>
      </c>
      <c r="G72" s="388"/>
      <c r="H72" s="389"/>
      <c r="I72" s="428"/>
      <c r="J72" s="429" t="s">
        <v>410</v>
      </c>
      <c r="K72" s="429" t="b">
        <f t="shared" si="6"/>
        <v>0</v>
      </c>
      <c r="L72" s="428" t="str">
        <f>IFERROR(IF(G72&lt;&gt;"",INDEX('Overview - Section A'!$U$37:$U$44,MATCH(G72,'Overview - Section A'!$A$37:$A$44,1)),J72),"")</f>
        <v>a1Y36000002qELyEAM</v>
      </c>
      <c r="M72" s="430" t="s">
        <v>659</v>
      </c>
      <c r="N72" s="428"/>
      <c r="O72" s="428"/>
      <c r="P72" s="165"/>
    </row>
    <row r="73" spans="1:16" ht="47.1" customHeight="1" x14ac:dyDescent="0.25">
      <c r="A73" s="426">
        <v>8</v>
      </c>
      <c r="B73" s="383" t="str">
        <f t="shared" si="4"/>
        <v/>
      </c>
      <c r="C73" s="384">
        <f>IFERROR(IF(N73&lt;&gt;"",N73,IF(A73=A72,IF(C72&lt;YEAR('Overview - Section A'!$E$8),C72+1,""),YEAR('Overview - Section A'!$E$7))),"")</f>
        <v>2019</v>
      </c>
      <c r="D73" s="427"/>
      <c r="E73" s="386"/>
      <c r="F73" s="387" t="str">
        <f t="shared" si="7"/>
        <v/>
      </c>
      <c r="G73" s="388"/>
      <c r="H73" s="389"/>
      <c r="I73" s="428"/>
      <c r="J73" s="429" t="s">
        <v>412</v>
      </c>
      <c r="K73" s="429" t="b">
        <f t="shared" si="6"/>
        <v>0</v>
      </c>
      <c r="L73" s="428" t="str">
        <f>IFERROR(IF(G73&lt;&gt;"",INDEX('Overview - Section A'!$U$37:$U$44,MATCH(G73,'Overview - Section A'!$A$37:$A$44,1)),J73),"")</f>
        <v>a1Y36000002qELzEAM</v>
      </c>
      <c r="M73" s="430" t="s">
        <v>660</v>
      </c>
      <c r="N73" s="428"/>
      <c r="O73" s="428"/>
      <c r="P73" s="165"/>
    </row>
    <row r="74" spans="1:16" ht="47.1" customHeight="1" x14ac:dyDescent="0.25">
      <c r="A74" s="426">
        <v>8</v>
      </c>
      <c r="B74" s="383" t="str">
        <f t="shared" si="4"/>
        <v/>
      </c>
      <c r="C74" s="384">
        <f>IFERROR(IF(N74&lt;&gt;"",N74,IF(A74=A73,IF(C73&lt;YEAR('Overview - Section A'!$E$8),C73+1,""),YEAR('Overview - Section A'!$E$7))),"")</f>
        <v>2020</v>
      </c>
      <c r="D74" s="427"/>
      <c r="E74" s="386"/>
      <c r="F74" s="387" t="str">
        <f t="shared" si="7"/>
        <v/>
      </c>
      <c r="G74" s="388"/>
      <c r="H74" s="389"/>
      <c r="I74" s="428"/>
      <c r="J74" s="429" t="s">
        <v>414</v>
      </c>
      <c r="K74" s="429" t="b">
        <f t="shared" si="6"/>
        <v>0</v>
      </c>
      <c r="L74" s="428" t="str">
        <f>IFERROR(IF(G74&lt;&gt;"",INDEX('Overview - Section A'!$U$37:$U$44,MATCH(G74,'Overview - Section A'!$A$37:$A$44,1)),J74),"")</f>
        <v>a1Y36000002qEM0EAM</v>
      </c>
      <c r="M74" s="430" t="s">
        <v>661</v>
      </c>
      <c r="N74" s="428"/>
      <c r="O74" s="428"/>
      <c r="P74" s="165"/>
    </row>
    <row r="75" spans="1:16" ht="47.1" customHeight="1" x14ac:dyDescent="0.25">
      <c r="A75" s="426">
        <v>8</v>
      </c>
      <c r="B75" s="383" t="str">
        <f t="shared" si="4"/>
        <v/>
      </c>
      <c r="C75" s="384" t="str">
        <f>IFERROR(IF(N75&lt;&gt;"",N75,IF(A75=A74,IF(C74&lt;YEAR('Overview - Section A'!$E$8),C74+1,""),YEAR('Overview - Section A'!$E$7))),"")</f>
        <v/>
      </c>
      <c r="D75" s="427"/>
      <c r="E75" s="386"/>
      <c r="F75" s="387" t="str">
        <f t="shared" si="7"/>
        <v/>
      </c>
      <c r="G75" s="388"/>
      <c r="H75" s="389"/>
      <c r="I75" s="428"/>
      <c r="J75" s="429" t="s">
        <v>416</v>
      </c>
      <c r="K75" s="429" t="b">
        <f t="shared" si="6"/>
        <v>0</v>
      </c>
      <c r="L75" s="428" t="str">
        <f>IFERROR(IF(G75&lt;&gt;"",INDEX('Overview - Section A'!$U$37:$U$44,MATCH(G75,'Overview - Section A'!$A$37:$A$44,1)),J75),"")</f>
        <v>a1Y36000002qEM1EAM</v>
      </c>
      <c r="M75" s="430" t="s">
        <v>662</v>
      </c>
      <c r="N75" s="428"/>
      <c r="O75" s="428"/>
      <c r="P75" s="165"/>
    </row>
    <row r="76" spans="1:16" ht="47.1" customHeight="1" x14ac:dyDescent="0.25">
      <c r="A76" s="426">
        <v>8</v>
      </c>
      <c r="B76" s="383" t="str">
        <f t="shared" si="4"/>
        <v/>
      </c>
      <c r="C76" s="384" t="str">
        <f>IFERROR(IF(N76&lt;&gt;"",N76,IF(A76=A75,IF(C75&lt;YEAR('Overview - Section A'!$E$8),C75+1,""),YEAR('Overview - Section A'!$E$7))),"")</f>
        <v/>
      </c>
      <c r="D76" s="427"/>
      <c r="E76" s="386"/>
      <c r="F76" s="387" t="str">
        <f t="shared" si="7"/>
        <v/>
      </c>
      <c r="G76" s="388"/>
      <c r="H76" s="389"/>
      <c r="I76" s="428"/>
      <c r="J76" s="429" t="s">
        <v>418</v>
      </c>
      <c r="K76" s="429" t="b">
        <f t="shared" si="6"/>
        <v>0</v>
      </c>
      <c r="L76" s="428" t="str">
        <f>IFERROR(IF(G76&lt;&gt;"",INDEX('Overview - Section A'!$U$37:$U$44,MATCH(G76,'Overview - Section A'!$A$37:$A$44,1)),J76),"")</f>
        <v>a1Y36000002qEM2EAM</v>
      </c>
      <c r="M76" s="430" t="s">
        <v>663</v>
      </c>
      <c r="N76" s="428"/>
      <c r="O76" s="428"/>
      <c r="P76" s="165"/>
    </row>
    <row r="77" spans="1:16" ht="47.1" customHeight="1" x14ac:dyDescent="0.25">
      <c r="A77" s="426">
        <v>8</v>
      </c>
      <c r="B77" s="383" t="str">
        <f t="shared" si="4"/>
        <v/>
      </c>
      <c r="C77" s="384" t="str">
        <f>IFERROR(IF(N77&lt;&gt;"",N77,IF(A77=A76,IF(C76&lt;YEAR('Overview - Section A'!$E$8),C76+1,""),YEAR('Overview - Section A'!$E$7))),"")</f>
        <v/>
      </c>
      <c r="D77" s="427"/>
      <c r="E77" s="386"/>
      <c r="F77" s="387" t="str">
        <f t="shared" si="7"/>
        <v/>
      </c>
      <c r="G77" s="388"/>
      <c r="H77" s="389"/>
      <c r="I77" s="428"/>
      <c r="J77" s="429" t="s">
        <v>420</v>
      </c>
      <c r="K77" s="429" t="b">
        <f t="shared" si="6"/>
        <v>0</v>
      </c>
      <c r="L77" s="428" t="str">
        <f>IFERROR(IF(G77&lt;&gt;"",INDEX('Overview - Section A'!$U$37:$U$44,MATCH(G77,'Overview - Section A'!$A$37:$A$44,1)),J77),"")</f>
        <v>a1Y36000002qEM3EAM</v>
      </c>
      <c r="M77" s="430" t="s">
        <v>664</v>
      </c>
      <c r="N77" s="428"/>
      <c r="O77" s="428"/>
      <c r="P77" s="165"/>
    </row>
    <row r="78" spans="1:16" ht="47.1" customHeight="1" x14ac:dyDescent="0.25">
      <c r="A78" s="426">
        <v>9</v>
      </c>
      <c r="B78" s="383" t="str">
        <f t="shared" si="4"/>
        <v/>
      </c>
      <c r="C78" s="384">
        <f>IFERROR(IF(N78&lt;&gt;"",N78,IF(A78=A77,IF(C77&lt;YEAR('Overview - Section A'!$E$8),C77+1,""),YEAR('Overview - Section A'!$E$7))),"")</f>
        <v>2018</v>
      </c>
      <c r="D78" s="427"/>
      <c r="E78" s="386"/>
      <c r="F78" s="387" t="str">
        <f t="shared" si="7"/>
        <v/>
      </c>
      <c r="G78" s="388"/>
      <c r="H78" s="389"/>
      <c r="I78" s="428"/>
      <c r="J78" s="429" t="s">
        <v>410</v>
      </c>
      <c r="K78" s="429" t="b">
        <f t="shared" si="6"/>
        <v>0</v>
      </c>
      <c r="L78" s="428" t="str">
        <f>IFERROR(IF(G78&lt;&gt;"",INDEX('Overview - Section A'!$U$37:$U$44,MATCH(G78,'Overview - Section A'!$A$37:$A$44,1)),J78),"")</f>
        <v>a1Y36000002qELyEAM</v>
      </c>
      <c r="M78" s="430" t="s">
        <v>665</v>
      </c>
      <c r="N78" s="428"/>
      <c r="O78" s="428"/>
      <c r="P78" s="165"/>
    </row>
    <row r="79" spans="1:16" ht="47.1" customHeight="1" x14ac:dyDescent="0.25">
      <c r="A79" s="426">
        <v>9</v>
      </c>
      <c r="B79" s="383" t="str">
        <f t="shared" si="4"/>
        <v/>
      </c>
      <c r="C79" s="384">
        <f>IFERROR(IF(N79&lt;&gt;"",N79,IF(A79=A78,IF(C78&lt;YEAR('Overview - Section A'!$E$8),C78+1,""),YEAR('Overview - Section A'!$E$7))),"")</f>
        <v>2019</v>
      </c>
      <c r="D79" s="427"/>
      <c r="E79" s="386"/>
      <c r="F79" s="387" t="str">
        <f t="shared" si="7"/>
        <v/>
      </c>
      <c r="G79" s="388"/>
      <c r="H79" s="389"/>
      <c r="I79" s="428"/>
      <c r="J79" s="429" t="s">
        <v>412</v>
      </c>
      <c r="K79" s="429" t="b">
        <f t="shared" si="6"/>
        <v>0</v>
      </c>
      <c r="L79" s="428" t="str">
        <f>IFERROR(IF(G79&lt;&gt;"",INDEX('Overview - Section A'!$U$37:$U$44,MATCH(G79,'Overview - Section A'!$A$37:$A$44,1)),J79),"")</f>
        <v>a1Y36000002qELzEAM</v>
      </c>
      <c r="M79" s="430" t="s">
        <v>666</v>
      </c>
      <c r="N79" s="428"/>
      <c r="O79" s="428"/>
      <c r="P79" s="165"/>
    </row>
    <row r="80" spans="1:16" ht="47.1" customHeight="1" x14ac:dyDescent="0.25">
      <c r="A80" s="426">
        <v>9</v>
      </c>
      <c r="B80" s="383" t="str">
        <f t="shared" si="4"/>
        <v/>
      </c>
      <c r="C80" s="384">
        <f>IFERROR(IF(N80&lt;&gt;"",N80,IF(A80=A79,IF(C79&lt;YEAR('Overview - Section A'!$E$8),C79+1,""),YEAR('Overview - Section A'!$E$7))),"")</f>
        <v>2020</v>
      </c>
      <c r="D80" s="427"/>
      <c r="E80" s="386"/>
      <c r="F80" s="387" t="str">
        <f t="shared" si="7"/>
        <v/>
      </c>
      <c r="G80" s="388"/>
      <c r="H80" s="389"/>
      <c r="I80" s="428"/>
      <c r="J80" s="429" t="s">
        <v>414</v>
      </c>
      <c r="K80" s="429" t="b">
        <f t="shared" si="6"/>
        <v>0</v>
      </c>
      <c r="L80" s="428" t="str">
        <f>IFERROR(IF(G80&lt;&gt;"",INDEX('Overview - Section A'!$U$37:$U$44,MATCH(G80,'Overview - Section A'!$A$37:$A$44,1)),J80),"")</f>
        <v>a1Y36000002qEM0EAM</v>
      </c>
      <c r="M80" s="430" t="s">
        <v>667</v>
      </c>
      <c r="N80" s="428"/>
      <c r="O80" s="428"/>
      <c r="P80" s="165"/>
    </row>
    <row r="81" spans="1:16" ht="47.1" customHeight="1" x14ac:dyDescent="0.25">
      <c r="A81" s="426">
        <v>9</v>
      </c>
      <c r="B81" s="383" t="str">
        <f t="shared" si="4"/>
        <v/>
      </c>
      <c r="C81" s="384" t="str">
        <f>IFERROR(IF(N81&lt;&gt;"",N81,IF(A81=A80,IF(C80&lt;YEAR('Overview - Section A'!$E$8),C80+1,""),YEAR('Overview - Section A'!$E$7))),"")</f>
        <v/>
      </c>
      <c r="D81" s="427"/>
      <c r="E81" s="386"/>
      <c r="F81" s="387" t="str">
        <f t="shared" si="7"/>
        <v/>
      </c>
      <c r="G81" s="388"/>
      <c r="H81" s="389"/>
      <c r="I81" s="428"/>
      <c r="J81" s="429" t="s">
        <v>416</v>
      </c>
      <c r="K81" s="429" t="b">
        <f t="shared" si="6"/>
        <v>0</v>
      </c>
      <c r="L81" s="428" t="str">
        <f>IFERROR(IF(G81&lt;&gt;"",INDEX('Overview - Section A'!$U$37:$U$44,MATCH(G81,'Overview - Section A'!$A$37:$A$44,1)),J81),"")</f>
        <v>a1Y36000002qEM1EAM</v>
      </c>
      <c r="M81" s="430" t="s">
        <v>668</v>
      </c>
      <c r="N81" s="428"/>
      <c r="O81" s="428"/>
      <c r="P81" s="165"/>
    </row>
    <row r="82" spans="1:16" ht="47.1" customHeight="1" x14ac:dyDescent="0.25">
      <c r="A82" s="426">
        <v>9</v>
      </c>
      <c r="B82" s="383" t="str">
        <f t="shared" si="4"/>
        <v/>
      </c>
      <c r="C82" s="384" t="str">
        <f>IFERROR(IF(N82&lt;&gt;"",N82,IF(A82=A81,IF(C81&lt;YEAR('Overview - Section A'!$E$8),C81+1,""),YEAR('Overview - Section A'!$E$7))),"")</f>
        <v/>
      </c>
      <c r="D82" s="427"/>
      <c r="E82" s="386"/>
      <c r="F82" s="387" t="str">
        <f t="shared" si="7"/>
        <v/>
      </c>
      <c r="G82" s="388"/>
      <c r="H82" s="389"/>
      <c r="I82" s="428"/>
      <c r="J82" s="429" t="s">
        <v>418</v>
      </c>
      <c r="K82" s="429" t="b">
        <f t="shared" si="6"/>
        <v>0</v>
      </c>
      <c r="L82" s="428" t="str">
        <f>IFERROR(IF(G82&lt;&gt;"",INDEX('Overview - Section A'!$U$37:$U$44,MATCH(G82,'Overview - Section A'!$A$37:$A$44,1)),J82),"")</f>
        <v>a1Y36000002qEM2EAM</v>
      </c>
      <c r="M82" s="430" t="s">
        <v>669</v>
      </c>
      <c r="N82" s="428"/>
      <c r="O82" s="428"/>
      <c r="P82" s="165"/>
    </row>
    <row r="83" spans="1:16" ht="47.1" customHeight="1" x14ac:dyDescent="0.25">
      <c r="A83" s="426">
        <v>9</v>
      </c>
      <c r="B83" s="383" t="str">
        <f t="shared" si="4"/>
        <v/>
      </c>
      <c r="C83" s="384" t="str">
        <f>IFERROR(IF(N83&lt;&gt;"",N83,IF(A83=A82,IF(C82&lt;YEAR('Overview - Section A'!$E$8),C82+1,""),YEAR('Overview - Section A'!$E$7))),"")</f>
        <v/>
      </c>
      <c r="D83" s="427"/>
      <c r="E83" s="386"/>
      <c r="F83" s="387" t="str">
        <f t="shared" si="7"/>
        <v/>
      </c>
      <c r="G83" s="388"/>
      <c r="H83" s="389"/>
      <c r="I83" s="428"/>
      <c r="J83" s="429" t="s">
        <v>420</v>
      </c>
      <c r="K83" s="429" t="b">
        <f t="shared" si="6"/>
        <v>0</v>
      </c>
      <c r="L83" s="428" t="str">
        <f>IFERROR(IF(G83&lt;&gt;"",INDEX('Overview - Section A'!$U$37:$U$44,MATCH(G83,'Overview - Section A'!$A$37:$A$44,1)),J83),"")</f>
        <v>a1Y36000002qEM3EAM</v>
      </c>
      <c r="M83" s="430" t="s">
        <v>670</v>
      </c>
      <c r="N83" s="428"/>
      <c r="O83" s="428"/>
      <c r="P83" s="165"/>
    </row>
    <row r="84" spans="1:16" ht="47.1" customHeight="1" x14ac:dyDescent="0.25">
      <c r="A84" s="426">
        <v>10</v>
      </c>
      <c r="B84" s="383" t="str">
        <f t="shared" si="4"/>
        <v/>
      </c>
      <c r="C84" s="384">
        <f>IFERROR(IF(N84&lt;&gt;"",N84,IF(A84=A83,IF(C83&lt;YEAR('Overview - Section A'!$E$8),C83+1,""),YEAR('Overview - Section A'!$E$7))),"")</f>
        <v>2018</v>
      </c>
      <c r="D84" s="427"/>
      <c r="E84" s="386"/>
      <c r="F84" s="387" t="str">
        <f t="shared" si="7"/>
        <v/>
      </c>
      <c r="G84" s="388"/>
      <c r="H84" s="389"/>
      <c r="I84" s="428"/>
      <c r="J84" s="429" t="s">
        <v>410</v>
      </c>
      <c r="K84" s="429" t="b">
        <f t="shared" si="6"/>
        <v>0</v>
      </c>
      <c r="L84" s="428" t="str">
        <f>IFERROR(IF(G84&lt;&gt;"",INDEX('Overview - Section A'!$U$37:$U$44,MATCH(G84,'Overview - Section A'!$A$37:$A$44,1)),J84),"")</f>
        <v>a1Y36000002qELyEAM</v>
      </c>
      <c r="M84" s="430" t="s">
        <v>671</v>
      </c>
      <c r="N84" s="428"/>
      <c r="O84" s="428"/>
      <c r="P84" s="165"/>
    </row>
    <row r="85" spans="1:16" ht="47.1" customHeight="1" x14ac:dyDescent="0.25">
      <c r="A85" s="426">
        <v>10</v>
      </c>
      <c r="B85" s="383" t="str">
        <f t="shared" si="4"/>
        <v/>
      </c>
      <c r="C85" s="384">
        <f>IFERROR(IF(N85&lt;&gt;"",N85,IF(A85=A84,IF(C84&lt;YEAR('Overview - Section A'!$E$8),C84+1,""),YEAR('Overview - Section A'!$E$7))),"")</f>
        <v>2019</v>
      </c>
      <c r="D85" s="427"/>
      <c r="E85" s="386"/>
      <c r="F85" s="387" t="str">
        <f t="shared" si="7"/>
        <v/>
      </c>
      <c r="G85" s="388"/>
      <c r="H85" s="389"/>
      <c r="I85" s="428"/>
      <c r="J85" s="429" t="s">
        <v>412</v>
      </c>
      <c r="K85" s="429" t="b">
        <f t="shared" si="6"/>
        <v>0</v>
      </c>
      <c r="L85" s="428" t="str">
        <f>IFERROR(IF(G85&lt;&gt;"",INDEX('Overview - Section A'!$U$37:$U$44,MATCH(G85,'Overview - Section A'!$A$37:$A$44,1)),J85),"")</f>
        <v>a1Y36000002qELzEAM</v>
      </c>
      <c r="M85" s="430" t="s">
        <v>672</v>
      </c>
      <c r="N85" s="428"/>
      <c r="O85" s="428"/>
      <c r="P85" s="165"/>
    </row>
    <row r="86" spans="1:16" ht="47.1" customHeight="1" x14ac:dyDescent="0.25">
      <c r="A86" s="426">
        <v>10</v>
      </c>
      <c r="B86" s="383" t="str">
        <f t="shared" si="4"/>
        <v/>
      </c>
      <c r="C86" s="384">
        <f>IFERROR(IF(N86&lt;&gt;"",N86,IF(A86=A85,IF(C85&lt;YEAR('Overview - Section A'!$E$8),C85+1,""),YEAR('Overview - Section A'!$E$7))),"")</f>
        <v>2020</v>
      </c>
      <c r="D86" s="427"/>
      <c r="E86" s="386"/>
      <c r="F86" s="387" t="str">
        <f t="shared" si="7"/>
        <v/>
      </c>
      <c r="G86" s="388"/>
      <c r="H86" s="389"/>
      <c r="I86" s="428"/>
      <c r="J86" s="429" t="s">
        <v>414</v>
      </c>
      <c r="K86" s="429" t="b">
        <f t="shared" si="6"/>
        <v>0</v>
      </c>
      <c r="L86" s="428" t="str">
        <f>IFERROR(IF(G86&lt;&gt;"",INDEX('Overview - Section A'!$U$37:$U$44,MATCH(G86,'Overview - Section A'!$A$37:$A$44,1)),J86),"")</f>
        <v>a1Y36000002qEM0EAM</v>
      </c>
      <c r="M86" s="430" t="s">
        <v>673</v>
      </c>
      <c r="N86" s="428"/>
      <c r="O86" s="428"/>
      <c r="P86" s="165"/>
    </row>
    <row r="87" spans="1:16" ht="47.1" customHeight="1" x14ac:dyDescent="0.25">
      <c r="A87" s="426">
        <v>10</v>
      </c>
      <c r="B87" s="383" t="str">
        <f t="shared" si="4"/>
        <v/>
      </c>
      <c r="C87" s="384" t="str">
        <f>IFERROR(IF(N87&lt;&gt;"",N87,IF(A87=A86,IF(C86&lt;YEAR('Overview - Section A'!$E$8),C86+1,""),YEAR('Overview - Section A'!$E$7))),"")</f>
        <v/>
      </c>
      <c r="D87" s="427"/>
      <c r="E87" s="386"/>
      <c r="F87" s="387" t="str">
        <f t="shared" si="7"/>
        <v/>
      </c>
      <c r="G87" s="388"/>
      <c r="H87" s="389"/>
      <c r="I87" s="428"/>
      <c r="J87" s="429" t="s">
        <v>416</v>
      </c>
      <c r="K87" s="429" t="b">
        <f t="shared" si="6"/>
        <v>0</v>
      </c>
      <c r="L87" s="428" t="str">
        <f>IFERROR(IF(G87&lt;&gt;"",INDEX('Overview - Section A'!$U$37:$U$44,MATCH(G87,'Overview - Section A'!$A$37:$A$44,1)),J87),"")</f>
        <v>a1Y36000002qEM1EAM</v>
      </c>
      <c r="M87" s="430" t="s">
        <v>674</v>
      </c>
      <c r="N87" s="428"/>
      <c r="O87" s="428"/>
      <c r="P87" s="165"/>
    </row>
    <row r="88" spans="1:16" ht="47.1" customHeight="1" x14ac:dyDescent="0.25">
      <c r="A88" s="426">
        <v>10</v>
      </c>
      <c r="B88" s="383" t="str">
        <f t="shared" si="4"/>
        <v/>
      </c>
      <c r="C88" s="384" t="str">
        <f>IFERROR(IF(N88&lt;&gt;"",N88,IF(A88=A87,IF(C87&lt;YEAR('Overview - Section A'!$E$8),C87+1,""),YEAR('Overview - Section A'!$E$7))),"")</f>
        <v/>
      </c>
      <c r="D88" s="427"/>
      <c r="E88" s="386"/>
      <c r="F88" s="387" t="str">
        <f t="shared" si="7"/>
        <v/>
      </c>
      <c r="G88" s="388"/>
      <c r="H88" s="389"/>
      <c r="I88" s="428"/>
      <c r="J88" s="429" t="s">
        <v>418</v>
      </c>
      <c r="K88" s="429" t="b">
        <f t="shared" si="6"/>
        <v>0</v>
      </c>
      <c r="L88" s="428" t="str">
        <f>IFERROR(IF(G88&lt;&gt;"",INDEX('Overview - Section A'!$U$37:$U$44,MATCH(G88,'Overview - Section A'!$A$37:$A$44,1)),J88),"")</f>
        <v>a1Y36000002qEM2EAM</v>
      </c>
      <c r="M88" s="430" t="s">
        <v>675</v>
      </c>
      <c r="N88" s="428"/>
      <c r="O88" s="428"/>
      <c r="P88" s="165"/>
    </row>
    <row r="89" spans="1:16" ht="47.1" customHeight="1" x14ac:dyDescent="0.25">
      <c r="A89" s="426">
        <v>10</v>
      </c>
      <c r="B89" s="383" t="str">
        <f t="shared" si="4"/>
        <v/>
      </c>
      <c r="C89" s="384" t="str">
        <f>IFERROR(IF(N89&lt;&gt;"",N89,IF(A89=A88,IF(C88&lt;YEAR('Overview - Section A'!$E$8),C88+1,""),YEAR('Overview - Section A'!$E$7))),"")</f>
        <v/>
      </c>
      <c r="D89" s="427"/>
      <c r="E89" s="386"/>
      <c r="F89" s="387" t="str">
        <f t="shared" si="7"/>
        <v/>
      </c>
      <c r="G89" s="388"/>
      <c r="H89" s="389"/>
      <c r="I89" s="428"/>
      <c r="J89" s="429" t="s">
        <v>420</v>
      </c>
      <c r="K89" s="429" t="b">
        <f t="shared" si="6"/>
        <v>0</v>
      </c>
      <c r="L89" s="428" t="str">
        <f>IFERROR(IF(G89&lt;&gt;"",INDEX('Overview - Section A'!$U$37:$U$44,MATCH(G89,'Overview - Section A'!$A$37:$A$44,1)),J89),"")</f>
        <v>a1Y36000002qEM3EAM</v>
      </c>
      <c r="M89" s="430" t="s">
        <v>676</v>
      </c>
      <c r="N89" s="428"/>
      <c r="O89" s="428"/>
      <c r="P89" s="165"/>
    </row>
    <row r="90" spans="1:16" ht="47.1" customHeight="1" x14ac:dyDescent="0.25">
      <c r="A90" s="426">
        <v>11</v>
      </c>
      <c r="B90" s="383" t="str">
        <f t="shared" si="4"/>
        <v/>
      </c>
      <c r="C90" s="384">
        <f>IFERROR(IF(N90&lt;&gt;"",N90,IF(A90=A89,IF(C89&lt;YEAR('Overview - Section A'!$E$8),C89+1,""),YEAR('Overview - Section A'!$E$7))),"")</f>
        <v>2018</v>
      </c>
      <c r="D90" s="427"/>
      <c r="E90" s="386"/>
      <c r="F90" s="387" t="str">
        <f t="shared" si="7"/>
        <v/>
      </c>
      <c r="G90" s="388"/>
      <c r="H90" s="389"/>
      <c r="I90" s="428"/>
      <c r="J90" s="429" t="s">
        <v>410</v>
      </c>
      <c r="K90" s="429" t="b">
        <f t="shared" si="6"/>
        <v>0</v>
      </c>
      <c r="L90" s="428" t="str">
        <f>IFERROR(IF(G90&lt;&gt;"",INDEX('Overview - Section A'!$U$37:$U$44,MATCH(G90,'Overview - Section A'!$A$37:$A$44,1)),J90),"")</f>
        <v>a1Y36000002qELyEAM</v>
      </c>
      <c r="M90" s="430" t="s">
        <v>677</v>
      </c>
      <c r="N90" s="428"/>
      <c r="O90" s="428"/>
      <c r="P90" s="165"/>
    </row>
    <row r="91" spans="1:16" ht="47.1" customHeight="1" x14ac:dyDescent="0.25">
      <c r="A91" s="426">
        <v>11</v>
      </c>
      <c r="B91" s="383" t="str">
        <f t="shared" si="4"/>
        <v/>
      </c>
      <c r="C91" s="384">
        <f>IFERROR(IF(N91&lt;&gt;"",N91,IF(A91=A90,IF(C90&lt;YEAR('Overview - Section A'!$E$8),C90+1,""),YEAR('Overview - Section A'!$E$7))),"")</f>
        <v>2019</v>
      </c>
      <c r="D91" s="427"/>
      <c r="E91" s="386"/>
      <c r="F91" s="387" t="str">
        <f t="shared" si="7"/>
        <v/>
      </c>
      <c r="G91" s="388"/>
      <c r="H91" s="389"/>
      <c r="I91" s="428"/>
      <c r="J91" s="429" t="s">
        <v>412</v>
      </c>
      <c r="K91" s="429" t="b">
        <f t="shared" si="6"/>
        <v>0</v>
      </c>
      <c r="L91" s="428" t="str">
        <f>IFERROR(IF(G91&lt;&gt;"",INDEX('Overview - Section A'!$U$37:$U$44,MATCH(G91,'Overview - Section A'!$A$37:$A$44,1)),J91),"")</f>
        <v>a1Y36000002qELzEAM</v>
      </c>
      <c r="M91" s="430" t="s">
        <v>678</v>
      </c>
      <c r="N91" s="428"/>
      <c r="O91" s="428"/>
      <c r="P91" s="165"/>
    </row>
    <row r="92" spans="1:16" ht="47.1" customHeight="1" x14ac:dyDescent="0.25">
      <c r="A92" s="426">
        <v>11</v>
      </c>
      <c r="B92" s="383" t="str">
        <f t="shared" si="4"/>
        <v/>
      </c>
      <c r="C92" s="384">
        <f>IFERROR(IF(N92&lt;&gt;"",N92,IF(A92=A91,IF(C91&lt;YEAR('Overview - Section A'!$E$8),C91+1,""),YEAR('Overview - Section A'!$E$7))),"")</f>
        <v>2020</v>
      </c>
      <c r="D92" s="427"/>
      <c r="E92" s="386"/>
      <c r="F92" s="387" t="str">
        <f t="shared" si="7"/>
        <v/>
      </c>
      <c r="G92" s="388"/>
      <c r="H92" s="389"/>
      <c r="I92" s="428"/>
      <c r="J92" s="429" t="s">
        <v>414</v>
      </c>
      <c r="K92" s="429" t="b">
        <f t="shared" si="6"/>
        <v>0</v>
      </c>
      <c r="L92" s="428" t="str">
        <f>IFERROR(IF(G92&lt;&gt;"",INDEX('Overview - Section A'!$U$37:$U$44,MATCH(G92,'Overview - Section A'!$A$37:$A$44,1)),J92),"")</f>
        <v>a1Y36000002qEM0EAM</v>
      </c>
      <c r="M92" s="430" t="s">
        <v>679</v>
      </c>
      <c r="N92" s="428"/>
      <c r="O92" s="428"/>
      <c r="P92" s="165"/>
    </row>
    <row r="93" spans="1:16" ht="47.1" customHeight="1" x14ac:dyDescent="0.25">
      <c r="A93" s="426">
        <v>11</v>
      </c>
      <c r="B93" s="383" t="str">
        <f t="shared" si="4"/>
        <v/>
      </c>
      <c r="C93" s="384" t="str">
        <f>IFERROR(IF(N93&lt;&gt;"",N93,IF(A93=A92,IF(C92&lt;YEAR('Overview - Section A'!$E$8),C92+1,""),YEAR('Overview - Section A'!$E$7))),"")</f>
        <v/>
      </c>
      <c r="D93" s="427"/>
      <c r="E93" s="386"/>
      <c r="F93" s="387" t="str">
        <f t="shared" si="7"/>
        <v/>
      </c>
      <c r="G93" s="388"/>
      <c r="H93" s="389"/>
      <c r="I93" s="428"/>
      <c r="J93" s="429" t="s">
        <v>416</v>
      </c>
      <c r="K93" s="429" t="b">
        <f t="shared" si="6"/>
        <v>0</v>
      </c>
      <c r="L93" s="428" t="str">
        <f>IFERROR(IF(G93&lt;&gt;"",INDEX('Overview - Section A'!$U$37:$U$44,MATCH(G93,'Overview - Section A'!$A$37:$A$44,1)),J93),"")</f>
        <v>a1Y36000002qEM1EAM</v>
      </c>
      <c r="M93" s="430" t="s">
        <v>680</v>
      </c>
      <c r="N93" s="428"/>
      <c r="O93" s="428"/>
      <c r="P93" s="165"/>
    </row>
    <row r="94" spans="1:16" ht="47.1" customHeight="1" x14ac:dyDescent="0.25">
      <c r="A94" s="426">
        <v>11</v>
      </c>
      <c r="B94" s="383" t="str">
        <f t="shared" ref="B94:B119" si="8">IF(A94=A93,"",VLOOKUP(A94,$A$9:$V$26,22,FALSE))</f>
        <v/>
      </c>
      <c r="C94" s="384" t="str">
        <f>IFERROR(IF(N94&lt;&gt;"",N94,IF(A94=A93,IF(C93&lt;YEAR('Overview - Section A'!$E$8),C93+1,""),YEAR('Overview - Section A'!$E$7))),"")</f>
        <v/>
      </c>
      <c r="D94" s="427"/>
      <c r="E94" s="386"/>
      <c r="F94" s="387" t="str">
        <f t="shared" ref="F94:F119" si="9">IF(IF(AND(D94="",E94=""),O94,IFERROR((D94/E94)*100,""))=0,"",IF(AND(D94="",E94=""),O94,IFERROR((D94/E94)*100,"")))</f>
        <v/>
      </c>
      <c r="G94" s="388"/>
      <c r="H94" s="389"/>
      <c r="I94" s="428"/>
      <c r="J94" s="429" t="s">
        <v>418</v>
      </c>
      <c r="K94" s="429" t="b">
        <f t="shared" ref="K94:K119" si="10">IFERROR(IF(VLOOKUP(A94,$A$9:$V$26,22,FALSE)&lt;&gt;"",TRUE,FALSE),FALSE)</f>
        <v>0</v>
      </c>
      <c r="L94" s="428" t="str">
        <f>IFERROR(IF(G94&lt;&gt;"",INDEX('Overview - Section A'!$U$37:$U$44,MATCH(G94,'Overview - Section A'!$A$37:$A$44,1)),J94),"")</f>
        <v>a1Y36000002qEM2EAM</v>
      </c>
      <c r="M94" s="430" t="s">
        <v>681</v>
      </c>
      <c r="N94" s="428"/>
      <c r="O94" s="428"/>
      <c r="P94" s="165"/>
    </row>
    <row r="95" spans="1:16" ht="47.1" customHeight="1" x14ac:dyDescent="0.25">
      <c r="A95" s="426">
        <v>11</v>
      </c>
      <c r="B95" s="383" t="str">
        <f t="shared" si="8"/>
        <v/>
      </c>
      <c r="C95" s="384" t="str">
        <f>IFERROR(IF(N95&lt;&gt;"",N95,IF(A95=A94,IF(C94&lt;YEAR('Overview - Section A'!$E$8),C94+1,""),YEAR('Overview - Section A'!$E$7))),"")</f>
        <v/>
      </c>
      <c r="D95" s="427"/>
      <c r="E95" s="386"/>
      <c r="F95" s="387" t="str">
        <f t="shared" si="9"/>
        <v/>
      </c>
      <c r="G95" s="388"/>
      <c r="H95" s="389"/>
      <c r="I95" s="428"/>
      <c r="J95" s="429" t="s">
        <v>420</v>
      </c>
      <c r="K95" s="429" t="b">
        <f t="shared" si="10"/>
        <v>0</v>
      </c>
      <c r="L95" s="428" t="str">
        <f>IFERROR(IF(G95&lt;&gt;"",INDEX('Overview - Section A'!$U$37:$U$44,MATCH(G95,'Overview - Section A'!$A$37:$A$44,1)),J95),"")</f>
        <v>a1Y36000002qEM3EAM</v>
      </c>
      <c r="M95" s="430" t="s">
        <v>682</v>
      </c>
      <c r="N95" s="428"/>
      <c r="O95" s="428"/>
      <c r="P95" s="165"/>
    </row>
    <row r="96" spans="1:16" ht="47.1" customHeight="1" x14ac:dyDescent="0.25">
      <c r="A96" s="426">
        <v>12</v>
      </c>
      <c r="B96" s="383" t="str">
        <f t="shared" si="8"/>
        <v/>
      </c>
      <c r="C96" s="384">
        <f>IFERROR(IF(N96&lt;&gt;"",N96,IF(A96=A95,IF(C95&lt;YEAR('Overview - Section A'!$E$8),C95+1,""),YEAR('Overview - Section A'!$E$7))),"")</f>
        <v>2018</v>
      </c>
      <c r="D96" s="427"/>
      <c r="E96" s="386"/>
      <c r="F96" s="387" t="str">
        <f t="shared" si="9"/>
        <v/>
      </c>
      <c r="G96" s="388"/>
      <c r="H96" s="389"/>
      <c r="I96" s="428"/>
      <c r="J96" s="429" t="s">
        <v>410</v>
      </c>
      <c r="K96" s="429" t="b">
        <f t="shared" si="10"/>
        <v>0</v>
      </c>
      <c r="L96" s="428" t="str">
        <f>IFERROR(IF(G96&lt;&gt;"",INDEX('Overview - Section A'!$U$37:$U$44,MATCH(G96,'Overview - Section A'!$A$37:$A$44,1)),J96),"")</f>
        <v>a1Y36000002qELyEAM</v>
      </c>
      <c r="M96" s="430" t="s">
        <v>683</v>
      </c>
      <c r="N96" s="428"/>
      <c r="O96" s="428"/>
      <c r="P96" s="165"/>
    </row>
    <row r="97" spans="1:16" ht="47.1" customHeight="1" x14ac:dyDescent="0.25">
      <c r="A97" s="426">
        <v>12</v>
      </c>
      <c r="B97" s="383" t="str">
        <f t="shared" si="8"/>
        <v/>
      </c>
      <c r="C97" s="384">
        <f>IFERROR(IF(N97&lt;&gt;"",N97,IF(A97=A96,IF(C96&lt;YEAR('Overview - Section A'!$E$8),C96+1,""),YEAR('Overview - Section A'!$E$7))),"")</f>
        <v>2019</v>
      </c>
      <c r="D97" s="427"/>
      <c r="E97" s="386"/>
      <c r="F97" s="387" t="str">
        <f t="shared" si="9"/>
        <v/>
      </c>
      <c r="G97" s="388"/>
      <c r="H97" s="389"/>
      <c r="I97" s="428"/>
      <c r="J97" s="429" t="s">
        <v>412</v>
      </c>
      <c r="K97" s="429" t="b">
        <f t="shared" si="10"/>
        <v>0</v>
      </c>
      <c r="L97" s="428" t="str">
        <f>IFERROR(IF(G97&lt;&gt;"",INDEX('Overview - Section A'!$U$37:$U$44,MATCH(G97,'Overview - Section A'!$A$37:$A$44,1)),J97),"")</f>
        <v>a1Y36000002qELzEAM</v>
      </c>
      <c r="M97" s="430" t="s">
        <v>684</v>
      </c>
      <c r="N97" s="428"/>
      <c r="O97" s="428"/>
      <c r="P97" s="165"/>
    </row>
    <row r="98" spans="1:16" ht="47.1" customHeight="1" x14ac:dyDescent="0.25">
      <c r="A98" s="426">
        <v>12</v>
      </c>
      <c r="B98" s="383" t="str">
        <f t="shared" si="8"/>
        <v/>
      </c>
      <c r="C98" s="384">
        <f>IFERROR(IF(N98&lt;&gt;"",N98,IF(A98=A97,IF(C97&lt;YEAR('Overview - Section A'!$E$8),C97+1,""),YEAR('Overview - Section A'!$E$7))),"")</f>
        <v>2020</v>
      </c>
      <c r="D98" s="427"/>
      <c r="E98" s="386"/>
      <c r="F98" s="387" t="str">
        <f t="shared" si="9"/>
        <v/>
      </c>
      <c r="G98" s="388"/>
      <c r="H98" s="389"/>
      <c r="I98" s="428"/>
      <c r="J98" s="429" t="s">
        <v>414</v>
      </c>
      <c r="K98" s="429" t="b">
        <f t="shared" si="10"/>
        <v>0</v>
      </c>
      <c r="L98" s="428" t="str">
        <f>IFERROR(IF(G98&lt;&gt;"",INDEX('Overview - Section A'!$U$37:$U$44,MATCH(G98,'Overview - Section A'!$A$37:$A$44,1)),J98),"")</f>
        <v>a1Y36000002qEM0EAM</v>
      </c>
      <c r="M98" s="430" t="s">
        <v>685</v>
      </c>
      <c r="N98" s="428"/>
      <c r="O98" s="428"/>
      <c r="P98" s="165"/>
    </row>
    <row r="99" spans="1:16" ht="47.1" customHeight="1" x14ac:dyDescent="0.25">
      <c r="A99" s="426">
        <v>12</v>
      </c>
      <c r="B99" s="383" t="str">
        <f t="shared" si="8"/>
        <v/>
      </c>
      <c r="C99" s="384" t="str">
        <f>IFERROR(IF(N99&lt;&gt;"",N99,IF(A99=A98,IF(C98&lt;YEAR('Overview - Section A'!$E$8),C98+1,""),YEAR('Overview - Section A'!$E$7))),"")</f>
        <v/>
      </c>
      <c r="D99" s="427"/>
      <c r="E99" s="386"/>
      <c r="F99" s="387" t="str">
        <f t="shared" si="9"/>
        <v/>
      </c>
      <c r="G99" s="388"/>
      <c r="H99" s="389"/>
      <c r="I99" s="428"/>
      <c r="J99" s="429" t="s">
        <v>416</v>
      </c>
      <c r="K99" s="429" t="b">
        <f t="shared" si="10"/>
        <v>0</v>
      </c>
      <c r="L99" s="428" t="str">
        <f>IFERROR(IF(G99&lt;&gt;"",INDEX('Overview - Section A'!$U$37:$U$44,MATCH(G99,'Overview - Section A'!$A$37:$A$44,1)),J99),"")</f>
        <v>a1Y36000002qEM1EAM</v>
      </c>
      <c r="M99" s="430" t="s">
        <v>686</v>
      </c>
      <c r="N99" s="428"/>
      <c r="O99" s="428"/>
      <c r="P99" s="165"/>
    </row>
    <row r="100" spans="1:16" ht="47.1" customHeight="1" x14ac:dyDescent="0.25">
      <c r="A100" s="426">
        <v>12</v>
      </c>
      <c r="B100" s="383" t="str">
        <f t="shared" si="8"/>
        <v/>
      </c>
      <c r="C100" s="384" t="str">
        <f>IFERROR(IF(N100&lt;&gt;"",N100,IF(A100=A99,IF(C99&lt;YEAR('Overview - Section A'!$E$8),C99+1,""),YEAR('Overview - Section A'!$E$7))),"")</f>
        <v/>
      </c>
      <c r="D100" s="427"/>
      <c r="E100" s="386"/>
      <c r="F100" s="387" t="str">
        <f t="shared" si="9"/>
        <v/>
      </c>
      <c r="G100" s="388"/>
      <c r="H100" s="389"/>
      <c r="I100" s="428"/>
      <c r="J100" s="429" t="s">
        <v>418</v>
      </c>
      <c r="K100" s="429" t="b">
        <f t="shared" si="10"/>
        <v>0</v>
      </c>
      <c r="L100" s="428" t="str">
        <f>IFERROR(IF(G100&lt;&gt;"",INDEX('Overview - Section A'!$U$37:$U$44,MATCH(G100,'Overview - Section A'!$A$37:$A$44,1)),J100),"")</f>
        <v>a1Y36000002qEM2EAM</v>
      </c>
      <c r="M100" s="430" t="s">
        <v>687</v>
      </c>
      <c r="N100" s="428"/>
      <c r="O100" s="428"/>
      <c r="P100" s="165"/>
    </row>
    <row r="101" spans="1:16" ht="47.1" customHeight="1" x14ac:dyDescent="0.25">
      <c r="A101" s="426">
        <v>12</v>
      </c>
      <c r="B101" s="383" t="str">
        <f t="shared" si="8"/>
        <v/>
      </c>
      <c r="C101" s="384" t="str">
        <f>IFERROR(IF(N101&lt;&gt;"",N101,IF(A101=A100,IF(C100&lt;YEAR('Overview - Section A'!$E$8),C100+1,""),YEAR('Overview - Section A'!$E$7))),"")</f>
        <v/>
      </c>
      <c r="D101" s="427"/>
      <c r="E101" s="386"/>
      <c r="F101" s="387" t="str">
        <f t="shared" si="9"/>
        <v/>
      </c>
      <c r="G101" s="388"/>
      <c r="H101" s="389"/>
      <c r="I101" s="428"/>
      <c r="J101" s="429" t="s">
        <v>420</v>
      </c>
      <c r="K101" s="429" t="b">
        <f t="shared" si="10"/>
        <v>0</v>
      </c>
      <c r="L101" s="428" t="str">
        <f>IFERROR(IF(G101&lt;&gt;"",INDEX('Overview - Section A'!$U$37:$U$44,MATCH(G101,'Overview - Section A'!$A$37:$A$44,1)),J101),"")</f>
        <v>a1Y36000002qEM3EAM</v>
      </c>
      <c r="M101" s="430" t="s">
        <v>688</v>
      </c>
      <c r="N101" s="428"/>
      <c r="O101" s="428"/>
      <c r="P101" s="165"/>
    </row>
    <row r="102" spans="1:16" ht="47.1" customHeight="1" x14ac:dyDescent="0.25">
      <c r="A102" s="426">
        <v>13</v>
      </c>
      <c r="B102" s="383" t="str">
        <f t="shared" si="8"/>
        <v/>
      </c>
      <c r="C102" s="384">
        <f>IFERROR(IF(N102&lt;&gt;"",N102,IF(A102=A101,IF(C101&lt;YEAR('Overview - Section A'!$E$8),C101+1,""),YEAR('Overview - Section A'!$E$7))),"")</f>
        <v>2018</v>
      </c>
      <c r="D102" s="427"/>
      <c r="E102" s="386"/>
      <c r="F102" s="387" t="str">
        <f t="shared" si="9"/>
        <v/>
      </c>
      <c r="G102" s="388"/>
      <c r="H102" s="389"/>
      <c r="I102" s="428"/>
      <c r="J102" s="429" t="s">
        <v>410</v>
      </c>
      <c r="K102" s="429" t="b">
        <f t="shared" si="10"/>
        <v>0</v>
      </c>
      <c r="L102" s="428" t="str">
        <f>IFERROR(IF(G102&lt;&gt;"",INDEX('Overview - Section A'!$U$37:$U$44,MATCH(G102,'Overview - Section A'!$A$37:$A$44,1)),J102),"")</f>
        <v>a1Y36000002qELyEAM</v>
      </c>
      <c r="M102" s="430" t="s">
        <v>689</v>
      </c>
      <c r="N102" s="428"/>
      <c r="O102" s="428"/>
      <c r="P102" s="165"/>
    </row>
    <row r="103" spans="1:16" ht="47.1" customHeight="1" x14ac:dyDescent="0.25">
      <c r="A103" s="426">
        <v>13</v>
      </c>
      <c r="B103" s="383" t="str">
        <f t="shared" si="8"/>
        <v/>
      </c>
      <c r="C103" s="384">
        <f>IFERROR(IF(N103&lt;&gt;"",N103,IF(A103=A102,IF(C102&lt;YEAR('Overview - Section A'!$E$8),C102+1,""),YEAR('Overview - Section A'!$E$7))),"")</f>
        <v>2019</v>
      </c>
      <c r="D103" s="427"/>
      <c r="E103" s="386"/>
      <c r="F103" s="387" t="str">
        <f t="shared" si="9"/>
        <v/>
      </c>
      <c r="G103" s="388"/>
      <c r="H103" s="389"/>
      <c r="I103" s="428"/>
      <c r="J103" s="429" t="s">
        <v>412</v>
      </c>
      <c r="K103" s="429" t="b">
        <f t="shared" si="10"/>
        <v>0</v>
      </c>
      <c r="L103" s="428" t="str">
        <f>IFERROR(IF(G103&lt;&gt;"",INDEX('Overview - Section A'!$U$37:$U$44,MATCH(G103,'Overview - Section A'!$A$37:$A$44,1)),J103),"")</f>
        <v>a1Y36000002qELzEAM</v>
      </c>
      <c r="M103" s="430" t="s">
        <v>690</v>
      </c>
      <c r="N103" s="428"/>
      <c r="O103" s="428"/>
      <c r="P103" s="165"/>
    </row>
    <row r="104" spans="1:16" ht="47.1" customHeight="1" x14ac:dyDescent="0.25">
      <c r="A104" s="426">
        <v>13</v>
      </c>
      <c r="B104" s="383" t="str">
        <f t="shared" si="8"/>
        <v/>
      </c>
      <c r="C104" s="384">
        <f>IFERROR(IF(N104&lt;&gt;"",N104,IF(A104=A103,IF(C103&lt;YEAR('Overview - Section A'!$E$8),C103+1,""),YEAR('Overview - Section A'!$E$7))),"")</f>
        <v>2020</v>
      </c>
      <c r="D104" s="427"/>
      <c r="E104" s="386"/>
      <c r="F104" s="387" t="str">
        <f t="shared" si="9"/>
        <v/>
      </c>
      <c r="G104" s="388"/>
      <c r="H104" s="389"/>
      <c r="I104" s="428"/>
      <c r="J104" s="429" t="s">
        <v>414</v>
      </c>
      <c r="K104" s="429" t="b">
        <f t="shared" si="10"/>
        <v>0</v>
      </c>
      <c r="L104" s="428" t="str">
        <f>IFERROR(IF(G104&lt;&gt;"",INDEX('Overview - Section A'!$U$37:$U$44,MATCH(G104,'Overview - Section A'!$A$37:$A$44,1)),J104),"")</f>
        <v>a1Y36000002qEM0EAM</v>
      </c>
      <c r="M104" s="430" t="s">
        <v>691</v>
      </c>
      <c r="N104" s="428"/>
      <c r="O104" s="428"/>
      <c r="P104" s="165"/>
    </row>
    <row r="105" spans="1:16" ht="47.1" customHeight="1" x14ac:dyDescent="0.25">
      <c r="A105" s="426">
        <v>13</v>
      </c>
      <c r="B105" s="383" t="str">
        <f t="shared" si="8"/>
        <v/>
      </c>
      <c r="C105" s="384" t="str">
        <f>IFERROR(IF(N105&lt;&gt;"",N105,IF(A105=A104,IF(C104&lt;YEAR('Overview - Section A'!$E$8),C104+1,""),YEAR('Overview - Section A'!$E$7))),"")</f>
        <v/>
      </c>
      <c r="D105" s="427"/>
      <c r="E105" s="386"/>
      <c r="F105" s="387" t="str">
        <f t="shared" si="9"/>
        <v/>
      </c>
      <c r="G105" s="388"/>
      <c r="H105" s="389"/>
      <c r="I105" s="428"/>
      <c r="J105" s="429" t="s">
        <v>416</v>
      </c>
      <c r="K105" s="429" t="b">
        <f t="shared" si="10"/>
        <v>0</v>
      </c>
      <c r="L105" s="428" t="str">
        <f>IFERROR(IF(G105&lt;&gt;"",INDEX('Overview - Section A'!$U$37:$U$44,MATCH(G105,'Overview - Section A'!$A$37:$A$44,1)),J105),"")</f>
        <v>a1Y36000002qEM1EAM</v>
      </c>
      <c r="M105" s="430" t="s">
        <v>692</v>
      </c>
      <c r="N105" s="428"/>
      <c r="O105" s="428"/>
      <c r="P105" s="165"/>
    </row>
    <row r="106" spans="1:16" ht="47.1" customHeight="1" x14ac:dyDescent="0.25">
      <c r="A106" s="426">
        <v>13</v>
      </c>
      <c r="B106" s="383" t="str">
        <f t="shared" si="8"/>
        <v/>
      </c>
      <c r="C106" s="384" t="str">
        <f>IFERROR(IF(N106&lt;&gt;"",N106,IF(A106=A105,IF(C105&lt;YEAR('Overview - Section A'!$E$8),C105+1,""),YEAR('Overview - Section A'!$E$7))),"")</f>
        <v/>
      </c>
      <c r="D106" s="427"/>
      <c r="E106" s="386"/>
      <c r="F106" s="387" t="str">
        <f t="shared" si="9"/>
        <v/>
      </c>
      <c r="G106" s="388"/>
      <c r="H106" s="389"/>
      <c r="I106" s="428"/>
      <c r="J106" s="429" t="s">
        <v>418</v>
      </c>
      <c r="K106" s="429" t="b">
        <f t="shared" si="10"/>
        <v>0</v>
      </c>
      <c r="L106" s="428" t="str">
        <f>IFERROR(IF(G106&lt;&gt;"",INDEX('Overview - Section A'!$U$37:$U$44,MATCH(G106,'Overview - Section A'!$A$37:$A$44,1)),J106),"")</f>
        <v>a1Y36000002qEM2EAM</v>
      </c>
      <c r="M106" s="430" t="s">
        <v>693</v>
      </c>
      <c r="N106" s="428"/>
      <c r="O106" s="428"/>
      <c r="P106" s="165"/>
    </row>
    <row r="107" spans="1:16" ht="47.1" customHeight="1" x14ac:dyDescent="0.25">
      <c r="A107" s="426">
        <v>13</v>
      </c>
      <c r="B107" s="383" t="str">
        <f t="shared" si="8"/>
        <v/>
      </c>
      <c r="C107" s="384" t="str">
        <f>IFERROR(IF(N107&lt;&gt;"",N107,IF(A107=A106,IF(C106&lt;YEAR('Overview - Section A'!$E$8),C106+1,""),YEAR('Overview - Section A'!$E$7))),"")</f>
        <v/>
      </c>
      <c r="D107" s="427"/>
      <c r="E107" s="386"/>
      <c r="F107" s="387" t="str">
        <f t="shared" si="9"/>
        <v/>
      </c>
      <c r="G107" s="388"/>
      <c r="H107" s="389"/>
      <c r="I107" s="428"/>
      <c r="J107" s="429" t="s">
        <v>420</v>
      </c>
      <c r="K107" s="429" t="b">
        <f t="shared" si="10"/>
        <v>0</v>
      </c>
      <c r="L107" s="428" t="str">
        <f>IFERROR(IF(G107&lt;&gt;"",INDEX('Overview - Section A'!$U$37:$U$44,MATCH(G107,'Overview - Section A'!$A$37:$A$44,1)),J107),"")</f>
        <v>a1Y36000002qEM3EAM</v>
      </c>
      <c r="M107" s="430" t="s">
        <v>694</v>
      </c>
      <c r="N107" s="428"/>
      <c r="O107" s="428"/>
      <c r="P107" s="165"/>
    </row>
    <row r="108" spans="1:16" ht="47.1" customHeight="1" x14ac:dyDescent="0.25">
      <c r="A108" s="426">
        <v>14</v>
      </c>
      <c r="B108" s="383" t="str">
        <f t="shared" si="8"/>
        <v/>
      </c>
      <c r="C108" s="384">
        <f>IFERROR(IF(N108&lt;&gt;"",N108,IF(A108=A107,IF(C107&lt;YEAR('Overview - Section A'!$E$8),C107+1,""),YEAR('Overview - Section A'!$E$7))),"")</f>
        <v>2018</v>
      </c>
      <c r="D108" s="427"/>
      <c r="E108" s="386"/>
      <c r="F108" s="387" t="str">
        <f t="shared" si="9"/>
        <v/>
      </c>
      <c r="G108" s="388"/>
      <c r="H108" s="389"/>
      <c r="I108" s="428"/>
      <c r="J108" s="429" t="s">
        <v>410</v>
      </c>
      <c r="K108" s="429" t="b">
        <f t="shared" si="10"/>
        <v>0</v>
      </c>
      <c r="L108" s="428" t="str">
        <f>IFERROR(IF(G108&lt;&gt;"",INDEX('Overview - Section A'!$U$37:$U$44,MATCH(G108,'Overview - Section A'!$A$37:$A$44,1)),J108),"")</f>
        <v>a1Y36000002qELyEAM</v>
      </c>
      <c r="M108" s="430" t="s">
        <v>695</v>
      </c>
      <c r="N108" s="428"/>
      <c r="O108" s="428"/>
      <c r="P108" s="165"/>
    </row>
    <row r="109" spans="1:16" ht="47.1" customHeight="1" x14ac:dyDescent="0.25">
      <c r="A109" s="426">
        <v>14</v>
      </c>
      <c r="B109" s="383" t="str">
        <f t="shared" si="8"/>
        <v/>
      </c>
      <c r="C109" s="384">
        <f>IFERROR(IF(N109&lt;&gt;"",N109,IF(A109=A108,IF(C108&lt;YEAR('Overview - Section A'!$E$8),C108+1,""),YEAR('Overview - Section A'!$E$7))),"")</f>
        <v>2019</v>
      </c>
      <c r="D109" s="427"/>
      <c r="E109" s="386"/>
      <c r="F109" s="387" t="str">
        <f t="shared" si="9"/>
        <v/>
      </c>
      <c r="G109" s="388"/>
      <c r="H109" s="389"/>
      <c r="I109" s="428"/>
      <c r="J109" s="429" t="s">
        <v>412</v>
      </c>
      <c r="K109" s="429" t="b">
        <f t="shared" si="10"/>
        <v>0</v>
      </c>
      <c r="L109" s="428" t="str">
        <f>IFERROR(IF(G109&lt;&gt;"",INDEX('Overview - Section A'!$U$37:$U$44,MATCH(G109,'Overview - Section A'!$A$37:$A$44,1)),J109),"")</f>
        <v>a1Y36000002qELzEAM</v>
      </c>
      <c r="M109" s="430" t="s">
        <v>696</v>
      </c>
      <c r="N109" s="428"/>
      <c r="O109" s="428"/>
      <c r="P109" s="165"/>
    </row>
    <row r="110" spans="1:16" ht="47.1" customHeight="1" x14ac:dyDescent="0.25">
      <c r="A110" s="426">
        <v>14</v>
      </c>
      <c r="B110" s="383" t="str">
        <f t="shared" si="8"/>
        <v/>
      </c>
      <c r="C110" s="384">
        <f>IFERROR(IF(N110&lt;&gt;"",N110,IF(A110=A109,IF(C109&lt;YEAR('Overview - Section A'!$E$8),C109+1,""),YEAR('Overview - Section A'!$E$7))),"")</f>
        <v>2020</v>
      </c>
      <c r="D110" s="427"/>
      <c r="E110" s="386"/>
      <c r="F110" s="387" t="str">
        <f t="shared" si="9"/>
        <v/>
      </c>
      <c r="G110" s="388"/>
      <c r="H110" s="389"/>
      <c r="I110" s="428"/>
      <c r="J110" s="429" t="s">
        <v>414</v>
      </c>
      <c r="K110" s="429" t="b">
        <f t="shared" si="10"/>
        <v>0</v>
      </c>
      <c r="L110" s="428" t="str">
        <f>IFERROR(IF(G110&lt;&gt;"",INDEX('Overview - Section A'!$U$37:$U$44,MATCH(G110,'Overview - Section A'!$A$37:$A$44,1)),J110),"")</f>
        <v>a1Y36000002qEM0EAM</v>
      </c>
      <c r="M110" s="430" t="s">
        <v>697</v>
      </c>
      <c r="N110" s="428"/>
      <c r="O110" s="428"/>
      <c r="P110" s="165"/>
    </row>
    <row r="111" spans="1:16" ht="47.1" customHeight="1" x14ac:dyDescent="0.25">
      <c r="A111" s="426">
        <v>14</v>
      </c>
      <c r="B111" s="383" t="str">
        <f t="shared" si="8"/>
        <v/>
      </c>
      <c r="C111" s="384" t="str">
        <f>IFERROR(IF(N111&lt;&gt;"",N111,IF(A111=A110,IF(C110&lt;YEAR('Overview - Section A'!$E$8),C110+1,""),YEAR('Overview - Section A'!$E$7))),"")</f>
        <v/>
      </c>
      <c r="D111" s="427"/>
      <c r="E111" s="386"/>
      <c r="F111" s="387" t="str">
        <f t="shared" si="9"/>
        <v/>
      </c>
      <c r="G111" s="388"/>
      <c r="H111" s="389"/>
      <c r="I111" s="428"/>
      <c r="J111" s="429" t="s">
        <v>416</v>
      </c>
      <c r="K111" s="429" t="b">
        <f t="shared" si="10"/>
        <v>0</v>
      </c>
      <c r="L111" s="428" t="str">
        <f>IFERROR(IF(G111&lt;&gt;"",INDEX('Overview - Section A'!$U$37:$U$44,MATCH(G111,'Overview - Section A'!$A$37:$A$44,1)),J111),"")</f>
        <v>a1Y36000002qEM1EAM</v>
      </c>
      <c r="M111" s="430" t="s">
        <v>698</v>
      </c>
      <c r="N111" s="428"/>
      <c r="O111" s="428"/>
      <c r="P111" s="165"/>
    </row>
    <row r="112" spans="1:16" ht="47.1" customHeight="1" x14ac:dyDescent="0.25">
      <c r="A112" s="426">
        <v>14</v>
      </c>
      <c r="B112" s="383" t="str">
        <f t="shared" si="8"/>
        <v/>
      </c>
      <c r="C112" s="384" t="str">
        <f>IFERROR(IF(N112&lt;&gt;"",N112,IF(A112=A111,IF(C111&lt;YEAR('Overview - Section A'!$E$8),C111+1,""),YEAR('Overview - Section A'!$E$7))),"")</f>
        <v/>
      </c>
      <c r="D112" s="427"/>
      <c r="E112" s="386"/>
      <c r="F112" s="387" t="str">
        <f t="shared" si="9"/>
        <v/>
      </c>
      <c r="G112" s="388"/>
      <c r="H112" s="389"/>
      <c r="I112" s="428"/>
      <c r="J112" s="429" t="s">
        <v>418</v>
      </c>
      <c r="K112" s="429" t="b">
        <f t="shared" si="10"/>
        <v>0</v>
      </c>
      <c r="L112" s="428" t="str">
        <f>IFERROR(IF(G112&lt;&gt;"",INDEX('Overview - Section A'!$U$37:$U$44,MATCH(G112,'Overview - Section A'!$A$37:$A$44,1)),J112),"")</f>
        <v>a1Y36000002qEM2EAM</v>
      </c>
      <c r="M112" s="430" t="s">
        <v>699</v>
      </c>
      <c r="N112" s="428"/>
      <c r="O112" s="428"/>
      <c r="P112" s="165"/>
    </row>
    <row r="113" spans="1:16" ht="47.1" customHeight="1" x14ac:dyDescent="0.25">
      <c r="A113" s="426">
        <v>14</v>
      </c>
      <c r="B113" s="383" t="str">
        <f t="shared" si="8"/>
        <v/>
      </c>
      <c r="C113" s="384" t="str">
        <f>IFERROR(IF(N113&lt;&gt;"",N113,IF(A113=A112,IF(C112&lt;YEAR('Overview - Section A'!$E$8),C112+1,""),YEAR('Overview - Section A'!$E$7))),"")</f>
        <v/>
      </c>
      <c r="D113" s="427"/>
      <c r="E113" s="386"/>
      <c r="F113" s="387" t="str">
        <f t="shared" si="9"/>
        <v/>
      </c>
      <c r="G113" s="388"/>
      <c r="H113" s="389"/>
      <c r="I113" s="428"/>
      <c r="J113" s="429" t="s">
        <v>420</v>
      </c>
      <c r="K113" s="429" t="b">
        <f t="shared" si="10"/>
        <v>0</v>
      </c>
      <c r="L113" s="428" t="str">
        <f>IFERROR(IF(G113&lt;&gt;"",INDEX('Overview - Section A'!$U$37:$U$44,MATCH(G113,'Overview - Section A'!$A$37:$A$44,1)),J113),"")</f>
        <v>a1Y36000002qEM3EAM</v>
      </c>
      <c r="M113" s="430" t="s">
        <v>700</v>
      </c>
      <c r="N113" s="428"/>
      <c r="O113" s="428"/>
      <c r="P113" s="165"/>
    </row>
    <row r="114" spans="1:16" ht="47.1" customHeight="1" x14ac:dyDescent="0.25">
      <c r="A114" s="426">
        <v>15</v>
      </c>
      <c r="B114" s="383" t="str">
        <f t="shared" si="8"/>
        <v/>
      </c>
      <c r="C114" s="384">
        <f>IFERROR(IF(N114&lt;&gt;"",N114,IF(A114=A113,IF(C113&lt;YEAR('Overview - Section A'!$E$8),C113+1,""),YEAR('Overview - Section A'!$E$7))),"")</f>
        <v>2018</v>
      </c>
      <c r="D114" s="427"/>
      <c r="E114" s="386"/>
      <c r="F114" s="387" t="str">
        <f t="shared" si="9"/>
        <v/>
      </c>
      <c r="G114" s="388"/>
      <c r="H114" s="389"/>
      <c r="I114" s="428"/>
      <c r="J114" s="429" t="s">
        <v>410</v>
      </c>
      <c r="K114" s="429" t="b">
        <f t="shared" si="10"/>
        <v>0</v>
      </c>
      <c r="L114" s="428" t="str">
        <f>IFERROR(IF(G114&lt;&gt;"",INDEX('Overview - Section A'!$U$37:$U$44,MATCH(G114,'Overview - Section A'!$A$37:$A$44,1)),J114),"")</f>
        <v>a1Y36000002qELyEAM</v>
      </c>
      <c r="M114" s="430" t="s">
        <v>701</v>
      </c>
      <c r="N114" s="428"/>
      <c r="O114" s="428"/>
      <c r="P114" s="165"/>
    </row>
    <row r="115" spans="1:16" ht="47.1" customHeight="1" x14ac:dyDescent="0.25">
      <c r="A115" s="426">
        <v>15</v>
      </c>
      <c r="B115" s="383" t="str">
        <f t="shared" si="8"/>
        <v/>
      </c>
      <c r="C115" s="384">
        <f>IFERROR(IF(N115&lt;&gt;"",N115,IF(A115=A114,IF(C114&lt;YEAR('Overview - Section A'!$E$8),C114+1,""),YEAR('Overview - Section A'!$E$7))),"")</f>
        <v>2019</v>
      </c>
      <c r="D115" s="427"/>
      <c r="E115" s="386"/>
      <c r="F115" s="387" t="str">
        <f t="shared" si="9"/>
        <v/>
      </c>
      <c r="G115" s="388"/>
      <c r="H115" s="389"/>
      <c r="I115" s="428"/>
      <c r="J115" s="429" t="s">
        <v>412</v>
      </c>
      <c r="K115" s="429" t="b">
        <f t="shared" si="10"/>
        <v>0</v>
      </c>
      <c r="L115" s="428" t="str">
        <f>IFERROR(IF(G115&lt;&gt;"",INDEX('Overview - Section A'!$U$37:$U$44,MATCH(G115,'Overview - Section A'!$A$37:$A$44,1)),J115),"")</f>
        <v>a1Y36000002qELzEAM</v>
      </c>
      <c r="M115" s="430" t="s">
        <v>702</v>
      </c>
      <c r="N115" s="428"/>
      <c r="O115" s="428"/>
      <c r="P115" s="165"/>
    </row>
    <row r="116" spans="1:16" ht="47.1" customHeight="1" x14ac:dyDescent="0.25">
      <c r="A116" s="426">
        <v>15</v>
      </c>
      <c r="B116" s="383" t="str">
        <f t="shared" si="8"/>
        <v/>
      </c>
      <c r="C116" s="384">
        <f>IFERROR(IF(N116&lt;&gt;"",N116,IF(A116=A115,IF(C115&lt;YEAR('Overview - Section A'!$E$8),C115+1,""),YEAR('Overview - Section A'!$E$7))),"")</f>
        <v>2020</v>
      </c>
      <c r="D116" s="427"/>
      <c r="E116" s="386"/>
      <c r="F116" s="387" t="str">
        <f t="shared" si="9"/>
        <v/>
      </c>
      <c r="G116" s="388"/>
      <c r="H116" s="389"/>
      <c r="I116" s="428"/>
      <c r="J116" s="429" t="s">
        <v>414</v>
      </c>
      <c r="K116" s="429" t="b">
        <f t="shared" si="10"/>
        <v>0</v>
      </c>
      <c r="L116" s="428" t="str">
        <f>IFERROR(IF(G116&lt;&gt;"",INDEX('Overview - Section A'!$U$37:$U$44,MATCH(G116,'Overview - Section A'!$A$37:$A$44,1)),J116),"")</f>
        <v>a1Y36000002qEM0EAM</v>
      </c>
      <c r="M116" s="430" t="s">
        <v>703</v>
      </c>
      <c r="N116" s="428"/>
      <c r="O116" s="428"/>
      <c r="P116" s="165"/>
    </row>
    <row r="117" spans="1:16" ht="47.1" customHeight="1" x14ac:dyDescent="0.25">
      <c r="A117" s="426">
        <v>15</v>
      </c>
      <c r="B117" s="383" t="str">
        <f t="shared" si="8"/>
        <v/>
      </c>
      <c r="C117" s="384" t="str">
        <f>IFERROR(IF(N117&lt;&gt;"",N117,IF(A117=A116,IF(C116&lt;YEAR('Overview - Section A'!$E$8),C116+1,""),YEAR('Overview - Section A'!$E$7))),"")</f>
        <v/>
      </c>
      <c r="D117" s="427"/>
      <c r="E117" s="386"/>
      <c r="F117" s="387" t="str">
        <f t="shared" si="9"/>
        <v/>
      </c>
      <c r="G117" s="388"/>
      <c r="H117" s="389"/>
      <c r="I117" s="428"/>
      <c r="J117" s="429" t="s">
        <v>416</v>
      </c>
      <c r="K117" s="429" t="b">
        <f t="shared" si="10"/>
        <v>0</v>
      </c>
      <c r="L117" s="428" t="str">
        <f>IFERROR(IF(G117&lt;&gt;"",INDEX('Overview - Section A'!$U$37:$U$44,MATCH(G117,'Overview - Section A'!$A$37:$A$44,1)),J117),"")</f>
        <v>a1Y36000002qEM1EAM</v>
      </c>
      <c r="M117" s="430" t="s">
        <v>704</v>
      </c>
      <c r="N117" s="428"/>
      <c r="O117" s="428"/>
      <c r="P117" s="165"/>
    </row>
    <row r="118" spans="1:16" ht="47.1" customHeight="1" x14ac:dyDescent="0.25">
      <c r="A118" s="426">
        <v>15</v>
      </c>
      <c r="B118" s="383" t="str">
        <f t="shared" si="8"/>
        <v/>
      </c>
      <c r="C118" s="384" t="str">
        <f>IFERROR(IF(N118&lt;&gt;"",N118,IF(A118=A117,IF(C117&lt;YEAR('Overview - Section A'!$E$8),C117+1,""),YEAR('Overview - Section A'!$E$7))),"")</f>
        <v/>
      </c>
      <c r="D118" s="427"/>
      <c r="E118" s="386"/>
      <c r="F118" s="387" t="str">
        <f t="shared" si="9"/>
        <v/>
      </c>
      <c r="G118" s="388"/>
      <c r="H118" s="389"/>
      <c r="I118" s="428"/>
      <c r="J118" s="429" t="s">
        <v>418</v>
      </c>
      <c r="K118" s="429" t="b">
        <f t="shared" si="10"/>
        <v>0</v>
      </c>
      <c r="L118" s="428" t="str">
        <f>IFERROR(IF(G118&lt;&gt;"",INDEX('Overview - Section A'!$U$37:$U$44,MATCH(G118,'Overview - Section A'!$A$37:$A$44,1)),J118),"")</f>
        <v>a1Y36000002qEM2EAM</v>
      </c>
      <c r="M118" s="430" t="s">
        <v>705</v>
      </c>
      <c r="N118" s="428"/>
      <c r="O118" s="428"/>
      <c r="P118" s="165"/>
    </row>
    <row r="119" spans="1:16" ht="47.1" customHeight="1" x14ac:dyDescent="0.25">
      <c r="A119" s="426">
        <v>15</v>
      </c>
      <c r="B119" s="383" t="str">
        <f t="shared" si="8"/>
        <v/>
      </c>
      <c r="C119" s="384" t="str">
        <f>IFERROR(IF(N119&lt;&gt;"",N119,IF(A119=A118,IF(C118&lt;YEAR('Overview - Section A'!$E$8),C118+1,""),YEAR('Overview - Section A'!$E$7))),"")</f>
        <v/>
      </c>
      <c r="D119" s="427"/>
      <c r="E119" s="386"/>
      <c r="F119" s="387" t="str">
        <f t="shared" si="9"/>
        <v/>
      </c>
      <c r="G119" s="388"/>
      <c r="H119" s="389"/>
      <c r="I119" s="428"/>
      <c r="J119" s="429" t="s">
        <v>420</v>
      </c>
      <c r="K119" s="429" t="b">
        <f t="shared" si="10"/>
        <v>0</v>
      </c>
      <c r="L119" s="428" t="str">
        <f>IFERROR(IF(G119&lt;&gt;"",INDEX('Overview - Section A'!$U$37:$U$44,MATCH(G119,'Overview - Section A'!$A$37:$A$44,1)),J119),"")</f>
        <v>a1Y36000002qEM3EAM</v>
      </c>
      <c r="M119" s="430" t="s">
        <v>706</v>
      </c>
      <c r="N119" s="428"/>
      <c r="O119" s="428"/>
      <c r="P119" s="165"/>
    </row>
    <row r="120" spans="1:16" ht="0.75" customHeight="1" thickBot="1" x14ac:dyDescent="0.3">
      <c r="A120" s="22"/>
      <c r="B120" s="23"/>
      <c r="C120" s="23"/>
      <c r="D120" s="23"/>
      <c r="E120" s="23"/>
      <c r="F120" s="23"/>
      <c r="G120" s="23"/>
      <c r="H120" s="23"/>
      <c r="I120" s="23"/>
      <c r="J120" s="23"/>
      <c r="K120" s="23"/>
      <c r="L120" s="23"/>
      <c r="M120" s="23"/>
      <c r="N120" s="23"/>
      <c r="O120" s="166"/>
      <c r="P120" s="167"/>
    </row>
    <row r="121" spans="1:16" ht="30" customHeight="1" x14ac:dyDescent="0.25">
      <c r="O121" s="139"/>
      <c r="P121" s="139"/>
    </row>
    <row r="125" spans="1:16" x14ac:dyDescent="0.25">
      <c r="A125" s="25" t="s">
        <v>70</v>
      </c>
      <c r="H125" s="207"/>
    </row>
  </sheetData>
  <sheetProtection algorithmName="SHA-512" hashValue="B1OTKKX9BhPs5PyUK+cDbByvIJF2Ig5pA1rzS/B+lBCkxmpXpUaicdx1UlDCFKocLROwknWxTMi5D2udOpaJPQ==" saltValue="as4GN2FeK4gyNQR+KqdlIg==" spinCount="100000" sheet="1" objects="1" scenarios="1" formatCells="0" sort="0" autoFilter="0"/>
  <mergeCells count="3">
    <mergeCell ref="A27:H27"/>
    <mergeCell ref="A1:Q2"/>
    <mergeCell ref="A7:AD7"/>
  </mergeCells>
  <conditionalFormatting sqref="A29:C119">
    <cfRule type="expression" dxfId="121" priority="31">
      <formula>MOD($A29,2)=0</formula>
    </cfRule>
    <cfRule type="expression" dxfId="120" priority="32">
      <formula>MOD($A29,2)=1</formula>
    </cfRule>
  </conditionalFormatting>
  <conditionalFormatting sqref="B9:C24">
    <cfRule type="expression" dxfId="119" priority="26">
      <formula>AND($B9&lt;&gt;"",$C9&lt;&gt;"")</formula>
    </cfRule>
  </conditionalFormatting>
  <conditionalFormatting sqref="D29:H29 D39:H41 H30:H38 D56:H119 H42:H55">
    <cfRule type="expression" dxfId="118" priority="23">
      <formula>AND(INDEX($AD$9:$AD$9,MATCH($A29,$A$9:$A$9,0))="Deactivate")</formula>
    </cfRule>
  </conditionalFormatting>
  <conditionalFormatting sqref="D9:R9 D15:R24 E10:E14 G10:Q14">
    <cfRule type="expression" dxfId="117" priority="22">
      <formula>$AO$8="Deactivate"</formula>
    </cfRule>
  </conditionalFormatting>
  <conditionalFormatting sqref="A9:AD9 A10:C12 E10:E12 G10:Q12 S10:AD12">
    <cfRule type="expression" dxfId="116" priority="21">
      <formula>$W9:$W26="[Record ID]"</formula>
    </cfRule>
  </conditionalFormatting>
  <conditionalFormatting sqref="A29:H29 A39:H41 A30:C38 H30:H38 A56:H119 A42:C55 H42:H55">
    <cfRule type="expression" dxfId="115" priority="20">
      <formula>$M29:$M120="[Record ID]"</formula>
    </cfRule>
  </conditionalFormatting>
  <conditionalFormatting sqref="A15:AD24 A13:C14 E13:E14 G13:Q14 S13:AD14">
    <cfRule type="expression" dxfId="114" priority="55">
      <formula>$W13:$W120="[Record ID]"</formula>
    </cfRule>
  </conditionalFormatting>
  <conditionalFormatting sqref="D10:D14">
    <cfRule type="expression" dxfId="113" priority="18">
      <formula>$AO$8="Deactivate"</formula>
    </cfRule>
  </conditionalFormatting>
  <conditionalFormatting sqref="D10:D12">
    <cfRule type="expression" dxfId="112" priority="17">
      <formula>$W10:$W27="[Record ID]"</formula>
    </cfRule>
  </conditionalFormatting>
  <conditionalFormatting sqref="D13:D14">
    <cfRule type="expression" dxfId="111" priority="19">
      <formula>$W13:$W120="[Record ID]"</formula>
    </cfRule>
  </conditionalFormatting>
  <conditionalFormatting sqref="F10:F14">
    <cfRule type="expression" dxfId="110" priority="15">
      <formula>$AO$8="Deactivate"</formula>
    </cfRule>
  </conditionalFormatting>
  <conditionalFormatting sqref="F10:F12">
    <cfRule type="expression" dxfId="109" priority="14">
      <formula>$W10:$W27="[Record ID]"</formula>
    </cfRule>
  </conditionalFormatting>
  <conditionalFormatting sqref="F13:F14">
    <cfRule type="expression" dxfId="108" priority="16">
      <formula>$W13:$W120="[Record ID]"</formula>
    </cfRule>
  </conditionalFormatting>
  <conditionalFormatting sqref="R10:R14">
    <cfRule type="expression" dxfId="107" priority="12">
      <formula>$AO$8="Deactivate"</formula>
    </cfRule>
  </conditionalFormatting>
  <conditionalFormatting sqref="R10:R12">
    <cfRule type="expression" dxfId="106" priority="11">
      <formula>$W10:$W27="[Record ID]"</formula>
    </cfRule>
  </conditionalFormatting>
  <conditionalFormatting sqref="R13:R14">
    <cfRule type="expression" dxfId="105" priority="13">
      <formula>$W13:$W120="[Record ID]"</formula>
    </cfRule>
  </conditionalFormatting>
  <conditionalFormatting sqref="D30:G30 D32:G35 D31:F31 D36:F38">
    <cfRule type="expression" dxfId="104" priority="9">
      <formula>AND(INDEX($AD$9:$AD$9,MATCH($A30,$A$9:$A$9,0))="Deactivate")</formula>
    </cfRule>
  </conditionalFormatting>
  <conditionalFormatting sqref="D30:G30 D32:G35 D31:F31 D36:F38">
    <cfRule type="expression" dxfId="103" priority="8">
      <formula>$M30:$M121="[Record ID]"</formula>
    </cfRule>
  </conditionalFormatting>
  <conditionalFormatting sqref="D45:G47 D42:F44 D51:G55 D48:F50">
    <cfRule type="expression" dxfId="102" priority="4">
      <formula>AND(INDEX($AD$9:$AD$9,MATCH($A42,$A$9:$A$9,0))="Deactivate")</formula>
    </cfRule>
  </conditionalFormatting>
  <conditionalFormatting sqref="D45:G47 D42:F44 D51:G55 D48:F50">
    <cfRule type="expression" dxfId="101" priority="3">
      <formula>$M42:$M133="[Record ID]"</formula>
    </cfRule>
  </conditionalFormatting>
  <dataValidations count="18">
    <dataValidation type="list" allowBlank="1" showInputMessage="1" showErrorMessage="1" sqref="B9:B24">
      <formula1>ImpactIndicator</formula1>
    </dataValidation>
    <dataValidation type="custom" allowBlank="1" showInputMessage="1" showErrorMessage="1" errorTitle="Indicators" error="Cannot enter both Standard and Impact indicators on the same line" sqref="C9:C24">
      <formula1>B9=""</formula1>
    </dataValidation>
    <dataValidation type="list" allowBlank="1" showInputMessage="1" showErrorMessage="1" errorTitle="Selection unknown" error="The value selected should equal the dropdown for available PRs" sqref="H9:H24">
      <formula1>ResponsiblePR</formula1>
    </dataValidation>
    <dataValidation type="list" allowBlank="1" showInputMessage="1" showErrorMessage="1" errorTitle="Selection unknown" error="The value selected should equal the dropdown list of available countries." sqref="Q9:Q24">
      <formula1>Country</formula1>
    </dataValidation>
    <dataValidation type="textLength" allowBlank="1" showErrorMessage="1" errorTitle="Field length" error="Information entered here is limited to 4000 characters. Please capture further information in the comments." sqref="F9:F24">
      <formula1>0</formula1>
      <formula2>4000</formula2>
    </dataValidation>
    <dataValidation type="textLength" allowBlank="1" showInputMessage="1" showErrorMessage="1" errorTitle="Field length" error="Information entered here is limited to 20 characters. Please capture further details in Comments." sqref="D9:D24">
      <formula1>0</formula1>
      <formula2>20</formula2>
    </dataValidation>
    <dataValidation type="textLength" allowBlank="1" showInputMessage="1" showErrorMessage="1" sqref="R9:R24">
      <formula1>0</formula1>
      <formula2>32768</formula2>
    </dataValidation>
    <dataValidation type="decimal" allowBlank="1" showInputMessage="1" showErrorMessage="1" errorTitle="X-Author for Excel" error="Please enter a valid numeric value. Valid range for Impact Indicator Number is -1E+18 to 1E+18." promptTitle="X-Author for Excel" sqref="A9:A24 A29:A119">
      <formula1>-1000000000000000000</formula1>
      <formula2>1000000000000000000</formula2>
    </dataValidation>
    <dataValidation type="list" allowBlank="1" showInputMessage="1" showErrorMessage="1" errorTitle="X-Author for Excel" error="Please select a value from the drop-down." promptTitle="X-Author for Excel" sqref="E9:E24">
      <formula1>IF(IFERROR(ROWS(INDIRECT(SUBSTITUTE("AIM_Impact_Indicator__c.AIM_Baseline_Year__c"," ","_"))),-1) &lt; 0, XAuthorInvalidPicklistData,INDIRECT(SUBSTITUTE("AIM_Impact_Indicator__c.AIM_Baseline_Year__c"," ","_")))</formula1>
    </dataValidation>
    <dataValidation type="list" allowBlank="1" showInputMessage="1" showErrorMessage="1" errorTitle="X-Author for Excel" error="Please select either TRUE or FALSE from the dropdown." promptTitle="X-Author for Excel" sqref="T9:T24 K29:K119">
      <formula1>"TRUE,FALSE"</formula1>
    </dataValidation>
    <dataValidation type="custom" allowBlank="1" showInputMessage="1" showErrorMessage="1" errorTitle="X-Author for Excel" error="Id and Lookup fields are not editable." promptTitle="X-Author for Excel" sqref="AC9:AC24 W9:Y24 M29:M119 J29:J119">
      <formula1>""</formula1>
    </dataValidation>
    <dataValidation type="list" allowBlank="1" showInputMessage="1" showErrorMessage="1" errorTitle="X-Author for Excel" error="Please select a value from the drop-down." promptTitle="X-Author for Excel" sqref="AD9:AD24">
      <formula1>IF(IFERROR(ROWS(INDIRECT(SUBSTITUTE("AIM_Impact_Indicator__c.AIM_Deactivate_indicator__c"," ","_"))),-1) &lt; 0, XAuthorInvalidPicklistData,INDIRECT(SUBSTITUTE("AIM_Impact_Indicator__c.AIM_Deactivate_indicator__c"," ","_")))</formula1>
    </dataValidation>
    <dataValidation type="decimal" allowBlank="1" showInputMessage="1" showErrorMessage="1" errorTitle="X-Author for Excel" error="Please enter a valid numeric value. Valid range for Target N# is -10000000000 to 10000000000." promptTitle="X-Author for Excel" sqref="D29:D119">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E29:E119">
      <formula1>-10000000000</formula1>
      <formula2>10000000000</formula2>
    </dataValidation>
    <dataValidation type="date" allowBlank="1" showInputMessage="1" showErrorMessage="1" errorTitle="X-Author for Excel" error="Please enter a valid date." promptTitle="X-Author for Excel" sqref="G29:G119">
      <formula1>1</formula1>
      <formula2>767376</formula2>
    </dataValidation>
    <dataValidation type="list" allowBlank="1" showInputMessage="1" showErrorMessage="1" errorTitle="X-Author for Excel" error="Please select a value from the drop-down." promptTitle="X-Author for Excel" sqref="H29:H119">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N29:N119">
      <formula1>IF(IFERROR(ROWS(INDIRECT(SUBSTITUTE("AIM_Impact_Indicator_Targets_Results__c.AIM_Year_of_Target__c"," ","_"))),-1) &lt; 0, XAuthorInvalidPicklistData,INDIRECT(SUBSTITUTE("AIM_Impact_Indicator_Targets_Results__c.AIM_Year_of_Target__c"," ","_")))</formula1>
    </dataValidation>
    <dataValidation type="decimal" allowBlank="1" showInputMessage="1" showErrorMessage="1" errorTitle="X-Author for Excel" error="Please enter a valid numeric value. Valid range for Target % is -99999.99 to 99999.99." promptTitle="X-Author for Excel" sqref="O29:O119">
      <formula1>-99999.99</formula1>
      <formula2>99999.99</formula2>
    </dataValidation>
  </dataValidations>
  <hyperlinks>
    <hyperlink ref="C4" location="_8d9f9399_d674_44d3_98fa_9bdc7c2dff17" display="Impact Indicator Targets"/>
    <hyperlink ref="B4" location="'Impact Indicators - Section B'!A7" display="Impact Indicators"/>
    <hyperlink ref="A125" location="'Impact Indicators - Section B'!A4" display="Impact Indicators - Section B'!A4"/>
  </hyperlinks>
  <pageMargins left="0.7" right="0.7" top="0.75" bottom="0.75" header="0.3" footer="0.3"/>
  <pageSetup paperSize="8" scale="90" fitToHeight="0" orientation="landscape" r:id="rId1"/>
  <colBreaks count="1" manualBreakCount="1">
    <brk id="32" max="1048575" man="1"/>
  </colBreaks>
  <extLst>
    <ext xmlns:x14="http://schemas.microsoft.com/office/spreadsheetml/2009/9/main" uri="{78C0D931-6437-407d-A8EE-F0AAD7539E65}">
      <x14:conditionalFormattings>
        <x14:conditionalFormatting xmlns:xm="http://schemas.microsoft.com/office/excel/2006/main">
          <x14:cfRule type="expression" priority="27" id="{D4C8394A-9D66-42A4-B2BF-3D05CF5025B5}">
            <xm:f>INDEX('Overview - Section A'!$E$35:$E$36,MATCH($J29,'Overview - Section A'!$I$35:$I$36,0))&gt;'Overview - Section A'!$E$8</xm:f>
            <x14:dxf>
              <font>
                <color theme="1" tint="0.499984740745262"/>
              </font>
              <fill>
                <patternFill patternType="darkGray">
                  <fgColor theme="1" tint="0.499984740745262"/>
                  <bgColor theme="1" tint="0.499984740745262"/>
                </patternFill>
              </fill>
            </x14:dxf>
          </x14:cfRule>
          <xm:sqref>B29:H29 B39:H41 B30:C38 H30:H38 B56:H120 B42:C55 H42:H55</xm:sqref>
        </x14:conditionalFormatting>
        <x14:conditionalFormatting xmlns:xm="http://schemas.microsoft.com/office/excel/2006/main">
          <x14:cfRule type="expression" priority="25" id="{489D8B93-4F47-4368-AC62-84E9BDB3C11E}">
            <xm:f>OR('Overview - Section A'!$AN$5="Grant Making", 'Overview - Section A'!$AN$5="Grant Revision")</xm:f>
            <x14:dxf>
              <font>
                <color theme="1" tint="0.499984740745262"/>
              </font>
              <fill>
                <patternFill patternType="darkGray">
                  <fgColor theme="1" tint="0.499984740745262"/>
                  <bgColor theme="1" tint="0.499984740745262"/>
                </patternFill>
              </fill>
              <border>
                <left/>
                <right/>
                <top/>
                <bottom/>
              </border>
            </x14:dxf>
          </x14:cfRule>
          <xm:sqref>H8:H24</xm:sqref>
        </x14:conditionalFormatting>
        <x14:conditionalFormatting xmlns:xm="http://schemas.microsoft.com/office/excel/2006/main">
          <x14:cfRule type="expression" priority="24" id="{679D3F43-19B3-420E-8DB8-E19CC2694832}">
            <xm:f>OR('Overview - Section A'!$AN$5="Grant Making", 'Overview - Section A'!$AN$5="Funding Request")</xm:f>
            <x14:dxf>
              <font>
                <color theme="1" tint="0.499984740745262"/>
              </font>
              <fill>
                <patternFill patternType="darkGray">
                  <fgColor theme="1" tint="0.499984740745262"/>
                  <bgColor theme="1" tint="0.499984740745262"/>
                </patternFill>
              </fill>
            </x14:dxf>
          </x14:cfRule>
          <xm:sqref>AD8:AD24</xm:sqref>
        </x14:conditionalFormatting>
        <x14:conditionalFormatting xmlns:xm="http://schemas.microsoft.com/office/excel/2006/main">
          <x14:cfRule type="expression" priority="10" id="{18DB39D9-FF5A-4D4E-A923-09CA85165883}">
            <xm:f>INDEX('O:\Ghana CT\PFs latest versions 291017\[GHA-M-MOH_PF_FINAL -161117.xlsx]Overview - Section A'!#REF!,MATCH($J30,'O:\Ghana CT\PFs latest versions 291017\[GHA-M-MOH_PF_FINAL -161117.xlsx]Overview - Section A'!#REF!,0))&gt;'O:\Ghana CT\PFs latest versions 291017\[GHA-M-MOH_PF_FINAL -161117.xlsx]Overview - Section A'!#REF!</xm:f>
            <x14:dxf>
              <font>
                <color theme="1" tint="0.499984740745262"/>
              </font>
              <fill>
                <patternFill patternType="darkGray">
                  <fgColor theme="1" tint="0.499984740745262"/>
                  <bgColor theme="1" tint="0.499984740745262"/>
                </patternFill>
              </fill>
            </x14:dxf>
          </x14:cfRule>
          <xm:sqref>D30:G30 D32:G35 D31:F31 D36:F38</xm:sqref>
        </x14:conditionalFormatting>
        <x14:conditionalFormatting xmlns:xm="http://schemas.microsoft.com/office/excel/2006/main">
          <x14:cfRule type="expression" priority="7" id="{507EC664-554F-485F-8B75-E03C787B030E}">
            <xm:f>INDEX('\Users\keziah\Desktop\GF BUDGET\Applications\Microsoft Excel.app\Users\Wahjib Mohammed\Documents\Users\Wahjib Mohammed\Documents\2017 GRANT APPLICATION\Writing\Post Submission\30052017\Submitted\[GHA-M_RSSH_PF_Proposal_FINAL.xlsx]Overview - Section A'!#REF!,MATCH($J31,'\Users\keziah\Desktop\GF BUDGET\Applications\Microsoft Excel.app\Users\Wahjib Mohammed\Documents\Users\Wahjib Mohammed\Documents\2017 GRANT APPLICATION\Writing\Post Submission\30052017\Submitted\[GHA-M_RSSH_PF_Proposal_FINAL.xlsx]Overview - Section A'!#REF!,0))&gt;'\Users\keziah\Desktop\GF BUDGET\Applications\Microsoft Excel.app\Users\Wahjib Mohammed\Documents\Users\Wahjib Mohammed\Documents\2017 GRANT APPLICATION\Writing\Post Submission\30052017\Submitted\[GHA-M_RSSH_PF_Proposal_FINAL.xlsx]Overview - Section A'!#REF!</xm:f>
            <x14:dxf>
              <font>
                <color theme="0" tint="-0.24994659260841701"/>
              </font>
              <fill>
                <patternFill>
                  <bgColor theme="0" tint="-0.24994659260841701"/>
                </patternFill>
              </fill>
            </x14:dxf>
          </x14:cfRule>
          <xm:sqref>G31</xm:sqref>
        </x14:conditionalFormatting>
        <x14:conditionalFormatting xmlns:xm="http://schemas.microsoft.com/office/excel/2006/main">
          <x14:cfRule type="expression" priority="6" id="{5F7D73DB-0439-4C7A-8C73-43F7E993624D}">
            <xm:f>INDEX('\Users\keziah\Desktop\GF BUDGET\Applications\Microsoft Excel.app\Users\Wahjib Mohammed\Documents\Users\Wahjib Mohammed\Documents\2017 GRANT APPLICATION\Writing\Post Submission\30052017\Submitted\[GHA-M_RSSH_PF_Proposal_FINAL.xlsx]Overview - Section A'!#REF!,MATCH($J36,'\Users\keziah\Desktop\GF BUDGET\Applications\Microsoft Excel.app\Users\Wahjib Mohammed\Documents\Users\Wahjib Mohammed\Documents\2017 GRANT APPLICATION\Writing\Post Submission\30052017\Submitted\[GHA-M_RSSH_PF_Proposal_FINAL.xlsx]Overview - Section A'!#REF!,0))&gt;'\Users\keziah\Desktop\GF BUDGET\Applications\Microsoft Excel.app\Users\Wahjib Mohammed\Documents\Users\Wahjib Mohammed\Documents\2017 GRANT APPLICATION\Writing\Post Submission\30052017\Submitted\[GHA-M_RSSH_PF_Proposal_FINAL.xlsx]Overview - Section A'!#REF!</xm:f>
            <x14:dxf>
              <font>
                <color theme="0" tint="-0.24994659260841701"/>
              </font>
              <fill>
                <patternFill>
                  <bgColor theme="0" tint="-0.24994659260841701"/>
                </patternFill>
              </fill>
            </x14:dxf>
          </x14:cfRule>
          <xm:sqref>G36:G38</xm:sqref>
        </x14:conditionalFormatting>
        <x14:conditionalFormatting xmlns:xm="http://schemas.microsoft.com/office/excel/2006/main">
          <x14:cfRule type="expression" priority="5" id="{C48EAFFC-057F-4DD4-9AC7-30242DECC303}">
            <xm:f>INDEX('O:\Ghana CT\PFs latest versions 291017\[GHA-M-MOH_PF_FINAL -161117.xlsx]Overview - Section A'!#REF!,MATCH($J42,'O:\Ghana CT\PFs latest versions 291017\[GHA-M-MOH_PF_FINAL -161117.xlsx]Overview - Section A'!#REF!,0))&gt;'O:\Ghana CT\PFs latest versions 291017\[GHA-M-MOH_PF_FINAL -161117.xlsx]Overview - Section A'!#REF!</xm:f>
            <x14:dxf>
              <font>
                <color theme="1" tint="0.499984740745262"/>
              </font>
              <fill>
                <patternFill patternType="darkGray">
                  <fgColor theme="1" tint="0.499984740745262"/>
                  <bgColor theme="1" tint="0.499984740745262"/>
                </patternFill>
              </fill>
            </x14:dxf>
          </x14:cfRule>
          <xm:sqref>D45:G47 D42:F44 D51:G55 D48:F50</xm:sqref>
        </x14:conditionalFormatting>
        <x14:conditionalFormatting xmlns:xm="http://schemas.microsoft.com/office/excel/2006/main">
          <x14:cfRule type="expression" priority="2" id="{B287A8C5-0E46-4950-9BF7-C3FF11FF4FFF}">
            <xm:f>INDEX('\Users\keziah\Desktop\GF BUDGET\Applications\Microsoft Excel.app\Users\Wahjib Mohammed\Documents\Users\Wahjib Mohammed\Documents\2017 GRANT APPLICATION\Writing\Post Submission\30052017\Submitted\[GHA-M_RSSH_PF_Proposal_FINAL.xlsx]Overview - Section A'!#REF!,MATCH($J42,'\Users\keziah\Desktop\GF BUDGET\Applications\Microsoft Excel.app\Users\Wahjib Mohammed\Documents\Users\Wahjib Mohammed\Documents\2017 GRANT APPLICATION\Writing\Post Submission\30052017\Submitted\[GHA-M_RSSH_PF_Proposal_FINAL.xlsx]Overview - Section A'!#REF!,0))&gt;'\Users\keziah\Desktop\GF BUDGET\Applications\Microsoft Excel.app\Users\Wahjib Mohammed\Documents\Users\Wahjib Mohammed\Documents\2017 GRANT APPLICATION\Writing\Post Submission\30052017\Submitted\[GHA-M_RSSH_PF_Proposal_FINAL.xlsx]Overview - Section A'!#REF!</xm:f>
            <x14:dxf>
              <font>
                <color theme="0" tint="-0.24994659260841701"/>
              </font>
              <fill>
                <patternFill>
                  <bgColor theme="0" tint="-0.24994659260841701"/>
                </patternFill>
              </fill>
            </x14:dxf>
          </x14:cfRule>
          <xm:sqref>G42:G44</xm:sqref>
        </x14:conditionalFormatting>
        <x14:conditionalFormatting xmlns:xm="http://schemas.microsoft.com/office/excel/2006/main">
          <x14:cfRule type="expression" priority="1" id="{3B733D74-7D35-47DB-AD33-A32C53002207}">
            <xm:f>INDEX('\Users\keziah\Desktop\GF BUDGET\Applications\Microsoft Excel.app\Users\Wahjib Mohammed\Documents\Users\Wahjib Mohammed\Documents\2017 GRANT APPLICATION\Writing\Post Submission\30052017\Submitted\[GHA-M_RSSH_PF_Proposal_FINAL.xlsx]Overview - Section A'!#REF!,MATCH($J48,'\Users\keziah\Desktop\GF BUDGET\Applications\Microsoft Excel.app\Users\Wahjib Mohammed\Documents\Users\Wahjib Mohammed\Documents\2017 GRANT APPLICATION\Writing\Post Submission\30052017\Submitted\[GHA-M_RSSH_PF_Proposal_FINAL.xlsx]Overview - Section A'!#REF!,0))&gt;'\Users\keziah\Desktop\GF BUDGET\Applications\Microsoft Excel.app\Users\Wahjib Mohammed\Documents\Users\Wahjib Mohammed\Documents\2017 GRANT APPLICATION\Writing\Post Submission\30052017\Submitted\[GHA-M_RSSH_PF_Proposal_FINAL.xlsx]Overview - Section A'!#REF!</xm:f>
            <x14:dxf>
              <font>
                <color theme="0" tint="-0.24994659260841701"/>
              </font>
              <fill>
                <patternFill>
                  <bgColor theme="0" tint="-0.24994659260841701"/>
                </patternFill>
              </fill>
            </x14:dxf>
          </x14:cfRule>
          <xm:sqref>G48:G50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'Reference Records'!$C$2:$C$3</xm:f>
          </x14:formula1>
          <xm:sqref>B25</xm:sqref>
        </x14:dataValidation>
        <x14:dataValidation type="list" allowBlank="1" showInputMessage="1" showErrorMessage="1">
          <x14:formula1>
            <xm:f>'Overview - Section A'!$AO$25:$AO$32</xm:f>
          </x14:formula1>
          <xm:sqref>N9:N24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F129"/>
  <sheetViews>
    <sheetView showGridLines="0" topLeftCell="G1" zoomScale="94" zoomScaleNormal="94" zoomScaleSheetLayoutView="40" workbookViewId="0">
      <selection activeCell="AE11" sqref="AE11"/>
    </sheetView>
  </sheetViews>
  <sheetFormatPr defaultColWidth="11" defaultRowHeight="15.6" x14ac:dyDescent="0.3"/>
  <cols>
    <col min="1" max="1" width="12" style="6" customWidth="1"/>
    <col min="2" max="3" width="30.59765625" style="6" customWidth="1"/>
    <col min="4" max="4" width="23.69921875" style="6" customWidth="1"/>
    <col min="5" max="5" width="22.19921875" style="6" customWidth="1"/>
    <col min="6" max="6" width="19.59765625" style="6" customWidth="1"/>
    <col min="7" max="7" width="17.69921875" style="6" customWidth="1"/>
    <col min="8" max="8" width="22.69921875" style="6" customWidth="1"/>
    <col min="9" max="9" width="33.5" style="6" hidden="1" customWidth="1"/>
    <col min="10" max="10" width="28.19921875" style="6" hidden="1" customWidth="1"/>
    <col min="11" max="11" width="26.09765625" style="6" hidden="1" customWidth="1"/>
    <col min="12" max="12" width="24.19921875" style="6" hidden="1" customWidth="1"/>
    <col min="13" max="13" width="22.69921875" style="6" hidden="1" customWidth="1"/>
    <col min="14" max="14" width="22.19921875" style="6" hidden="1" customWidth="1"/>
    <col min="15" max="15" width="34.19921875" style="6" hidden="1" customWidth="1"/>
    <col min="16" max="16" width="0.19921875" style="6" customWidth="1"/>
    <col min="17" max="17" width="25.69921875" style="6" customWidth="1"/>
    <col min="18" max="18" width="67.19921875" style="6" customWidth="1"/>
    <col min="19" max="19" width="17.19921875" style="6" hidden="1" customWidth="1"/>
    <col min="20" max="20" width="29.5" style="6" hidden="1" customWidth="1"/>
    <col min="21" max="21" width="24.59765625" style="6" hidden="1" customWidth="1"/>
    <col min="22" max="22" width="31.19921875" style="6" hidden="1" customWidth="1"/>
    <col min="23" max="29" width="27.5" style="6" hidden="1" customWidth="1"/>
    <col min="30" max="30" width="27.5" style="6" customWidth="1"/>
    <col min="31" max="31" width="0.3984375" style="6" customWidth="1"/>
    <col min="32" max="32" width="26.59765625" style="6" customWidth="1"/>
    <col min="33" max="33" width="20.19921875" style="6" customWidth="1"/>
    <col min="34" max="34" width="24.69921875" style="6" customWidth="1"/>
    <col min="35" max="36" width="11" style="6" customWidth="1"/>
    <col min="37" max="37" width="11" style="9" customWidth="1"/>
    <col min="38" max="38" width="22.59765625" style="9" customWidth="1"/>
    <col min="39" max="42" width="11" style="9" customWidth="1"/>
    <col min="43" max="58" width="11" style="9"/>
    <col min="59" max="16384" width="11" style="6"/>
  </cols>
  <sheetData>
    <row r="1" spans="1:58" ht="15" customHeight="1" x14ac:dyDescent="0.3">
      <c r="A1" s="526" t="s">
        <v>45</v>
      </c>
      <c r="B1" s="527"/>
      <c r="C1" s="527"/>
      <c r="D1" s="527"/>
      <c r="E1" s="527"/>
      <c r="F1" s="527"/>
      <c r="G1" s="527"/>
      <c r="H1" s="527"/>
      <c r="I1" s="527"/>
      <c r="J1" s="527"/>
      <c r="K1" s="527"/>
      <c r="L1" s="527"/>
      <c r="M1" s="527"/>
      <c r="N1" s="527"/>
      <c r="O1" s="527"/>
      <c r="P1" s="527"/>
      <c r="Q1" s="528"/>
    </row>
    <row r="2" spans="1:58" ht="32.1" customHeight="1" thickBot="1" x14ac:dyDescent="0.35">
      <c r="A2" s="529"/>
      <c r="B2" s="530"/>
      <c r="C2" s="530"/>
      <c r="D2" s="530"/>
      <c r="E2" s="530"/>
      <c r="F2" s="530"/>
      <c r="G2" s="530"/>
      <c r="H2" s="530"/>
      <c r="I2" s="530"/>
      <c r="J2" s="530"/>
      <c r="K2" s="530"/>
      <c r="L2" s="530"/>
      <c r="M2" s="530"/>
      <c r="N2" s="530"/>
      <c r="O2" s="530"/>
      <c r="P2" s="530"/>
      <c r="Q2" s="531"/>
    </row>
    <row r="3" spans="1:58" ht="16.2" thickBot="1" x14ac:dyDescent="0.35"/>
    <row r="4" spans="1:58" ht="39.75" customHeight="1" thickBot="1" x14ac:dyDescent="0.35">
      <c r="A4" s="43" t="s">
        <v>37</v>
      </c>
      <c r="B4" s="33" t="s">
        <v>22</v>
      </c>
      <c r="C4" s="42" t="s">
        <v>29</v>
      </c>
    </row>
    <row r="5" spans="1:58" hidden="1" x14ac:dyDescent="0.3"/>
    <row r="6" spans="1:58" x14ac:dyDescent="0.3">
      <c r="Q6" s="9"/>
    </row>
    <row r="7" spans="1:58" ht="24.75" customHeight="1" thickBot="1" x14ac:dyDescent="0.35">
      <c r="C7" s="46"/>
      <c r="D7" s="47"/>
      <c r="E7" s="47"/>
      <c r="F7" s="47"/>
      <c r="G7" s="47"/>
      <c r="H7" s="47"/>
      <c r="I7" s="47"/>
      <c r="J7" s="47"/>
      <c r="K7" s="47"/>
      <c r="L7" s="47"/>
      <c r="M7" s="47"/>
      <c r="N7" s="47"/>
      <c r="O7" s="47"/>
      <c r="P7" s="47"/>
      <c r="Q7" s="9"/>
      <c r="R7" s="48"/>
      <c r="S7" s="48"/>
    </row>
    <row r="8" spans="1:58" ht="29.25" customHeight="1" x14ac:dyDescent="0.3">
      <c r="A8" s="517" t="s">
        <v>22</v>
      </c>
      <c r="B8" s="518"/>
      <c r="C8" s="518"/>
      <c r="D8" s="518"/>
      <c r="E8" s="518"/>
      <c r="F8" s="518"/>
      <c r="G8" s="518"/>
      <c r="H8" s="518"/>
      <c r="I8" s="518"/>
      <c r="J8" s="518"/>
      <c r="K8" s="518"/>
      <c r="L8" s="518"/>
      <c r="M8" s="518"/>
      <c r="N8" s="518"/>
      <c r="O8" s="518"/>
      <c r="P8" s="518"/>
      <c r="Q8" s="518"/>
      <c r="R8" s="518"/>
      <c r="S8" s="518"/>
      <c r="T8" s="518"/>
      <c r="U8" s="518"/>
      <c r="V8" s="518"/>
      <c r="W8" s="518"/>
      <c r="X8" s="518"/>
      <c r="Y8" s="518"/>
      <c r="Z8" s="518"/>
      <c r="AA8" s="518"/>
      <c r="AB8" s="518"/>
      <c r="AC8" s="518"/>
      <c r="AD8" s="518"/>
      <c r="AE8" s="50"/>
    </row>
    <row r="9" spans="1:58" ht="49.5" customHeight="1" x14ac:dyDescent="0.3">
      <c r="A9" s="360" t="s">
        <v>23</v>
      </c>
      <c r="B9" s="360" t="s">
        <v>77</v>
      </c>
      <c r="C9" s="360" t="s">
        <v>10</v>
      </c>
      <c r="D9" s="360" t="s">
        <v>32</v>
      </c>
      <c r="E9" s="360" t="s">
        <v>33</v>
      </c>
      <c r="F9" s="360" t="s">
        <v>18</v>
      </c>
      <c r="G9" s="360" t="s">
        <v>19</v>
      </c>
      <c r="H9" s="361" t="s">
        <v>261</v>
      </c>
      <c r="I9" s="360" t="s">
        <v>265</v>
      </c>
      <c r="J9" s="360"/>
      <c r="K9" s="360"/>
      <c r="L9" s="360"/>
      <c r="M9" s="360"/>
      <c r="N9" s="360"/>
      <c r="O9" s="361"/>
      <c r="P9" s="361"/>
      <c r="Q9" s="361" t="s">
        <v>11</v>
      </c>
      <c r="R9" s="361" t="s">
        <v>9</v>
      </c>
      <c r="S9" s="431" t="s">
        <v>115</v>
      </c>
      <c r="T9" s="432" t="s">
        <v>261</v>
      </c>
      <c r="U9" s="432" t="s">
        <v>60</v>
      </c>
      <c r="V9" s="432" t="s">
        <v>148</v>
      </c>
      <c r="W9" s="432" t="s">
        <v>62</v>
      </c>
      <c r="X9" s="432" t="s">
        <v>164</v>
      </c>
      <c r="Y9" s="433" t="s">
        <v>178</v>
      </c>
      <c r="Z9" s="433" t="s">
        <v>204</v>
      </c>
      <c r="AA9" s="433" t="s">
        <v>48</v>
      </c>
      <c r="AB9" s="433" t="s">
        <v>263</v>
      </c>
      <c r="AC9" s="433" t="s">
        <v>279</v>
      </c>
      <c r="AD9" s="361" t="s">
        <v>296</v>
      </c>
      <c r="AE9" s="133"/>
      <c r="AF9" s="135"/>
      <c r="AG9" s="135"/>
    </row>
    <row r="10" spans="1:58" ht="47.1" hidden="1" customHeight="1" x14ac:dyDescent="0.3">
      <c r="A10" s="366" t="s">
        <v>84</v>
      </c>
      <c r="B10" s="367" t="str">
        <f>IFERROR(VLOOKUP(Z10,'Reference records(soft deleted)'!$B$25:$D$42,3,FALSE),"")</f>
        <v/>
      </c>
      <c r="C10" s="401" t="s">
        <v>63</v>
      </c>
      <c r="D10" s="389" t="s">
        <v>50</v>
      </c>
      <c r="E10" s="389" t="s">
        <v>51</v>
      </c>
      <c r="F10" s="389" t="s">
        <v>52</v>
      </c>
      <c r="G10" s="370" t="str">
        <f t="array" ref="G10">IFERROR(IF(INDEX('Reference Records'!$D$19:$D$33,MATCH(LEFT(B10,255),LEFT('Reference Records'!$C$19:$C$33,255),0))=0,"",INDEX('Reference Records'!$D$19:$D$33,MATCH(LEFT(B10,255),LEFT('Reference Records'!$C$19:$C$33,255),0))),"")</f>
        <v/>
      </c>
      <c r="H10" s="434" t="str">
        <f>IF('Overview - Section A'!$AN$5="Funding Request",IF(I10="Funding Request Place Holder","",I10),"")</f>
        <v/>
      </c>
      <c r="I10" s="434" t="str">
        <f>IFERROR(IF(AB10="","",VLOOKUP(AB10,'Overview - Section A'!$P$30:$Q$31,2,FALSE)),"")</f>
        <v/>
      </c>
      <c r="J10" s="434"/>
      <c r="K10" s="434"/>
      <c r="L10" s="434"/>
      <c r="M10" s="434"/>
      <c r="N10" s="434"/>
      <c r="O10" s="434"/>
      <c r="P10" s="434"/>
      <c r="Q10" s="434" t="str">
        <f>IFERROR(IF(AA10="","",AA10),"")</f>
        <v>[Country (Name)]</v>
      </c>
      <c r="R10" s="401" t="s">
        <v>53</v>
      </c>
      <c r="S10" s="432" t="str">
        <f>IF(G10&lt;&gt;"",B10&amp;C10,"")</f>
        <v/>
      </c>
      <c r="T10" s="432" t="str">
        <f>IFERROR(IF('Overview - Section A'!$AN$5="Funding Request",VLOOKUP(H10,'Overview - Section A'!$M$30:$P$31,4,FALSE),IF(AB10="","",AB10)),"")</f>
        <v>[Responsible PR]</v>
      </c>
      <c r="U10" s="432" t="b">
        <f>IFERROR(IF(OR(B10&lt;&gt;"",C10&lt;&gt;""),TRUE,FALSE),FALSE)</f>
        <v>1</v>
      </c>
      <c r="V10" s="432" t="str">
        <f>B10&amp;C10</f>
        <v>[Custom Outcome Indicator]</v>
      </c>
      <c r="W10" s="432" t="s">
        <v>61</v>
      </c>
      <c r="X10" s="435" t="str">
        <f t="array" ref="X10">IFERROR(IF(INDEX('Reference Records'!$G$19:$G$33,MATCH(LEFT(B10,255),LEFT('Reference Records'!$C$19:$C$33,255),0))=0,"",INDEX('Reference Records'!$G$19:$G$33,MATCH(LEFT(B10,255),LEFT('Reference Records'!$C$19:$C$33,255),0))),"")</f>
        <v/>
      </c>
      <c r="Y10" s="435" t="str">
        <f>IFERROR(IF('Overview - Section A'!$AN$5="Funding Request",IF('Reference Records'!$B$157&lt;&gt;"",VLOOKUP(Q10,'Reference Records'!$B$157:$C$158,2,FALSE),VLOOKUP(Q10,'Reference Records'!$A$170:$C$171,3,FALSE)),VLOOKUP(Q10,'Reference Records'!$A$174:$C$176,3,FALSE)),"")</f>
        <v>[Record ID]</v>
      </c>
      <c r="Z10" s="435" t="s">
        <v>203</v>
      </c>
      <c r="AA10" s="435" t="s">
        <v>201</v>
      </c>
      <c r="AB10" s="436" t="s">
        <v>260</v>
      </c>
      <c r="AC10" s="435" t="s">
        <v>61</v>
      </c>
      <c r="AD10" s="389" t="s">
        <v>295</v>
      </c>
      <c r="AE10" s="133"/>
      <c r="AF10" s="135"/>
      <c r="AG10" s="135"/>
    </row>
    <row r="11" spans="1:58" ht="47.1" customHeight="1" x14ac:dyDescent="0.3">
      <c r="A11" s="366">
        <v>1</v>
      </c>
      <c r="B11" s="367"/>
      <c r="C11" s="401"/>
      <c r="D11" s="389"/>
      <c r="E11" s="389"/>
      <c r="F11" s="389"/>
      <c r="G11" s="370" t="str">
        <f t="array" ref="G11">IFERROR(IF(INDEX('Reference Records'!$D$19:$D$33,MATCH(LEFT(B11,255),LEFT('Reference Records'!$C$19:$C$33,255),0))=0,"",INDEX('Reference Records'!$D$19:$D$33,MATCH(LEFT(B11,255),LEFT('Reference Records'!$C$19:$C$33,255),0))),"")</f>
        <v/>
      </c>
      <c r="H11" s="434" t="str">
        <f>IF('Overview - Section A'!$AN$5="Funding Request",IF(I11="Funding Request Place Holder","",I11),"")</f>
        <v/>
      </c>
      <c r="I11" s="434" t="str">
        <f>IFERROR(IF(AB11="","",VLOOKUP(AB11,'Overview - Section A'!$P$30:$Q$31,2,FALSE)),"")</f>
        <v/>
      </c>
      <c r="J11" s="434"/>
      <c r="K11" s="434"/>
      <c r="L11" s="434"/>
      <c r="M11" s="434"/>
      <c r="N11" s="434"/>
      <c r="O11" s="434"/>
      <c r="P11" s="434"/>
      <c r="Q11" s="434"/>
      <c r="R11" s="401"/>
      <c r="S11" s="432" t="str">
        <f t="shared" ref="S11:S25" si="0">IF(G11&lt;&gt;"",B11&amp;C11,"")</f>
        <v/>
      </c>
      <c r="T11" s="432" t="str">
        <f>IFERROR(IF('Overview - Section A'!$AN$5="Funding Request",VLOOKUP(H11,'Overview - Section A'!$M$30:$P$31,4,FALSE),IF(AB11="","",AB11)),"")</f>
        <v>a1236000008HODDAA4</v>
      </c>
      <c r="U11" s="432" t="b">
        <f t="shared" ref="U11:U25" si="1">IFERROR(IF(OR(B11&lt;&gt;"",C11&lt;&gt;""),TRUE,FALSE),FALSE)</f>
        <v>0</v>
      </c>
      <c r="V11" s="432" t="str">
        <f t="shared" ref="V11:V25" si="2">B11&amp;C11</f>
        <v/>
      </c>
      <c r="W11" s="432" t="s">
        <v>707</v>
      </c>
      <c r="X11" s="435" t="str">
        <f t="array" ref="X11">IFERROR(IF(INDEX('Reference Records'!$G$19:$G$33,MATCH(LEFT(B11,255),LEFT('Reference Records'!$C$19:$C$33,255),0))=0,"",INDEX('Reference Records'!$G$19:$G$33,MATCH(LEFT(B11,255),LEFT('Reference Records'!$C$19:$C$33,255),0))),"")</f>
        <v/>
      </c>
      <c r="Y11" s="435" t="str">
        <f>IFERROR(IF('Overview - Section A'!$AN$5="Funding Request",IF('Reference Records'!$B$157&lt;&gt;"",VLOOKUP(Q11,'Reference Records'!$B$157:$C$158,2,FALSE),VLOOKUP(Q11,'Reference Records'!$A$170:$C$171,3,FALSE)),VLOOKUP(Q11,'Reference Records'!$A$174:$C$176,3,FALSE)),"")</f>
        <v/>
      </c>
      <c r="Z11" s="435" t="s">
        <v>709</v>
      </c>
      <c r="AA11" s="435" t="s">
        <v>375</v>
      </c>
      <c r="AB11" s="436" t="s">
        <v>381</v>
      </c>
      <c r="AC11" s="435" t="s">
        <v>373</v>
      </c>
      <c r="AD11" s="389"/>
      <c r="AE11" s="133"/>
      <c r="AF11" s="135"/>
      <c r="AG11" s="135"/>
    </row>
    <row r="12" spans="1:58" ht="47.1" customHeight="1" x14ac:dyDescent="0.3">
      <c r="A12" s="366">
        <v>2</v>
      </c>
      <c r="B12" s="367"/>
      <c r="C12" s="401"/>
      <c r="D12" s="389"/>
      <c r="E12" s="389"/>
      <c r="F12" s="389"/>
      <c r="G12" s="370" t="str">
        <f t="array" ref="G12">IFERROR(IF(INDEX('Reference Records'!$D$19:$D$33,MATCH(LEFT(B12,255),LEFT('Reference Records'!$C$19:$C$33,255),0))=0,"",INDEX('Reference Records'!$D$19:$D$33,MATCH(LEFT(B12,255),LEFT('Reference Records'!$C$19:$C$33,255),0))),"")</f>
        <v/>
      </c>
      <c r="H12" s="434" t="str">
        <f>IF('Overview - Section A'!$AN$5="Funding Request",IF(I12="Funding Request Place Holder","",I12),"")</f>
        <v/>
      </c>
      <c r="I12" s="434" t="str">
        <f>IFERROR(IF(AB12="","",VLOOKUP(AB12,'Overview - Section A'!$P$30:$Q$31,2,FALSE)),"")</f>
        <v/>
      </c>
      <c r="J12" s="434"/>
      <c r="K12" s="434"/>
      <c r="L12" s="434"/>
      <c r="M12" s="434"/>
      <c r="N12" s="434"/>
      <c r="O12" s="434"/>
      <c r="P12" s="434"/>
      <c r="Q12" s="434"/>
      <c r="R12" s="401"/>
      <c r="S12" s="432" t="str">
        <f t="shared" si="0"/>
        <v/>
      </c>
      <c r="T12" s="432" t="str">
        <f>IFERROR(IF('Overview - Section A'!$AN$5="Funding Request",VLOOKUP(H12,'Overview - Section A'!$M$30:$P$31,4,FALSE),IF(AB12="","",AB12)),"")</f>
        <v>a1236000008HODDAA4</v>
      </c>
      <c r="U12" s="432" t="b">
        <f t="shared" si="1"/>
        <v>0</v>
      </c>
      <c r="V12" s="432" t="str">
        <f t="shared" si="2"/>
        <v/>
      </c>
      <c r="W12" s="432" t="s">
        <v>710</v>
      </c>
      <c r="X12" s="435" t="str">
        <f t="array" ref="X12">IFERROR(IF(INDEX('Reference Records'!$G$19:$G$33,MATCH(LEFT(B12,255),LEFT('Reference Records'!$C$19:$C$33,255),0))=0,"",INDEX('Reference Records'!$G$19:$G$33,MATCH(LEFT(B12,255),LEFT('Reference Records'!$C$19:$C$33,255),0))),"")</f>
        <v/>
      </c>
      <c r="Y12" s="435" t="str">
        <f>IFERROR(IF('Overview - Section A'!$AN$5="Funding Request",IF('Reference Records'!$B$157&lt;&gt;"",VLOOKUP(Q12,'Reference Records'!$B$157:$C$158,2,FALSE),VLOOKUP(Q12,'Reference Records'!$A$170:$C$171,3,FALSE)),VLOOKUP(Q12,'Reference Records'!$A$174:$C$176,3,FALSE)),"")</f>
        <v/>
      </c>
      <c r="Z12" s="435" t="s">
        <v>712</v>
      </c>
      <c r="AA12" s="435" t="s">
        <v>375</v>
      </c>
      <c r="AB12" s="436" t="s">
        <v>381</v>
      </c>
      <c r="AC12" s="435" t="s">
        <v>373</v>
      </c>
      <c r="AD12" s="389"/>
      <c r="AE12" s="133"/>
      <c r="AF12" s="135"/>
      <c r="AG12" s="135"/>
    </row>
    <row r="13" spans="1:58" ht="47.1" customHeight="1" x14ac:dyDescent="0.3">
      <c r="A13" s="366">
        <v>3</v>
      </c>
      <c r="B13" s="367"/>
      <c r="C13" s="401"/>
      <c r="D13" s="389"/>
      <c r="E13" s="389"/>
      <c r="F13" s="389"/>
      <c r="G13" s="370" t="str">
        <f t="array" ref="G13">IFERROR(IF(INDEX('Reference Records'!$D$19:$D$33,MATCH(LEFT(B13,255),LEFT('Reference Records'!$C$19:$C$33,255),0))=0,"",INDEX('Reference Records'!$D$19:$D$33,MATCH(LEFT(B13,255),LEFT('Reference Records'!$C$19:$C$33,255),0))),"")</f>
        <v/>
      </c>
      <c r="H13" s="434" t="str">
        <f>IF('Overview - Section A'!$AN$5="Funding Request",IF(I13="Funding Request Place Holder","",I13),"")</f>
        <v/>
      </c>
      <c r="I13" s="434" t="str">
        <f>IFERROR(IF(AB13="","",VLOOKUP(AB13,'Overview - Section A'!$P$30:$Q$31,2,FALSE)),"")</f>
        <v/>
      </c>
      <c r="J13" s="434"/>
      <c r="K13" s="434"/>
      <c r="L13" s="434"/>
      <c r="M13" s="434"/>
      <c r="N13" s="434"/>
      <c r="O13" s="434"/>
      <c r="P13" s="434"/>
      <c r="Q13" s="434"/>
      <c r="R13" s="401"/>
      <c r="S13" s="432" t="str">
        <f t="shared" si="0"/>
        <v/>
      </c>
      <c r="T13" s="432" t="str">
        <f>IFERROR(IF('Overview - Section A'!$AN$5="Funding Request",VLOOKUP(H13,'Overview - Section A'!$M$30:$P$31,4,FALSE),IF(AB13="","",AB13)),"")</f>
        <v>a1236000008HODDAA4</v>
      </c>
      <c r="U13" s="432" t="b">
        <f t="shared" si="1"/>
        <v>0</v>
      </c>
      <c r="V13" s="432" t="str">
        <f t="shared" si="2"/>
        <v/>
      </c>
      <c r="W13" s="432" t="s">
        <v>713</v>
      </c>
      <c r="X13" s="435" t="str">
        <f t="array" ref="X13">IFERROR(IF(INDEX('Reference Records'!$G$19:$G$33,MATCH(LEFT(B13,255),LEFT('Reference Records'!$C$19:$C$33,255),0))=0,"",INDEX('Reference Records'!$G$19:$G$33,MATCH(LEFT(B13,255),LEFT('Reference Records'!$C$19:$C$33,255),0))),"")</f>
        <v/>
      </c>
      <c r="Y13" s="435" t="str">
        <f>IFERROR(IF('Overview - Section A'!$AN$5="Funding Request",IF('Reference Records'!$B$157&lt;&gt;"",VLOOKUP(Q13,'Reference Records'!$B$157:$C$158,2,FALSE),VLOOKUP(Q13,'Reference Records'!$A$170:$C$171,3,FALSE)),VLOOKUP(Q13,'Reference Records'!$A$174:$C$176,3,FALSE)),"")</f>
        <v/>
      </c>
      <c r="Z13" s="435" t="s">
        <v>715</v>
      </c>
      <c r="AA13" s="435" t="s">
        <v>375</v>
      </c>
      <c r="AB13" s="436" t="s">
        <v>381</v>
      </c>
      <c r="AC13" s="435" t="s">
        <v>373</v>
      </c>
      <c r="AD13" s="389"/>
      <c r="AE13" s="133"/>
      <c r="AF13" s="135"/>
      <c r="AG13" s="135"/>
    </row>
    <row r="14" spans="1:58" s="68" customFormat="1" ht="47.1" customHeight="1" x14ac:dyDescent="0.3">
      <c r="A14" s="366">
        <v>4</v>
      </c>
      <c r="B14" s="443"/>
      <c r="C14" s="494"/>
      <c r="D14" s="495"/>
      <c r="E14" s="495"/>
      <c r="F14" s="495"/>
      <c r="G14" s="370" t="str">
        <f t="array" ref="G14">IFERROR(IF(INDEX('Reference Records'!$D$19:$D$33,MATCH(LEFT(B14,255),LEFT('Reference Records'!$C$19:$C$33,255),0))=0,"",INDEX('Reference Records'!$D$19:$D$33,MATCH(LEFT(B14,255),LEFT('Reference Records'!$C$19:$C$33,255),0))),"")</f>
        <v/>
      </c>
      <c r="H14" s="371" t="str">
        <f>IF('Overview - Section A'!$AN$5="Funding Request",IF(I14="Funding Request Place Holder","",I14),"")</f>
        <v/>
      </c>
      <c r="I14" s="371" t="str">
        <f>IFERROR(IF(AB14="","",VLOOKUP(AB14,'Overview - Section A'!$P$30:$Q$31,2,FALSE)),"")</f>
        <v/>
      </c>
      <c r="J14" s="371"/>
      <c r="K14" s="371"/>
      <c r="L14" s="371"/>
      <c r="M14" s="371"/>
      <c r="N14" s="371"/>
      <c r="O14" s="371"/>
      <c r="P14" s="371"/>
      <c r="Q14" s="371"/>
      <c r="R14" s="494"/>
      <c r="S14" s="467" t="str">
        <f t="shared" si="0"/>
        <v/>
      </c>
      <c r="T14" s="467" t="str">
        <f>IFERROR(IF('Overview - Section A'!$AN$5="Funding Request",VLOOKUP(H14,'Overview - Section A'!$M$30:$P$31,4,FALSE),IF(AB14="","",AB14)),"")</f>
        <v>a1236000008HODDAA4</v>
      </c>
      <c r="U14" s="467" t="b">
        <f t="shared" si="1"/>
        <v>0</v>
      </c>
      <c r="V14" s="467" t="str">
        <f t="shared" si="2"/>
        <v/>
      </c>
      <c r="W14" s="467" t="s">
        <v>716</v>
      </c>
      <c r="X14" s="467" t="str">
        <f t="array" ref="X14">IFERROR(IF(INDEX('Reference Records'!$G$19:$G$33,MATCH(LEFT(B14,255),LEFT('Reference Records'!$C$19:$C$33,255),0))=0,"",INDEX('Reference Records'!$G$19:$G$33,MATCH(LEFT(B14,255),LEFT('Reference Records'!$C$19:$C$33,255),0))),"")</f>
        <v/>
      </c>
      <c r="Y14" s="467" t="str">
        <f>IFERROR(IF('Overview - Section A'!$AN$5="Funding Request",IF('Reference Records'!$B$157&lt;&gt;"",VLOOKUP(Q14,'Reference Records'!$B$157:$C$158,2,FALSE),VLOOKUP(Q14,'Reference Records'!$A$170:$C$171,3,FALSE)),VLOOKUP(Q14,'Reference Records'!$A$174:$C$176,3,FALSE)),"")</f>
        <v/>
      </c>
      <c r="Z14" s="467" t="s">
        <v>718</v>
      </c>
      <c r="AA14" s="467" t="s">
        <v>375</v>
      </c>
      <c r="AB14" s="496" t="s">
        <v>381</v>
      </c>
      <c r="AC14" s="467" t="s">
        <v>373</v>
      </c>
      <c r="AD14" s="495"/>
      <c r="AE14" s="497"/>
      <c r="AF14" s="498"/>
      <c r="AG14" s="498"/>
      <c r="AK14" s="499"/>
      <c r="AL14" s="499"/>
      <c r="AM14" s="499"/>
      <c r="AN14" s="499"/>
      <c r="AO14" s="499"/>
      <c r="AP14" s="499"/>
      <c r="AQ14" s="499"/>
      <c r="AR14" s="499"/>
      <c r="AS14" s="499"/>
      <c r="AT14" s="499"/>
      <c r="AU14" s="499"/>
      <c r="AV14" s="499"/>
      <c r="AW14" s="499"/>
      <c r="AX14" s="499"/>
      <c r="AY14" s="499"/>
      <c r="AZ14" s="499"/>
      <c r="BA14" s="499"/>
      <c r="BB14" s="499"/>
      <c r="BC14" s="499"/>
      <c r="BD14" s="499"/>
      <c r="BE14" s="499"/>
      <c r="BF14" s="499"/>
    </row>
    <row r="15" spans="1:58" s="68" customFormat="1" ht="47.1" customHeight="1" x14ac:dyDescent="0.3">
      <c r="A15" s="366">
        <v>5</v>
      </c>
      <c r="B15" s="443"/>
      <c r="C15" s="494"/>
      <c r="D15" s="495"/>
      <c r="E15" s="495"/>
      <c r="F15" s="495"/>
      <c r="G15" s="370" t="str">
        <f t="array" ref="G15">IFERROR(IF(INDEX('Reference Records'!$D$19:$D$33,MATCH(LEFT(B15,255),LEFT('Reference Records'!$C$19:$C$33,255),0))=0,"",INDEX('Reference Records'!$D$19:$D$33,MATCH(LEFT(B15,255),LEFT('Reference Records'!$C$19:$C$33,255),0))),"")</f>
        <v/>
      </c>
      <c r="H15" s="371" t="str">
        <f>IF('Overview - Section A'!$AN$5="Funding Request",IF(I15="Funding Request Place Holder","",I15),"")</f>
        <v/>
      </c>
      <c r="I15" s="371" t="str">
        <f>IFERROR(IF(AB15="","",VLOOKUP(AB15,'Overview - Section A'!$P$30:$Q$31,2,FALSE)),"")</f>
        <v/>
      </c>
      <c r="J15" s="371"/>
      <c r="K15" s="371"/>
      <c r="L15" s="371"/>
      <c r="M15" s="371"/>
      <c r="N15" s="371"/>
      <c r="O15" s="371"/>
      <c r="P15" s="371"/>
      <c r="Q15" s="371"/>
      <c r="R15" s="494"/>
      <c r="S15" s="467" t="str">
        <f t="shared" si="0"/>
        <v/>
      </c>
      <c r="T15" s="467" t="str">
        <f>IFERROR(IF('Overview - Section A'!$AN$5="Funding Request",VLOOKUP(H15,'Overview - Section A'!$M$30:$P$31,4,FALSE),IF(AB15="","",AB15)),"")</f>
        <v>a1236000008HODDAA4</v>
      </c>
      <c r="U15" s="467" t="b">
        <f t="shared" si="1"/>
        <v>0</v>
      </c>
      <c r="V15" s="467" t="str">
        <f t="shared" si="2"/>
        <v/>
      </c>
      <c r="W15" s="467" t="s">
        <v>719</v>
      </c>
      <c r="X15" s="467" t="str">
        <f t="array" ref="X15">IFERROR(IF(INDEX('Reference Records'!$G$19:$G$33,MATCH(LEFT(B15,255),LEFT('Reference Records'!$C$19:$C$33,255),0))=0,"",INDEX('Reference Records'!$G$19:$G$33,MATCH(LEFT(B15,255),LEFT('Reference Records'!$C$19:$C$33,255),0))),"")</f>
        <v/>
      </c>
      <c r="Y15" s="467" t="str">
        <f>IFERROR(IF('Overview - Section A'!$AN$5="Funding Request",IF('Reference Records'!$B$157&lt;&gt;"",VLOOKUP(Q15,'Reference Records'!$B$157:$C$158,2,FALSE),VLOOKUP(Q15,'Reference Records'!$A$170:$C$171,3,FALSE)),VLOOKUP(Q15,'Reference Records'!$A$174:$C$176,3,FALSE)),"")</f>
        <v/>
      </c>
      <c r="Z15" s="467" t="s">
        <v>721</v>
      </c>
      <c r="AA15" s="467" t="s">
        <v>375</v>
      </c>
      <c r="AB15" s="496" t="s">
        <v>381</v>
      </c>
      <c r="AC15" s="467" t="s">
        <v>373</v>
      </c>
      <c r="AD15" s="495"/>
      <c r="AE15" s="497"/>
      <c r="AF15" s="498"/>
      <c r="AG15" s="498"/>
      <c r="AK15" s="499"/>
      <c r="AL15" s="499"/>
      <c r="AM15" s="499"/>
      <c r="AN15" s="499"/>
      <c r="AO15" s="499"/>
      <c r="AP15" s="499"/>
      <c r="AQ15" s="499"/>
      <c r="AR15" s="499"/>
      <c r="AS15" s="499"/>
      <c r="AT15" s="499"/>
      <c r="AU15" s="499"/>
      <c r="AV15" s="499"/>
      <c r="AW15" s="499"/>
      <c r="AX15" s="499"/>
      <c r="AY15" s="499"/>
      <c r="AZ15" s="499"/>
      <c r="BA15" s="499"/>
      <c r="BB15" s="499"/>
      <c r="BC15" s="499"/>
      <c r="BD15" s="499"/>
      <c r="BE15" s="499"/>
      <c r="BF15" s="499"/>
    </row>
    <row r="16" spans="1:58" ht="47.1" customHeight="1" x14ac:dyDescent="0.3">
      <c r="A16" s="366">
        <v>6</v>
      </c>
      <c r="B16" s="367"/>
      <c r="C16" s="401"/>
      <c r="D16" s="389"/>
      <c r="E16" s="389"/>
      <c r="F16" s="389"/>
      <c r="G16" s="370" t="str">
        <f t="array" ref="G16">IFERROR(IF(INDEX('Reference Records'!$D$19:$D$33,MATCH(LEFT(B16,255),LEFT('Reference Records'!$C$19:$C$33,255),0))=0,"",INDEX('Reference Records'!$D$19:$D$33,MATCH(LEFT(B16,255),LEFT('Reference Records'!$C$19:$C$33,255),0))),"")</f>
        <v/>
      </c>
      <c r="H16" s="434" t="str">
        <f>IF('Overview - Section A'!$AN$5="Funding Request",IF(I16="Funding Request Place Holder","",I16),"")</f>
        <v/>
      </c>
      <c r="I16" s="434" t="str">
        <f>IFERROR(IF(AB16="","",VLOOKUP(AB16,'Overview - Section A'!$P$30:$Q$31,2,FALSE)),"")</f>
        <v/>
      </c>
      <c r="J16" s="434"/>
      <c r="K16" s="434"/>
      <c r="L16" s="434"/>
      <c r="M16" s="434"/>
      <c r="N16" s="434"/>
      <c r="O16" s="434"/>
      <c r="P16" s="434"/>
      <c r="Q16" s="434"/>
      <c r="R16" s="401"/>
      <c r="S16" s="432" t="str">
        <f t="shared" si="0"/>
        <v/>
      </c>
      <c r="T16" s="432" t="str">
        <f>IFERROR(IF('Overview - Section A'!$AN$5="Funding Request",VLOOKUP(H16,'Overview - Section A'!$M$30:$P$31,4,FALSE),IF(AB16="","",AB16)),"")</f>
        <v>a1236000008HODDAA4</v>
      </c>
      <c r="U16" s="432" t="b">
        <f t="shared" si="1"/>
        <v>0</v>
      </c>
      <c r="V16" s="432" t="str">
        <f t="shared" si="2"/>
        <v/>
      </c>
      <c r="W16" s="432" t="s">
        <v>722</v>
      </c>
      <c r="X16" s="435" t="str">
        <f t="array" ref="X16">IFERROR(IF(INDEX('Reference Records'!$G$19:$G$33,MATCH(LEFT(B16,255),LEFT('Reference Records'!$C$19:$C$33,255),0))=0,"",INDEX('Reference Records'!$G$19:$G$33,MATCH(LEFT(B16,255),LEFT('Reference Records'!$C$19:$C$33,255),0))),"")</f>
        <v/>
      </c>
      <c r="Y16" s="435" t="str">
        <f>IFERROR(IF('Overview - Section A'!$AN$5="Funding Request",IF('Reference Records'!$B$157&lt;&gt;"",VLOOKUP(Q16,'Reference Records'!$B$157:$C$158,2,FALSE),VLOOKUP(Q16,'Reference Records'!$A$170:$C$171,3,FALSE)),VLOOKUP(Q16,'Reference Records'!$A$174:$C$176,3,FALSE)),"")</f>
        <v/>
      </c>
      <c r="Z16" s="435" t="s">
        <v>724</v>
      </c>
      <c r="AA16" s="435" t="s">
        <v>375</v>
      </c>
      <c r="AB16" s="436" t="s">
        <v>381</v>
      </c>
      <c r="AC16" s="435" t="s">
        <v>373</v>
      </c>
      <c r="AD16" s="389"/>
      <c r="AE16" s="133"/>
      <c r="AF16" s="135"/>
      <c r="AG16" s="135"/>
    </row>
    <row r="17" spans="1:58" ht="47.1" customHeight="1" x14ac:dyDescent="0.3">
      <c r="A17" s="366">
        <v>7</v>
      </c>
      <c r="B17" s="367"/>
      <c r="C17" s="401"/>
      <c r="D17" s="389"/>
      <c r="E17" s="389"/>
      <c r="F17" s="389"/>
      <c r="G17" s="370" t="str">
        <f t="array" ref="G17">IFERROR(IF(INDEX('Reference Records'!$D$19:$D$33,MATCH(LEFT(B17,255),LEFT('Reference Records'!$C$19:$C$33,255),0))=0,"",INDEX('Reference Records'!$D$19:$D$33,MATCH(LEFT(B17,255),LEFT('Reference Records'!$C$19:$C$33,255),0))),"")</f>
        <v/>
      </c>
      <c r="H17" s="434" t="str">
        <f>IF('Overview - Section A'!$AN$5="Funding Request",IF(I17="Funding Request Place Holder","",I17),"")</f>
        <v/>
      </c>
      <c r="I17" s="434" t="str">
        <f>IFERROR(IF(AB17="","",VLOOKUP(AB17,'Overview - Section A'!$P$30:$Q$31,2,FALSE)),"")</f>
        <v/>
      </c>
      <c r="J17" s="434"/>
      <c r="K17" s="434"/>
      <c r="L17" s="434"/>
      <c r="M17" s="434"/>
      <c r="N17" s="434"/>
      <c r="O17" s="434"/>
      <c r="P17" s="434"/>
      <c r="Q17" s="434"/>
      <c r="R17" s="401"/>
      <c r="S17" s="432" t="str">
        <f t="shared" si="0"/>
        <v/>
      </c>
      <c r="T17" s="432" t="str">
        <f>IFERROR(IF('Overview - Section A'!$AN$5="Funding Request",VLOOKUP(H17,'Overview - Section A'!$M$30:$P$31,4,FALSE),IF(AB17="","",AB17)),"")</f>
        <v>a1236000008HODDAA4</v>
      </c>
      <c r="U17" s="432" t="b">
        <f t="shared" si="1"/>
        <v>0</v>
      </c>
      <c r="V17" s="432" t="str">
        <f t="shared" si="2"/>
        <v/>
      </c>
      <c r="W17" s="432" t="s">
        <v>725</v>
      </c>
      <c r="X17" s="435" t="str">
        <f t="array" ref="X17">IFERROR(IF(INDEX('Reference Records'!$G$19:$G$33,MATCH(LEFT(B17,255),LEFT('Reference Records'!$C$19:$C$33,255),0))=0,"",INDEX('Reference Records'!$G$19:$G$33,MATCH(LEFT(B17,255),LEFT('Reference Records'!$C$19:$C$33,255),0))),"")</f>
        <v/>
      </c>
      <c r="Y17" s="435" t="str">
        <f>IFERROR(IF('Overview - Section A'!$AN$5="Funding Request",IF('Reference Records'!$B$157&lt;&gt;"",VLOOKUP(Q17,'Reference Records'!$B$157:$C$158,2,FALSE),VLOOKUP(Q17,'Reference Records'!$A$170:$C$171,3,FALSE)),VLOOKUP(Q17,'Reference Records'!$A$174:$C$176,3,FALSE)),"")</f>
        <v/>
      </c>
      <c r="Z17" s="435" t="s">
        <v>727</v>
      </c>
      <c r="AA17" s="435" t="s">
        <v>375</v>
      </c>
      <c r="AB17" s="436" t="s">
        <v>381</v>
      </c>
      <c r="AC17" s="435" t="s">
        <v>373</v>
      </c>
      <c r="AD17" s="389"/>
      <c r="AE17" s="133"/>
      <c r="AF17" s="135"/>
      <c r="AG17" s="135"/>
    </row>
    <row r="18" spans="1:58" ht="47.1" customHeight="1" x14ac:dyDescent="0.3">
      <c r="A18" s="366">
        <v>8</v>
      </c>
      <c r="B18" s="367" t="str">
        <f>IFERROR(VLOOKUP(Z18,'Reference records(soft deleted)'!$B$25:$D$42,3,FALSE),"")</f>
        <v/>
      </c>
      <c r="C18" s="401"/>
      <c r="D18" s="389"/>
      <c r="E18" s="389"/>
      <c r="F18" s="389"/>
      <c r="G18" s="370" t="str">
        <f t="array" ref="G18">IFERROR(IF(INDEX('Reference Records'!$D$19:$D$33,MATCH(LEFT(B18,255),LEFT('Reference Records'!$C$19:$C$33,255),0))=0,"",INDEX('Reference Records'!$D$19:$D$33,MATCH(LEFT(B18,255),LEFT('Reference Records'!$C$19:$C$33,255),0))),"")</f>
        <v/>
      </c>
      <c r="H18" s="434" t="str">
        <f>IF('Overview - Section A'!$AN$5="Funding Request",IF(I18="Funding Request Place Holder","",I18),"")</f>
        <v/>
      </c>
      <c r="I18" s="434" t="str">
        <f>IFERROR(IF(AB18="","",VLOOKUP(AB18,'Overview - Section A'!$P$30:$Q$31,2,FALSE)),"")</f>
        <v/>
      </c>
      <c r="J18" s="434"/>
      <c r="K18" s="434"/>
      <c r="L18" s="434"/>
      <c r="M18" s="434"/>
      <c r="N18" s="434"/>
      <c r="O18" s="434"/>
      <c r="P18" s="434"/>
      <c r="Q18" s="434"/>
      <c r="R18" s="401"/>
      <c r="S18" s="432" t="str">
        <f t="shared" si="0"/>
        <v/>
      </c>
      <c r="T18" s="432" t="str">
        <f>IFERROR(IF('Overview - Section A'!$AN$5="Funding Request",VLOOKUP(H18,'Overview - Section A'!$M$30:$P$31,4,FALSE),IF(AB18="","",AB18)),"")</f>
        <v>a1236000008HODDAA4</v>
      </c>
      <c r="U18" s="432" t="b">
        <f t="shared" si="1"/>
        <v>0</v>
      </c>
      <c r="V18" s="432" t="str">
        <f t="shared" si="2"/>
        <v/>
      </c>
      <c r="W18" s="432" t="s">
        <v>728</v>
      </c>
      <c r="X18" s="435" t="str">
        <f t="array" ref="X18">IFERROR(IF(INDEX('Reference Records'!$G$19:$G$33,MATCH(LEFT(B18,255),LEFT('Reference Records'!$C$19:$C$33,255),0))=0,"",INDEX('Reference Records'!$G$19:$G$33,MATCH(LEFT(B18,255),LEFT('Reference Records'!$C$19:$C$33,255),0))),"")</f>
        <v/>
      </c>
      <c r="Y18" s="435" t="str">
        <f>IFERROR(IF('Overview - Section A'!$AN$5="Funding Request",IF('Reference Records'!$B$157&lt;&gt;"",VLOOKUP(Q18,'Reference Records'!$B$157:$C$158,2,FALSE),VLOOKUP(Q18,'Reference Records'!$A$170:$C$171,3,FALSE)),VLOOKUP(Q18,'Reference Records'!$A$174:$C$176,3,FALSE)),"")</f>
        <v/>
      </c>
      <c r="Z18" s="435"/>
      <c r="AA18" s="435" t="s">
        <v>375</v>
      </c>
      <c r="AB18" s="436" t="s">
        <v>381</v>
      </c>
      <c r="AC18" s="435" t="s">
        <v>373</v>
      </c>
      <c r="AD18" s="389"/>
      <c r="AE18" s="133"/>
      <c r="AF18" s="135"/>
      <c r="AG18" s="135"/>
    </row>
    <row r="19" spans="1:58" ht="47.1" customHeight="1" x14ac:dyDescent="0.3">
      <c r="A19" s="366">
        <v>9</v>
      </c>
      <c r="B19" s="367" t="str">
        <f>IFERROR(VLOOKUP(Z19,'Reference records(soft deleted)'!$B$25:$D$42,3,FALSE),"")</f>
        <v/>
      </c>
      <c r="C19" s="401"/>
      <c r="D19" s="389"/>
      <c r="E19" s="389"/>
      <c r="F19" s="389"/>
      <c r="G19" s="370" t="str">
        <f t="array" ref="G19">IFERROR(IF(INDEX('Reference Records'!$D$19:$D$33,MATCH(LEFT(B19,255),LEFT('Reference Records'!$C$19:$C$33,255),0))=0,"",INDEX('Reference Records'!$D$19:$D$33,MATCH(LEFT(B19,255),LEFT('Reference Records'!$C$19:$C$33,255),0))),"")</f>
        <v/>
      </c>
      <c r="H19" s="434" t="str">
        <f>IF('Overview - Section A'!$AN$5="Funding Request",IF(I19="Funding Request Place Holder","",I19),"")</f>
        <v/>
      </c>
      <c r="I19" s="434" t="str">
        <f>IFERROR(IF(AB19="","",VLOOKUP(AB19,'Overview - Section A'!$P$30:$Q$31,2,FALSE)),"")</f>
        <v/>
      </c>
      <c r="J19" s="434"/>
      <c r="K19" s="434"/>
      <c r="L19" s="434"/>
      <c r="M19" s="434"/>
      <c r="N19" s="434"/>
      <c r="O19" s="434"/>
      <c r="P19" s="434"/>
      <c r="Q19" s="434"/>
      <c r="R19" s="401"/>
      <c r="S19" s="432" t="str">
        <f t="shared" si="0"/>
        <v/>
      </c>
      <c r="T19" s="432" t="str">
        <f>IFERROR(IF('Overview - Section A'!$AN$5="Funding Request",VLOOKUP(H19,'Overview - Section A'!$M$30:$P$31,4,FALSE),IF(AB19="","",AB19)),"")</f>
        <v>a1236000008HODDAA4</v>
      </c>
      <c r="U19" s="432" t="b">
        <f t="shared" si="1"/>
        <v>0</v>
      </c>
      <c r="V19" s="432" t="str">
        <f t="shared" si="2"/>
        <v/>
      </c>
      <c r="W19" s="432" t="s">
        <v>729</v>
      </c>
      <c r="X19" s="435" t="str">
        <f t="array" ref="X19">IFERROR(IF(INDEX('Reference Records'!$G$19:$G$33,MATCH(LEFT(B19,255),LEFT('Reference Records'!$C$19:$C$33,255),0))=0,"",INDEX('Reference Records'!$G$19:$G$33,MATCH(LEFT(B19,255),LEFT('Reference Records'!$C$19:$C$33,255),0))),"")</f>
        <v/>
      </c>
      <c r="Y19" s="435" t="str">
        <f>IFERROR(IF('Overview - Section A'!$AN$5="Funding Request",IF('Reference Records'!$B$157&lt;&gt;"",VLOOKUP(Q19,'Reference Records'!$B$157:$C$158,2,FALSE),VLOOKUP(Q19,'Reference Records'!$A$170:$C$171,3,FALSE)),VLOOKUP(Q19,'Reference Records'!$A$174:$C$176,3,FALSE)),"")</f>
        <v/>
      </c>
      <c r="Z19" s="435"/>
      <c r="AA19" s="435" t="s">
        <v>375</v>
      </c>
      <c r="AB19" s="436" t="s">
        <v>381</v>
      </c>
      <c r="AC19" s="435" t="s">
        <v>373</v>
      </c>
      <c r="AD19" s="389"/>
      <c r="AE19" s="133"/>
      <c r="AF19" s="135"/>
      <c r="AG19" s="135"/>
    </row>
    <row r="20" spans="1:58" ht="47.1" customHeight="1" x14ac:dyDescent="0.3">
      <c r="A20" s="366">
        <v>10</v>
      </c>
      <c r="B20" s="367" t="str">
        <f>IFERROR(VLOOKUP(Z20,'Reference records(soft deleted)'!$B$25:$D$42,3,FALSE),"")</f>
        <v/>
      </c>
      <c r="C20" s="401"/>
      <c r="D20" s="389"/>
      <c r="E20" s="389"/>
      <c r="F20" s="389"/>
      <c r="G20" s="370" t="str">
        <f t="array" ref="G20">IFERROR(IF(INDEX('Reference Records'!$D$19:$D$33,MATCH(LEFT(B20,255),LEFT('Reference Records'!$C$19:$C$33,255),0))=0,"",INDEX('Reference Records'!$D$19:$D$33,MATCH(LEFT(B20,255),LEFT('Reference Records'!$C$19:$C$33,255),0))),"")</f>
        <v/>
      </c>
      <c r="H20" s="434" t="str">
        <f>IF('Overview - Section A'!$AN$5="Funding Request",IF(I20="Funding Request Place Holder","",I20),"")</f>
        <v/>
      </c>
      <c r="I20" s="434" t="str">
        <f>IFERROR(IF(AB20="","",VLOOKUP(AB20,'Overview - Section A'!$P$30:$Q$31,2,FALSE)),"")</f>
        <v/>
      </c>
      <c r="J20" s="434"/>
      <c r="K20" s="434"/>
      <c r="L20" s="434"/>
      <c r="M20" s="434"/>
      <c r="N20" s="434"/>
      <c r="O20" s="434"/>
      <c r="P20" s="434"/>
      <c r="Q20" s="434" t="str">
        <f t="shared" ref="Q20:Q25" si="3">IFERROR(IF(AA20="","",AA20),"")</f>
        <v/>
      </c>
      <c r="R20" s="401"/>
      <c r="S20" s="432" t="str">
        <f t="shared" si="0"/>
        <v/>
      </c>
      <c r="T20" s="432" t="str">
        <f>IFERROR(IF('Overview - Section A'!$AN$5="Funding Request",VLOOKUP(H20,'Overview - Section A'!$M$30:$P$31,4,FALSE),IF(AB20="","",AB20)),"")</f>
        <v/>
      </c>
      <c r="U20" s="432" t="b">
        <f t="shared" si="1"/>
        <v>0</v>
      </c>
      <c r="V20" s="432" t="str">
        <f t="shared" si="2"/>
        <v/>
      </c>
      <c r="W20" s="432" t="s">
        <v>730</v>
      </c>
      <c r="X20" s="435" t="str">
        <f t="array" ref="X20">IFERROR(IF(INDEX('Reference Records'!$G$19:$G$33,MATCH(LEFT(B20,255),LEFT('Reference Records'!$C$19:$C$33,255),0))=0,"",INDEX('Reference Records'!$G$19:$G$33,MATCH(LEFT(B20,255),LEFT('Reference Records'!$C$19:$C$33,255),0))),"")</f>
        <v/>
      </c>
      <c r="Y20" s="435" t="str">
        <f>IFERROR(IF('Overview - Section A'!$AN$5="Funding Request",IF('Reference Records'!$B$157&lt;&gt;"",VLOOKUP(Q20,'Reference Records'!$B$157:$C$158,2,FALSE),VLOOKUP(Q20,'Reference Records'!$A$170:$C$171,3,FALSE)),VLOOKUP(Q20,'Reference Records'!$A$174:$C$176,3,FALSE)),"")</f>
        <v/>
      </c>
      <c r="Z20" s="435"/>
      <c r="AA20" s="435"/>
      <c r="AB20" s="436"/>
      <c r="AC20" s="435" t="s">
        <v>373</v>
      </c>
      <c r="AD20" s="389"/>
      <c r="AE20" s="133"/>
      <c r="AF20" s="135"/>
      <c r="AG20" s="135"/>
    </row>
    <row r="21" spans="1:58" ht="47.1" customHeight="1" x14ac:dyDescent="0.3">
      <c r="A21" s="366">
        <v>11</v>
      </c>
      <c r="B21" s="367" t="str">
        <f>IFERROR(VLOOKUP(Z21,'Reference records(soft deleted)'!$B$25:$D$42,3,FALSE),"")</f>
        <v/>
      </c>
      <c r="C21" s="401"/>
      <c r="D21" s="389"/>
      <c r="E21" s="389"/>
      <c r="F21" s="389"/>
      <c r="G21" s="370" t="str">
        <f t="array" ref="G21">IFERROR(IF(INDEX('Reference Records'!$D$19:$D$33,MATCH(LEFT(B21,255),LEFT('Reference Records'!$C$19:$C$33,255),0))=0,"",INDEX('Reference Records'!$D$19:$D$33,MATCH(LEFT(B21,255),LEFT('Reference Records'!$C$19:$C$33,255),0))),"")</f>
        <v/>
      </c>
      <c r="H21" s="434" t="str">
        <f>IF('Overview - Section A'!$AN$5="Funding Request",IF(I21="Funding Request Place Holder","",I21),"")</f>
        <v/>
      </c>
      <c r="I21" s="434" t="str">
        <f>IFERROR(IF(AB21="","",VLOOKUP(AB21,'Overview - Section A'!$P$30:$Q$31,2,FALSE)),"")</f>
        <v/>
      </c>
      <c r="J21" s="434"/>
      <c r="K21" s="434"/>
      <c r="L21" s="434"/>
      <c r="M21" s="434"/>
      <c r="N21" s="434"/>
      <c r="O21" s="434"/>
      <c r="P21" s="434"/>
      <c r="Q21" s="434" t="str">
        <f t="shared" si="3"/>
        <v/>
      </c>
      <c r="R21" s="401"/>
      <c r="S21" s="432" t="str">
        <f t="shared" si="0"/>
        <v/>
      </c>
      <c r="T21" s="432" t="str">
        <f>IFERROR(IF('Overview - Section A'!$AN$5="Funding Request",VLOOKUP(H21,'Overview - Section A'!$M$30:$P$31,4,FALSE),IF(AB21="","",AB21)),"")</f>
        <v/>
      </c>
      <c r="U21" s="432" t="b">
        <f t="shared" si="1"/>
        <v>0</v>
      </c>
      <c r="V21" s="432" t="str">
        <f t="shared" si="2"/>
        <v/>
      </c>
      <c r="W21" s="432" t="s">
        <v>731</v>
      </c>
      <c r="X21" s="435" t="str">
        <f t="array" ref="X21">IFERROR(IF(INDEX('Reference Records'!$G$19:$G$33,MATCH(LEFT(B21,255),LEFT('Reference Records'!$C$19:$C$33,255),0))=0,"",INDEX('Reference Records'!$G$19:$G$33,MATCH(LEFT(B21,255),LEFT('Reference Records'!$C$19:$C$33,255),0))),"")</f>
        <v/>
      </c>
      <c r="Y21" s="435" t="str">
        <f>IFERROR(IF('Overview - Section A'!$AN$5="Funding Request",IF('Reference Records'!$B$157&lt;&gt;"",VLOOKUP(Q21,'Reference Records'!$B$157:$C$158,2,FALSE),VLOOKUP(Q21,'Reference Records'!$A$170:$C$171,3,FALSE)),VLOOKUP(Q21,'Reference Records'!$A$174:$C$176,3,FALSE)),"")</f>
        <v/>
      </c>
      <c r="Z21" s="435"/>
      <c r="AA21" s="435"/>
      <c r="AB21" s="436"/>
      <c r="AC21" s="435" t="s">
        <v>373</v>
      </c>
      <c r="AD21" s="389"/>
      <c r="AE21" s="133"/>
      <c r="AF21" s="135"/>
      <c r="AG21" s="135"/>
    </row>
    <row r="22" spans="1:58" ht="47.1" customHeight="1" x14ac:dyDescent="0.3">
      <c r="A22" s="366">
        <v>12</v>
      </c>
      <c r="B22" s="367" t="str">
        <f>IFERROR(VLOOKUP(Z22,'Reference records(soft deleted)'!$B$25:$D$42,3,FALSE),"")</f>
        <v/>
      </c>
      <c r="C22" s="401"/>
      <c r="D22" s="389"/>
      <c r="E22" s="389"/>
      <c r="F22" s="389"/>
      <c r="G22" s="370" t="str">
        <f t="array" ref="G22">IFERROR(IF(INDEX('Reference Records'!$D$19:$D$33,MATCH(LEFT(B22,255),LEFT('Reference Records'!$C$19:$C$33,255),0))=0,"",INDEX('Reference Records'!$D$19:$D$33,MATCH(LEFT(B22,255),LEFT('Reference Records'!$C$19:$C$33,255),0))),"")</f>
        <v/>
      </c>
      <c r="H22" s="434" t="str">
        <f>IF('Overview - Section A'!$AN$5="Funding Request",IF(I22="Funding Request Place Holder","",I22),"")</f>
        <v/>
      </c>
      <c r="I22" s="434" t="str">
        <f>IFERROR(IF(AB22="","",VLOOKUP(AB22,'Overview - Section A'!$P$30:$Q$31,2,FALSE)),"")</f>
        <v/>
      </c>
      <c r="J22" s="434"/>
      <c r="K22" s="434"/>
      <c r="L22" s="434"/>
      <c r="M22" s="434"/>
      <c r="N22" s="434"/>
      <c r="O22" s="434"/>
      <c r="P22" s="434"/>
      <c r="Q22" s="434" t="str">
        <f t="shared" si="3"/>
        <v/>
      </c>
      <c r="R22" s="401"/>
      <c r="S22" s="432" t="str">
        <f t="shared" si="0"/>
        <v/>
      </c>
      <c r="T22" s="432" t="str">
        <f>IFERROR(IF('Overview - Section A'!$AN$5="Funding Request",VLOOKUP(H22,'Overview - Section A'!$M$30:$P$31,4,FALSE),IF(AB22="","",AB22)),"")</f>
        <v/>
      </c>
      <c r="U22" s="432" t="b">
        <f t="shared" si="1"/>
        <v>0</v>
      </c>
      <c r="V22" s="432" t="str">
        <f t="shared" si="2"/>
        <v/>
      </c>
      <c r="W22" s="432" t="s">
        <v>732</v>
      </c>
      <c r="X22" s="435" t="str">
        <f t="array" ref="X22">IFERROR(IF(INDEX('Reference Records'!$G$19:$G$33,MATCH(LEFT(B22,255),LEFT('Reference Records'!$C$19:$C$33,255),0))=0,"",INDEX('Reference Records'!$G$19:$G$33,MATCH(LEFT(B22,255),LEFT('Reference Records'!$C$19:$C$33,255),0))),"")</f>
        <v/>
      </c>
      <c r="Y22" s="435" t="str">
        <f>IFERROR(IF('Overview - Section A'!$AN$5="Funding Request",IF('Reference Records'!$B$157&lt;&gt;"",VLOOKUP(Q22,'Reference Records'!$B$157:$C$158,2,FALSE),VLOOKUP(Q22,'Reference Records'!$A$170:$C$171,3,FALSE)),VLOOKUP(Q22,'Reference Records'!$A$174:$C$176,3,FALSE)),"")</f>
        <v/>
      </c>
      <c r="Z22" s="435"/>
      <c r="AA22" s="435"/>
      <c r="AB22" s="436"/>
      <c r="AC22" s="435" t="s">
        <v>373</v>
      </c>
      <c r="AD22" s="389"/>
      <c r="AE22" s="133"/>
      <c r="AF22" s="135"/>
      <c r="AG22" s="135"/>
    </row>
    <row r="23" spans="1:58" ht="47.1" customHeight="1" x14ac:dyDescent="0.3">
      <c r="A23" s="366">
        <v>13</v>
      </c>
      <c r="B23" s="367" t="str">
        <f>IFERROR(VLOOKUP(Z23,'Reference records(soft deleted)'!$B$25:$D$42,3,FALSE),"")</f>
        <v/>
      </c>
      <c r="C23" s="401"/>
      <c r="D23" s="389"/>
      <c r="E23" s="389"/>
      <c r="F23" s="389"/>
      <c r="G23" s="370" t="str">
        <f t="array" ref="G23">IFERROR(IF(INDEX('Reference Records'!$D$19:$D$33,MATCH(LEFT(B23,255),LEFT('Reference Records'!$C$19:$C$33,255),0))=0,"",INDEX('Reference Records'!$D$19:$D$33,MATCH(LEFT(B23,255),LEFT('Reference Records'!$C$19:$C$33,255),0))),"")</f>
        <v/>
      </c>
      <c r="H23" s="434" t="str">
        <f>IF('Overview - Section A'!$AN$5="Funding Request",IF(I23="Funding Request Place Holder","",I23),"")</f>
        <v/>
      </c>
      <c r="I23" s="434" t="str">
        <f>IFERROR(IF(AB23="","",VLOOKUP(AB23,'Overview - Section A'!$P$30:$Q$31,2,FALSE)),"")</f>
        <v/>
      </c>
      <c r="J23" s="434"/>
      <c r="K23" s="434"/>
      <c r="L23" s="434"/>
      <c r="M23" s="434"/>
      <c r="N23" s="434"/>
      <c r="O23" s="434"/>
      <c r="P23" s="434"/>
      <c r="Q23" s="434" t="str">
        <f t="shared" si="3"/>
        <v/>
      </c>
      <c r="R23" s="401"/>
      <c r="S23" s="432" t="str">
        <f t="shared" si="0"/>
        <v/>
      </c>
      <c r="T23" s="432" t="str">
        <f>IFERROR(IF('Overview - Section A'!$AN$5="Funding Request",VLOOKUP(H23,'Overview - Section A'!$M$30:$P$31,4,FALSE),IF(AB23="","",AB23)),"")</f>
        <v/>
      </c>
      <c r="U23" s="432" t="b">
        <f t="shared" si="1"/>
        <v>0</v>
      </c>
      <c r="V23" s="432" t="str">
        <f t="shared" si="2"/>
        <v/>
      </c>
      <c r="W23" s="432" t="s">
        <v>733</v>
      </c>
      <c r="X23" s="435" t="str">
        <f t="array" ref="X23">IFERROR(IF(INDEX('Reference Records'!$G$19:$G$33,MATCH(LEFT(B23,255),LEFT('Reference Records'!$C$19:$C$33,255),0))=0,"",INDEX('Reference Records'!$G$19:$G$33,MATCH(LEFT(B23,255),LEFT('Reference Records'!$C$19:$C$33,255),0))),"")</f>
        <v/>
      </c>
      <c r="Y23" s="435" t="str">
        <f>IFERROR(IF('Overview - Section A'!$AN$5="Funding Request",IF('Reference Records'!$B$157&lt;&gt;"",VLOOKUP(Q23,'Reference Records'!$B$157:$C$158,2,FALSE),VLOOKUP(Q23,'Reference Records'!$A$170:$C$171,3,FALSE)),VLOOKUP(Q23,'Reference Records'!$A$174:$C$176,3,FALSE)),"")</f>
        <v/>
      </c>
      <c r="Z23" s="435"/>
      <c r="AA23" s="435"/>
      <c r="AB23" s="436"/>
      <c r="AC23" s="435" t="s">
        <v>373</v>
      </c>
      <c r="AD23" s="389"/>
      <c r="AE23" s="133"/>
      <c r="AF23" s="135"/>
      <c r="AG23" s="135"/>
    </row>
    <row r="24" spans="1:58" ht="47.1" customHeight="1" x14ac:dyDescent="0.3">
      <c r="A24" s="366">
        <v>14</v>
      </c>
      <c r="B24" s="367" t="str">
        <f>IFERROR(VLOOKUP(Z24,'Reference records(soft deleted)'!$B$25:$D$42,3,FALSE),"")</f>
        <v/>
      </c>
      <c r="C24" s="401"/>
      <c r="D24" s="389"/>
      <c r="E24" s="389"/>
      <c r="F24" s="389"/>
      <c r="G24" s="370" t="str">
        <f t="array" ref="G24">IFERROR(IF(INDEX('Reference Records'!$D$19:$D$33,MATCH(LEFT(B24,255),LEFT('Reference Records'!$C$19:$C$33,255),0))=0,"",INDEX('Reference Records'!$D$19:$D$33,MATCH(LEFT(B24,255),LEFT('Reference Records'!$C$19:$C$33,255),0))),"")</f>
        <v/>
      </c>
      <c r="H24" s="434" t="str">
        <f>IF('Overview - Section A'!$AN$5="Funding Request",IF(I24="Funding Request Place Holder","",I24),"")</f>
        <v/>
      </c>
      <c r="I24" s="434" t="str">
        <f>IFERROR(IF(AB24="","",VLOOKUP(AB24,'Overview - Section A'!$P$30:$Q$31,2,FALSE)),"")</f>
        <v/>
      </c>
      <c r="J24" s="434"/>
      <c r="K24" s="434"/>
      <c r="L24" s="434"/>
      <c r="M24" s="434"/>
      <c r="N24" s="434"/>
      <c r="O24" s="434"/>
      <c r="P24" s="434"/>
      <c r="Q24" s="434" t="str">
        <f t="shared" si="3"/>
        <v/>
      </c>
      <c r="R24" s="401"/>
      <c r="S24" s="432" t="str">
        <f t="shared" si="0"/>
        <v/>
      </c>
      <c r="T24" s="432" t="str">
        <f>IFERROR(IF('Overview - Section A'!$AN$5="Funding Request",VLOOKUP(H24,'Overview - Section A'!$M$30:$P$31,4,FALSE),IF(AB24="","",AB24)),"")</f>
        <v/>
      </c>
      <c r="U24" s="432" t="b">
        <f t="shared" si="1"/>
        <v>0</v>
      </c>
      <c r="V24" s="432" t="str">
        <f t="shared" si="2"/>
        <v/>
      </c>
      <c r="W24" s="432" t="s">
        <v>734</v>
      </c>
      <c r="X24" s="435" t="str">
        <f t="array" ref="X24">IFERROR(IF(INDEX('Reference Records'!$G$19:$G$33,MATCH(LEFT(B24,255),LEFT('Reference Records'!$C$19:$C$33,255),0))=0,"",INDEX('Reference Records'!$G$19:$G$33,MATCH(LEFT(B24,255),LEFT('Reference Records'!$C$19:$C$33,255),0))),"")</f>
        <v/>
      </c>
      <c r="Y24" s="435" t="str">
        <f>IFERROR(IF('Overview - Section A'!$AN$5="Funding Request",IF('Reference Records'!$B$157&lt;&gt;"",VLOOKUP(Q24,'Reference Records'!$B$157:$C$158,2,FALSE),VLOOKUP(Q24,'Reference Records'!$A$170:$C$171,3,FALSE)),VLOOKUP(Q24,'Reference Records'!$A$174:$C$176,3,FALSE)),"")</f>
        <v/>
      </c>
      <c r="Z24" s="435"/>
      <c r="AA24" s="435"/>
      <c r="AB24" s="436"/>
      <c r="AC24" s="435" t="s">
        <v>373</v>
      </c>
      <c r="AD24" s="389"/>
      <c r="AE24" s="133"/>
      <c r="AF24" s="135"/>
      <c r="AG24" s="135"/>
    </row>
    <row r="25" spans="1:58" ht="47.1" customHeight="1" x14ac:dyDescent="0.3">
      <c r="A25" s="366">
        <v>15</v>
      </c>
      <c r="B25" s="367" t="str">
        <f>IFERROR(VLOOKUP(Z25,'Reference records(soft deleted)'!$B$25:$D$42,3,FALSE),"")</f>
        <v/>
      </c>
      <c r="C25" s="401"/>
      <c r="D25" s="389"/>
      <c r="E25" s="389"/>
      <c r="F25" s="389"/>
      <c r="G25" s="370" t="str">
        <f t="array" ref="G25">IFERROR(IF(INDEX('Reference Records'!$D$19:$D$33,MATCH(LEFT(B25,255),LEFT('Reference Records'!$C$19:$C$33,255),0))=0,"",INDEX('Reference Records'!$D$19:$D$33,MATCH(LEFT(B25,255),LEFT('Reference Records'!$C$19:$C$33,255),0))),"")</f>
        <v/>
      </c>
      <c r="H25" s="434" t="str">
        <f>IF('Overview - Section A'!$AN$5="Funding Request",IF(I25="Funding Request Place Holder","",I25),"")</f>
        <v/>
      </c>
      <c r="I25" s="434" t="str">
        <f>IFERROR(IF(AB25="","",VLOOKUP(AB25,'Overview - Section A'!$P$30:$Q$31,2,FALSE)),"")</f>
        <v/>
      </c>
      <c r="J25" s="434"/>
      <c r="K25" s="434"/>
      <c r="L25" s="434"/>
      <c r="M25" s="434"/>
      <c r="N25" s="434"/>
      <c r="O25" s="434"/>
      <c r="P25" s="434"/>
      <c r="Q25" s="434" t="str">
        <f t="shared" si="3"/>
        <v/>
      </c>
      <c r="R25" s="401"/>
      <c r="S25" s="432" t="str">
        <f t="shared" si="0"/>
        <v/>
      </c>
      <c r="T25" s="432" t="str">
        <f>IFERROR(IF('Overview - Section A'!$AN$5="Funding Request",VLOOKUP(H25,'Overview - Section A'!$M$30:$P$31,4,FALSE),IF(AB25="","",AB25)),"")</f>
        <v/>
      </c>
      <c r="U25" s="432" t="b">
        <f t="shared" si="1"/>
        <v>0</v>
      </c>
      <c r="V25" s="432" t="str">
        <f t="shared" si="2"/>
        <v/>
      </c>
      <c r="W25" s="432" t="s">
        <v>735</v>
      </c>
      <c r="X25" s="435" t="str">
        <f t="array" ref="X25">IFERROR(IF(INDEX('Reference Records'!$G$19:$G$33,MATCH(LEFT(B25,255),LEFT('Reference Records'!$C$19:$C$33,255),0))=0,"",INDEX('Reference Records'!$G$19:$G$33,MATCH(LEFT(B25,255),LEFT('Reference Records'!$C$19:$C$33,255),0))),"")</f>
        <v/>
      </c>
      <c r="Y25" s="435" t="str">
        <f>IFERROR(IF('Overview - Section A'!$AN$5="Funding Request",IF('Reference Records'!$B$157&lt;&gt;"",VLOOKUP(Q25,'Reference Records'!$B$157:$C$158,2,FALSE),VLOOKUP(Q25,'Reference Records'!$A$170:$C$171,3,FALSE)),VLOOKUP(Q25,'Reference Records'!$A$174:$C$176,3,FALSE)),"")</f>
        <v/>
      </c>
      <c r="Z25" s="435"/>
      <c r="AA25" s="435"/>
      <c r="AB25" s="436"/>
      <c r="AC25" s="435" t="s">
        <v>373</v>
      </c>
      <c r="AD25" s="389"/>
      <c r="AE25" s="133"/>
      <c r="AF25" s="135"/>
      <c r="AG25" s="135"/>
    </row>
    <row r="26" spans="1:58" s="52" customFormat="1" ht="2.85" customHeight="1" thickBot="1" x14ac:dyDescent="0.35">
      <c r="A26" s="53"/>
      <c r="B26" s="53"/>
      <c r="C26" s="53"/>
      <c r="D26" s="53"/>
      <c r="E26" s="54"/>
      <c r="F26" s="54"/>
      <c r="G26" s="55"/>
      <c r="H26" s="54"/>
      <c r="I26" s="54"/>
      <c r="J26" s="54"/>
      <c r="K26" s="56"/>
      <c r="L26" s="57"/>
      <c r="M26" s="57"/>
      <c r="N26" s="57"/>
      <c r="O26" s="58"/>
      <c r="P26" s="58"/>
      <c r="Q26" s="59"/>
      <c r="R26" s="60"/>
      <c r="S26" s="60"/>
      <c r="T26" s="60"/>
      <c r="U26" s="60"/>
      <c r="V26" s="60"/>
      <c r="W26" s="60"/>
      <c r="X26" s="60"/>
      <c r="Y26" s="60"/>
      <c r="Z26" s="60"/>
      <c r="AA26" s="60"/>
      <c r="AB26" s="60"/>
      <c r="AC26" s="60"/>
      <c r="AD26" s="60"/>
      <c r="AE26" s="61"/>
      <c r="AF26" s="136"/>
      <c r="AG26" s="136"/>
      <c r="AK26" s="12"/>
      <c r="AL26" s="12"/>
      <c r="AM26" s="12"/>
      <c r="AN26" s="12"/>
      <c r="AO26" s="12"/>
      <c r="AP26" s="12"/>
      <c r="AQ26" s="12"/>
      <c r="AR26" s="12"/>
      <c r="AS26" s="12"/>
      <c r="AT26" s="12"/>
      <c r="AU26" s="12"/>
      <c r="AV26" s="12"/>
      <c r="AW26" s="12"/>
      <c r="AX26" s="12"/>
      <c r="AY26" s="12"/>
      <c r="AZ26" s="12"/>
      <c r="BA26" s="12"/>
      <c r="BB26" s="12"/>
      <c r="BC26" s="12"/>
      <c r="BD26" s="12"/>
      <c r="BE26" s="12"/>
      <c r="BF26" s="12"/>
    </row>
    <row r="27" spans="1:58" ht="35.85" customHeight="1" thickBot="1" x14ac:dyDescent="0.35">
      <c r="A27" s="62"/>
      <c r="D27" s="63"/>
      <c r="E27" s="63"/>
      <c r="AF27" s="135"/>
      <c r="AG27" s="135"/>
    </row>
    <row r="28" spans="1:58" ht="27" customHeight="1" thickBot="1" x14ac:dyDescent="0.35">
      <c r="A28" s="512" t="s">
        <v>29</v>
      </c>
      <c r="B28" s="513"/>
      <c r="C28" s="513"/>
      <c r="D28" s="513"/>
      <c r="E28" s="513"/>
      <c r="F28" s="513"/>
      <c r="G28" s="513"/>
      <c r="H28" s="513"/>
      <c r="I28" s="64"/>
      <c r="J28" s="64"/>
      <c r="K28" s="64"/>
      <c r="L28" s="64"/>
      <c r="M28" s="64"/>
      <c r="N28" s="162"/>
      <c r="O28" s="168"/>
      <c r="P28" s="169"/>
      <c r="Q28" s="48"/>
    </row>
    <row r="29" spans="1:58" ht="45.75" customHeight="1" x14ac:dyDescent="0.3">
      <c r="A29" s="378" t="s">
        <v>23</v>
      </c>
      <c r="B29" s="378" t="s">
        <v>71</v>
      </c>
      <c r="C29" s="378" t="s">
        <v>141</v>
      </c>
      <c r="D29" s="378" t="s">
        <v>6</v>
      </c>
      <c r="E29" s="378" t="s">
        <v>7</v>
      </c>
      <c r="F29" s="379" t="s">
        <v>8</v>
      </c>
      <c r="G29" s="378" t="s">
        <v>27</v>
      </c>
      <c r="H29" s="378" t="s">
        <v>144</v>
      </c>
      <c r="I29" s="380"/>
      <c r="J29" s="381" t="s">
        <v>212</v>
      </c>
      <c r="K29" s="381" t="s">
        <v>211</v>
      </c>
      <c r="L29" s="381" t="s">
        <v>60</v>
      </c>
      <c r="M29" s="381" t="s">
        <v>213</v>
      </c>
      <c r="N29" s="382" t="s">
        <v>234</v>
      </c>
      <c r="O29" s="381" t="s">
        <v>62</v>
      </c>
      <c r="P29" s="170"/>
      <c r="Q29" s="48"/>
    </row>
    <row r="30" spans="1:58" ht="47.1" hidden="1" customHeight="1" x14ac:dyDescent="0.3">
      <c r="A30" s="366" t="s">
        <v>84</v>
      </c>
      <c r="B30" s="383" t="str">
        <f t="shared" ref="B30:B61" si="4">IF(A30=A29,"",VLOOKUP(A30,$A$10:$V$26,22,FALSE))</f>
        <v>[Custom Outcome Indicator]</v>
      </c>
      <c r="C30" s="384" t="str">
        <f>IFERROR(IF(K30&lt;&gt;"",K30,IF(A30=A29,IF(C29&lt;YEAR('Overview - Section A'!$E$8),C29+1,""),YEAR('Overview - Section A'!$E$7))),"")</f>
        <v>[Year of Target]</v>
      </c>
      <c r="D30" s="385" t="s">
        <v>54</v>
      </c>
      <c r="E30" s="386" t="s">
        <v>55</v>
      </c>
      <c r="F30" s="387" t="str">
        <f>IF(IF(AND(D30="",E30=""),N30,IFERROR((D30/E30)*100,""))=0,"",IF(AND(D30="",E30=""),N30,IFERROR((D30/E30)*100,"")))</f>
        <v/>
      </c>
      <c r="G30" s="388" t="s">
        <v>56</v>
      </c>
      <c r="H30" s="389" t="s">
        <v>143</v>
      </c>
      <c r="I30" s="390"/>
      <c r="J30" s="391" t="s">
        <v>61</v>
      </c>
      <c r="K30" s="392" t="s">
        <v>239</v>
      </c>
      <c r="L30" s="390" t="b">
        <f t="shared" ref="L30:L61" si="5">IFERROR(IF(VLOOKUP(A30,$A$10:$V$26,22,FALSE)&lt;&gt;"",TRUE,FALSE),FALSE)</f>
        <v>1</v>
      </c>
      <c r="M30" s="390" t="str">
        <f ca="1">IFERROR(IF(G30&lt;&gt;"",INDEX('Overview - Section A'!$U$37:$U$44,MATCH(G30,'Overview - Section A'!$A$37:$A$44,1)),J30),"")</f>
        <v>[Record ID]</v>
      </c>
      <c r="N30" s="390" t="s">
        <v>210</v>
      </c>
      <c r="O30" s="390" t="s">
        <v>61</v>
      </c>
      <c r="P30" s="171"/>
      <c r="Q30" s="48"/>
    </row>
    <row r="31" spans="1:58" ht="47.1" customHeight="1" x14ac:dyDescent="0.3">
      <c r="A31" s="366">
        <v>1</v>
      </c>
      <c r="B31" s="383" t="str">
        <f t="shared" si="4"/>
        <v/>
      </c>
      <c r="C31" s="384">
        <f>IFERROR(IF(K31&lt;&gt;"",K31,IF(A31=A30,IF(C30&lt;YEAR('Overview - Section A'!$E$8),C30+1,""),YEAR('Overview - Section A'!$E$7))),"")</f>
        <v>2018</v>
      </c>
      <c r="D31" s="385">
        <v>190859.22028614959</v>
      </c>
      <c r="E31" s="386">
        <v>212065.800317944</v>
      </c>
      <c r="F31" s="387">
        <f t="shared" ref="F31:F94" si="6">IF(IF(AND(D31="",E31=""),N31,IFERROR((D31/E31)*100,""))=0,"",IF(AND(D31="",E31=""),N31,IFERROR((D31/E31)*100,"")))</f>
        <v>89.999999999999986</v>
      </c>
      <c r="G31" s="388">
        <v>43465</v>
      </c>
      <c r="H31" s="389"/>
      <c r="I31" s="390"/>
      <c r="J31" s="391" t="s">
        <v>410</v>
      </c>
      <c r="K31" s="392"/>
      <c r="L31" s="390" t="b">
        <f t="shared" si="5"/>
        <v>0</v>
      </c>
      <c r="M31" s="390" t="str">
        <f ca="1">IFERROR(IF(G31&lt;&gt;"",INDEX('Overview - Section A'!$U$37:$U$44,MATCH(G31,'Overview - Section A'!$A$37:$A$44,1)),J31),"")</f>
        <v>a1Y36000002qELzEAM</v>
      </c>
      <c r="N31" s="390"/>
      <c r="O31" s="390" t="s">
        <v>411</v>
      </c>
      <c r="P31" s="171"/>
      <c r="Q31" s="48"/>
    </row>
    <row r="32" spans="1:58" ht="47.1" customHeight="1" x14ac:dyDescent="0.3">
      <c r="A32" s="366">
        <v>1</v>
      </c>
      <c r="B32" s="383" t="str">
        <f t="shared" si="4"/>
        <v/>
      </c>
      <c r="C32" s="384">
        <f>IFERROR(IF(K32&lt;&gt;"",K32,IF(A32=A31,IF(C31&lt;YEAR('Overview - Section A'!$E$8),C31+1,""),YEAR('Overview - Section A'!$E$7))),"")</f>
        <v>2019</v>
      </c>
      <c r="D32" s="385">
        <v>194724.40593474358</v>
      </c>
      <c r="E32" s="386">
        <v>216360.45103860399</v>
      </c>
      <c r="F32" s="387">
        <f t="shared" si="6"/>
        <v>89.999999999999986</v>
      </c>
      <c r="G32" s="388">
        <v>43830</v>
      </c>
      <c r="H32" s="389"/>
      <c r="I32" s="390"/>
      <c r="J32" s="391" t="s">
        <v>412</v>
      </c>
      <c r="K32" s="392"/>
      <c r="L32" s="390" t="b">
        <f t="shared" si="5"/>
        <v>0</v>
      </c>
      <c r="M32" s="390" t="str">
        <f ca="1">IFERROR(IF(G32&lt;&gt;"",INDEX('Overview - Section A'!$U$37:$U$44,MATCH(G32,'Overview - Section A'!$A$37:$A$44,1)),J32),"")</f>
        <v>a1Y36000002qEM1EAM</v>
      </c>
      <c r="N32" s="390"/>
      <c r="O32" s="390" t="s">
        <v>413</v>
      </c>
      <c r="P32" s="171"/>
      <c r="Q32" s="48"/>
    </row>
    <row r="33" spans="1:17" ht="47.1" customHeight="1" x14ac:dyDescent="0.3">
      <c r="A33" s="366">
        <v>1</v>
      </c>
      <c r="B33" s="383" t="str">
        <f t="shared" si="4"/>
        <v/>
      </c>
      <c r="C33" s="384">
        <f>IFERROR(IF(K33&lt;&gt;"",K33,IF(A33=A32,IF(C32&lt;YEAR('Overview - Section A'!$E$8),C32+1,""),YEAR('Overview - Section A'!$E$7))),"")</f>
        <v>2020</v>
      </c>
      <c r="D33" s="385">
        <v>48319.925664388058</v>
      </c>
      <c r="E33" s="386">
        <v>53688.806293764508</v>
      </c>
      <c r="F33" s="387">
        <f t="shared" si="6"/>
        <v>90</v>
      </c>
      <c r="G33" s="388">
        <v>44196</v>
      </c>
      <c r="H33" s="389"/>
      <c r="I33" s="390"/>
      <c r="J33" s="391" t="s">
        <v>414</v>
      </c>
      <c r="K33" s="392"/>
      <c r="L33" s="390" t="b">
        <f t="shared" si="5"/>
        <v>0</v>
      </c>
      <c r="M33" s="390" t="str">
        <f ca="1">IFERROR(IF(G33&lt;&gt;"",INDEX('Overview - Section A'!$U$37:$U$44,MATCH(G33,'Overview - Section A'!$A$37:$A$44,1)),J33),"")</f>
        <v>a1Y36000002qEM3EAM</v>
      </c>
      <c r="N33" s="390"/>
      <c r="O33" s="390" t="s">
        <v>415</v>
      </c>
      <c r="P33" s="171"/>
      <c r="Q33" s="48"/>
    </row>
    <row r="34" spans="1:17" ht="47.1" customHeight="1" x14ac:dyDescent="0.3">
      <c r="A34" s="366">
        <v>1</v>
      </c>
      <c r="B34" s="383" t="str">
        <f t="shared" si="4"/>
        <v/>
      </c>
      <c r="C34" s="384" t="str">
        <f>IFERROR(IF(K34&lt;&gt;"",K34,IF(A34=A33,IF(C33&lt;YEAR('Overview - Section A'!$E$8),C33+1,""),YEAR('Overview - Section A'!$E$7))),"")</f>
        <v/>
      </c>
      <c r="D34" s="385"/>
      <c r="E34" s="386"/>
      <c r="F34" s="387" t="str">
        <f t="shared" si="6"/>
        <v/>
      </c>
      <c r="G34" s="388"/>
      <c r="H34" s="389"/>
      <c r="I34" s="390"/>
      <c r="J34" s="391" t="s">
        <v>416</v>
      </c>
      <c r="K34" s="392"/>
      <c r="L34" s="390" t="b">
        <f t="shared" si="5"/>
        <v>0</v>
      </c>
      <c r="M34" s="390" t="str">
        <f>IFERROR(IF(G34&lt;&gt;"",INDEX('Overview - Section A'!$U$37:$U$44,MATCH(G34,'Overview - Section A'!$A$37:$A$44,1)),J34),"")</f>
        <v>a1Y36000002qEM1EAM</v>
      </c>
      <c r="N34" s="390"/>
      <c r="O34" s="390" t="s">
        <v>417</v>
      </c>
      <c r="P34" s="171"/>
      <c r="Q34" s="48"/>
    </row>
    <row r="35" spans="1:17" ht="47.1" customHeight="1" x14ac:dyDescent="0.3">
      <c r="A35" s="366">
        <v>1</v>
      </c>
      <c r="B35" s="383" t="str">
        <f t="shared" si="4"/>
        <v/>
      </c>
      <c r="C35" s="384" t="str">
        <f>IFERROR(IF(K35&lt;&gt;"",K35,IF(A35=A34,IF(C34&lt;YEAR('Overview - Section A'!$E$8),C34+1,""),YEAR('Overview - Section A'!$E$7))),"")</f>
        <v/>
      </c>
      <c r="D35" s="385"/>
      <c r="E35" s="386"/>
      <c r="F35" s="387" t="str">
        <f t="shared" si="6"/>
        <v/>
      </c>
      <c r="G35" s="388"/>
      <c r="H35" s="389"/>
      <c r="I35" s="390"/>
      <c r="J35" s="391" t="s">
        <v>418</v>
      </c>
      <c r="K35" s="392"/>
      <c r="L35" s="390" t="b">
        <f t="shared" si="5"/>
        <v>0</v>
      </c>
      <c r="M35" s="390" t="str">
        <f>IFERROR(IF(G35&lt;&gt;"",INDEX('Overview - Section A'!$U$37:$U$44,MATCH(G35,'Overview - Section A'!$A$37:$A$44,1)),J35),"")</f>
        <v>a1Y36000002qEM2EAM</v>
      </c>
      <c r="N35" s="390"/>
      <c r="O35" s="390" t="s">
        <v>419</v>
      </c>
      <c r="P35" s="171"/>
      <c r="Q35" s="48"/>
    </row>
    <row r="36" spans="1:17" ht="47.1" customHeight="1" x14ac:dyDescent="0.3">
      <c r="A36" s="366">
        <v>1</v>
      </c>
      <c r="B36" s="383" t="str">
        <f t="shared" si="4"/>
        <v/>
      </c>
      <c r="C36" s="384" t="str">
        <f>IFERROR(IF(K36&lt;&gt;"",K36,IF(A36=A35,IF(C35&lt;YEAR('Overview - Section A'!$E$8),C35+1,""),YEAR('Overview - Section A'!$E$7))),"")</f>
        <v/>
      </c>
      <c r="D36" s="385"/>
      <c r="E36" s="386"/>
      <c r="F36" s="387" t="str">
        <f t="shared" si="6"/>
        <v/>
      </c>
      <c r="G36" s="388"/>
      <c r="H36" s="389"/>
      <c r="I36" s="390"/>
      <c r="J36" s="391" t="s">
        <v>420</v>
      </c>
      <c r="K36" s="392"/>
      <c r="L36" s="390" t="b">
        <f t="shared" si="5"/>
        <v>0</v>
      </c>
      <c r="M36" s="390" t="str">
        <f>IFERROR(IF(G36&lt;&gt;"",INDEX('Overview - Section A'!$U$37:$U$44,MATCH(G36,'Overview - Section A'!$A$37:$A$44,1)),J36),"")</f>
        <v>a1Y36000002qEM3EAM</v>
      </c>
      <c r="N36" s="390"/>
      <c r="O36" s="390" t="s">
        <v>421</v>
      </c>
      <c r="P36" s="171"/>
      <c r="Q36" s="48"/>
    </row>
    <row r="37" spans="1:17" ht="47.1" customHeight="1" x14ac:dyDescent="0.3">
      <c r="A37" s="366">
        <v>2</v>
      </c>
      <c r="B37" s="383" t="str">
        <f t="shared" si="4"/>
        <v/>
      </c>
      <c r="C37" s="384">
        <f>IFERROR(IF(K37&lt;&gt;"",K37,IF(A37=A36,IF(C36&lt;YEAR('Overview - Section A'!$E$8),C36+1,""),YEAR('Overview - Section A'!$E$7))),"")</f>
        <v>2018</v>
      </c>
      <c r="D37" s="385"/>
      <c r="E37" s="386"/>
      <c r="F37" s="387" t="str">
        <f t="shared" si="6"/>
        <v/>
      </c>
      <c r="G37" s="388"/>
      <c r="H37" s="389"/>
      <c r="I37" s="390"/>
      <c r="J37" s="391" t="s">
        <v>410</v>
      </c>
      <c r="K37" s="392"/>
      <c r="L37" s="390" t="b">
        <f t="shared" si="5"/>
        <v>0</v>
      </c>
      <c r="M37" s="390" t="str">
        <f>IFERROR(IF(G37&lt;&gt;"",INDEX('Overview - Section A'!$U$37:$U$44,MATCH(G37,'Overview - Section A'!$A$37:$A$44,1)),J37),"")</f>
        <v>a1Y36000002qELyEAM</v>
      </c>
      <c r="N37" s="390"/>
      <c r="O37" s="390" t="s">
        <v>422</v>
      </c>
      <c r="P37" s="171"/>
      <c r="Q37" s="48"/>
    </row>
    <row r="38" spans="1:17" ht="47.1" customHeight="1" x14ac:dyDescent="0.3">
      <c r="A38" s="366">
        <v>2</v>
      </c>
      <c r="B38" s="383" t="str">
        <f t="shared" si="4"/>
        <v/>
      </c>
      <c r="C38" s="384">
        <f>IFERROR(IF(K38&lt;&gt;"",K38,IF(A38=A37,IF(C37&lt;YEAR('Overview - Section A'!$E$8),C37+1,""),YEAR('Overview - Section A'!$E$7))),"")</f>
        <v>2019</v>
      </c>
      <c r="D38" s="385"/>
      <c r="E38" s="386"/>
      <c r="F38" s="387" t="str">
        <f t="shared" si="6"/>
        <v/>
      </c>
      <c r="G38" s="388"/>
      <c r="H38" s="389"/>
      <c r="I38" s="390"/>
      <c r="J38" s="391" t="s">
        <v>412</v>
      </c>
      <c r="K38" s="392"/>
      <c r="L38" s="390" t="b">
        <f t="shared" si="5"/>
        <v>0</v>
      </c>
      <c r="M38" s="390" t="str">
        <f>IFERROR(IF(G38&lt;&gt;"",INDEX('Overview - Section A'!$U$37:$U$44,MATCH(G38,'Overview - Section A'!$A$37:$A$44,1)),J38),"")</f>
        <v>a1Y36000002qELzEAM</v>
      </c>
      <c r="N38" s="390"/>
      <c r="O38" s="390" t="s">
        <v>423</v>
      </c>
      <c r="P38" s="171"/>
      <c r="Q38" s="48"/>
    </row>
    <row r="39" spans="1:17" ht="47.1" customHeight="1" x14ac:dyDescent="0.3">
      <c r="A39" s="366">
        <v>2</v>
      </c>
      <c r="B39" s="383" t="str">
        <f t="shared" si="4"/>
        <v/>
      </c>
      <c r="C39" s="384">
        <f>IFERROR(IF(K39&lt;&gt;"",K39,IF(A39=A38,IF(C38&lt;YEAR('Overview - Section A'!$E$8),C38+1,""),YEAR('Overview - Section A'!$E$7))),"")</f>
        <v>2020</v>
      </c>
      <c r="D39" s="385"/>
      <c r="E39" s="386"/>
      <c r="F39" s="387" t="str">
        <f t="shared" si="6"/>
        <v/>
      </c>
      <c r="G39" s="388"/>
      <c r="H39" s="389"/>
      <c r="I39" s="390"/>
      <c r="J39" s="391" t="s">
        <v>414</v>
      </c>
      <c r="K39" s="392"/>
      <c r="L39" s="390" t="b">
        <f t="shared" si="5"/>
        <v>0</v>
      </c>
      <c r="M39" s="390" t="str">
        <f>IFERROR(IF(G39&lt;&gt;"",INDEX('Overview - Section A'!$U$37:$U$44,MATCH(G39,'Overview - Section A'!$A$37:$A$44,1)),J39),"")</f>
        <v>a1Y36000002qEM0EAM</v>
      </c>
      <c r="N39" s="390"/>
      <c r="O39" s="390" t="s">
        <v>424</v>
      </c>
      <c r="P39" s="171"/>
      <c r="Q39" s="48"/>
    </row>
    <row r="40" spans="1:17" ht="47.1" customHeight="1" x14ac:dyDescent="0.3">
      <c r="A40" s="366">
        <v>2</v>
      </c>
      <c r="B40" s="383" t="str">
        <f t="shared" si="4"/>
        <v/>
      </c>
      <c r="C40" s="384" t="str">
        <f>IFERROR(IF(K40&lt;&gt;"",K40,IF(A40=A39,IF(C39&lt;YEAR('Overview - Section A'!$E$8),C39+1,""),YEAR('Overview - Section A'!$E$7))),"")</f>
        <v/>
      </c>
      <c r="D40" s="385"/>
      <c r="E40" s="386"/>
      <c r="F40" s="387" t="str">
        <f t="shared" si="6"/>
        <v/>
      </c>
      <c r="G40" s="388"/>
      <c r="H40" s="389"/>
      <c r="I40" s="390"/>
      <c r="J40" s="391" t="s">
        <v>416</v>
      </c>
      <c r="K40" s="392"/>
      <c r="L40" s="390" t="b">
        <f t="shared" si="5"/>
        <v>0</v>
      </c>
      <c r="M40" s="390" t="str">
        <f>IFERROR(IF(G40&lt;&gt;"",INDEX('Overview - Section A'!$U$37:$U$44,MATCH(G40,'Overview - Section A'!$A$37:$A$44,1)),J40),"")</f>
        <v>a1Y36000002qEM1EAM</v>
      </c>
      <c r="N40" s="390"/>
      <c r="O40" s="390" t="s">
        <v>425</v>
      </c>
      <c r="P40" s="171"/>
      <c r="Q40" s="48"/>
    </row>
    <row r="41" spans="1:17" ht="47.1" customHeight="1" x14ac:dyDescent="0.3">
      <c r="A41" s="366">
        <v>2</v>
      </c>
      <c r="B41" s="383" t="str">
        <f t="shared" si="4"/>
        <v/>
      </c>
      <c r="C41" s="384" t="str">
        <f>IFERROR(IF(K41&lt;&gt;"",K41,IF(A41=A40,IF(C40&lt;YEAR('Overview - Section A'!$E$8),C40+1,""),YEAR('Overview - Section A'!$E$7))),"")</f>
        <v/>
      </c>
      <c r="D41" s="385"/>
      <c r="E41" s="386"/>
      <c r="F41" s="387" t="str">
        <f t="shared" si="6"/>
        <v/>
      </c>
      <c r="G41" s="388"/>
      <c r="H41" s="389"/>
      <c r="I41" s="390"/>
      <c r="J41" s="391" t="s">
        <v>418</v>
      </c>
      <c r="K41" s="392"/>
      <c r="L41" s="390" t="b">
        <f t="shared" si="5"/>
        <v>0</v>
      </c>
      <c r="M41" s="390" t="str">
        <f>IFERROR(IF(G41&lt;&gt;"",INDEX('Overview - Section A'!$U$37:$U$44,MATCH(G41,'Overview - Section A'!$A$37:$A$44,1)),J41),"")</f>
        <v>a1Y36000002qEM2EAM</v>
      </c>
      <c r="N41" s="390"/>
      <c r="O41" s="390" t="s">
        <v>426</v>
      </c>
      <c r="P41" s="171"/>
      <c r="Q41" s="48"/>
    </row>
    <row r="42" spans="1:17" ht="47.1" customHeight="1" x14ac:dyDescent="0.3">
      <c r="A42" s="366">
        <v>2</v>
      </c>
      <c r="B42" s="383" t="str">
        <f t="shared" si="4"/>
        <v/>
      </c>
      <c r="C42" s="384" t="str">
        <f>IFERROR(IF(K42&lt;&gt;"",K42,IF(A42=A41,IF(C41&lt;YEAR('Overview - Section A'!$E$8),C41+1,""),YEAR('Overview - Section A'!$E$7))),"")</f>
        <v/>
      </c>
      <c r="D42" s="385"/>
      <c r="E42" s="386"/>
      <c r="F42" s="387" t="str">
        <f t="shared" si="6"/>
        <v/>
      </c>
      <c r="G42" s="388"/>
      <c r="H42" s="389"/>
      <c r="I42" s="390"/>
      <c r="J42" s="391" t="s">
        <v>420</v>
      </c>
      <c r="K42" s="392"/>
      <c r="L42" s="390" t="b">
        <f t="shared" si="5"/>
        <v>0</v>
      </c>
      <c r="M42" s="390" t="str">
        <f>IFERROR(IF(G42&lt;&gt;"",INDEX('Overview - Section A'!$U$37:$U$44,MATCH(G42,'Overview - Section A'!$A$37:$A$44,1)),J42),"")</f>
        <v>a1Y36000002qEM3EAM</v>
      </c>
      <c r="N42" s="390"/>
      <c r="O42" s="390" t="s">
        <v>427</v>
      </c>
      <c r="P42" s="171"/>
      <c r="Q42" s="48"/>
    </row>
    <row r="43" spans="1:17" ht="47.1" customHeight="1" x14ac:dyDescent="0.3">
      <c r="A43" s="366">
        <v>3</v>
      </c>
      <c r="B43" s="383" t="str">
        <f t="shared" si="4"/>
        <v/>
      </c>
      <c r="C43" s="384">
        <f>IFERROR(IF(K43&lt;&gt;"",K43,IF(A43=A42,IF(C42&lt;YEAR('Overview - Section A'!$E$8),C42+1,""),YEAR('Overview - Section A'!$E$7))),"")</f>
        <v>2018</v>
      </c>
      <c r="D43" s="385"/>
      <c r="E43" s="386"/>
      <c r="F43" s="387" t="str">
        <f t="shared" si="6"/>
        <v/>
      </c>
      <c r="G43" s="388"/>
      <c r="H43" s="389"/>
      <c r="I43" s="390"/>
      <c r="J43" s="391" t="s">
        <v>410</v>
      </c>
      <c r="K43" s="392"/>
      <c r="L43" s="390" t="b">
        <f t="shared" si="5"/>
        <v>0</v>
      </c>
      <c r="M43" s="390" t="str">
        <f>IFERROR(IF(G43&lt;&gt;"",INDEX('Overview - Section A'!$U$37:$U$44,MATCH(G43,'Overview - Section A'!$A$37:$A$44,1)),J43),"")</f>
        <v>a1Y36000002qELyEAM</v>
      </c>
      <c r="N43" s="390"/>
      <c r="O43" s="390" t="s">
        <v>428</v>
      </c>
      <c r="P43" s="171"/>
      <c r="Q43" s="48"/>
    </row>
    <row r="44" spans="1:17" ht="47.1" customHeight="1" x14ac:dyDescent="0.3">
      <c r="A44" s="366">
        <v>3</v>
      </c>
      <c r="B44" s="383" t="str">
        <f t="shared" si="4"/>
        <v/>
      </c>
      <c r="C44" s="384">
        <f>IFERROR(IF(K44&lt;&gt;"",K44,IF(A44=A43,IF(C43&lt;YEAR('Overview - Section A'!$E$8),C43+1,""),YEAR('Overview - Section A'!$E$7))),"")</f>
        <v>2019</v>
      </c>
      <c r="D44" s="385"/>
      <c r="E44" s="386"/>
      <c r="F44" s="387" t="str">
        <f t="shared" si="6"/>
        <v/>
      </c>
      <c r="G44" s="388"/>
      <c r="H44" s="389"/>
      <c r="I44" s="390"/>
      <c r="J44" s="391" t="s">
        <v>412</v>
      </c>
      <c r="K44" s="392"/>
      <c r="L44" s="390" t="b">
        <f t="shared" si="5"/>
        <v>0</v>
      </c>
      <c r="M44" s="390" t="str">
        <f>IFERROR(IF(G44&lt;&gt;"",INDEX('Overview - Section A'!$U$37:$U$44,MATCH(G44,'Overview - Section A'!$A$37:$A$44,1)),J44),"")</f>
        <v>a1Y36000002qELzEAM</v>
      </c>
      <c r="N44" s="390"/>
      <c r="O44" s="390" t="s">
        <v>429</v>
      </c>
      <c r="P44" s="171"/>
      <c r="Q44" s="48"/>
    </row>
    <row r="45" spans="1:17" ht="47.1" customHeight="1" x14ac:dyDescent="0.3">
      <c r="A45" s="366">
        <v>3</v>
      </c>
      <c r="B45" s="383" t="str">
        <f t="shared" si="4"/>
        <v/>
      </c>
      <c r="C45" s="384">
        <f>IFERROR(IF(K45&lt;&gt;"",K45,IF(A45=A44,IF(C44&lt;YEAR('Overview - Section A'!$E$8),C44+1,""),YEAR('Overview - Section A'!$E$7))),"")</f>
        <v>2020</v>
      </c>
      <c r="D45" s="385"/>
      <c r="E45" s="386"/>
      <c r="F45" s="387" t="str">
        <f t="shared" si="6"/>
        <v/>
      </c>
      <c r="G45" s="388"/>
      <c r="H45" s="389"/>
      <c r="I45" s="390"/>
      <c r="J45" s="391" t="s">
        <v>414</v>
      </c>
      <c r="K45" s="392"/>
      <c r="L45" s="390" t="b">
        <f t="shared" si="5"/>
        <v>0</v>
      </c>
      <c r="M45" s="390" t="str">
        <f>IFERROR(IF(G45&lt;&gt;"",INDEX('Overview - Section A'!$U$37:$U$44,MATCH(G45,'Overview - Section A'!$A$37:$A$44,1)),J45),"")</f>
        <v>a1Y36000002qEM0EAM</v>
      </c>
      <c r="N45" s="390"/>
      <c r="O45" s="390" t="s">
        <v>430</v>
      </c>
      <c r="P45" s="171"/>
      <c r="Q45" s="48"/>
    </row>
    <row r="46" spans="1:17" ht="47.1" customHeight="1" x14ac:dyDescent="0.3">
      <c r="A46" s="366">
        <v>3</v>
      </c>
      <c r="B46" s="383" t="str">
        <f t="shared" si="4"/>
        <v/>
      </c>
      <c r="C46" s="384" t="str">
        <f>IFERROR(IF(K46&lt;&gt;"",K46,IF(A46=A45,IF(C45&lt;YEAR('Overview - Section A'!$E$8),C45+1,""),YEAR('Overview - Section A'!$E$7))),"")</f>
        <v/>
      </c>
      <c r="D46" s="385"/>
      <c r="E46" s="386"/>
      <c r="F46" s="387" t="str">
        <f t="shared" si="6"/>
        <v/>
      </c>
      <c r="G46" s="388"/>
      <c r="H46" s="389"/>
      <c r="I46" s="390"/>
      <c r="J46" s="391" t="s">
        <v>416</v>
      </c>
      <c r="K46" s="392"/>
      <c r="L46" s="390" t="b">
        <f t="shared" si="5"/>
        <v>0</v>
      </c>
      <c r="M46" s="390" t="str">
        <f>IFERROR(IF(G46&lt;&gt;"",INDEX('Overview - Section A'!$U$37:$U$44,MATCH(G46,'Overview - Section A'!$A$37:$A$44,1)),J46),"")</f>
        <v>a1Y36000002qEM1EAM</v>
      </c>
      <c r="N46" s="390"/>
      <c r="O46" s="390" t="s">
        <v>431</v>
      </c>
      <c r="P46" s="171"/>
      <c r="Q46" s="48"/>
    </row>
    <row r="47" spans="1:17" ht="47.1" customHeight="1" x14ac:dyDescent="0.3">
      <c r="A47" s="366">
        <v>3</v>
      </c>
      <c r="B47" s="383" t="str">
        <f t="shared" si="4"/>
        <v/>
      </c>
      <c r="C47" s="384" t="str">
        <f>IFERROR(IF(K47&lt;&gt;"",K47,IF(A47=A46,IF(C46&lt;YEAR('Overview - Section A'!$E$8),C46+1,""),YEAR('Overview - Section A'!$E$7))),"")</f>
        <v/>
      </c>
      <c r="D47" s="385"/>
      <c r="E47" s="386"/>
      <c r="F47" s="387" t="str">
        <f t="shared" si="6"/>
        <v/>
      </c>
      <c r="G47" s="388"/>
      <c r="H47" s="389"/>
      <c r="I47" s="390"/>
      <c r="J47" s="391" t="s">
        <v>418</v>
      </c>
      <c r="K47" s="392"/>
      <c r="L47" s="390" t="b">
        <f t="shared" si="5"/>
        <v>0</v>
      </c>
      <c r="M47" s="390" t="str">
        <f>IFERROR(IF(G47&lt;&gt;"",INDEX('Overview - Section A'!$U$37:$U$44,MATCH(G47,'Overview - Section A'!$A$37:$A$44,1)),J47),"")</f>
        <v>a1Y36000002qEM2EAM</v>
      </c>
      <c r="N47" s="390"/>
      <c r="O47" s="390" t="s">
        <v>432</v>
      </c>
      <c r="P47" s="171"/>
      <c r="Q47" s="48"/>
    </row>
    <row r="48" spans="1:17" ht="47.1" customHeight="1" x14ac:dyDescent="0.3">
      <c r="A48" s="366">
        <v>3</v>
      </c>
      <c r="B48" s="383" t="str">
        <f t="shared" si="4"/>
        <v/>
      </c>
      <c r="C48" s="384" t="str">
        <f>IFERROR(IF(K48&lt;&gt;"",K48,IF(A48=A47,IF(C47&lt;YEAR('Overview - Section A'!$E$8),C47+1,""),YEAR('Overview - Section A'!$E$7))),"")</f>
        <v/>
      </c>
      <c r="D48" s="385"/>
      <c r="E48" s="386"/>
      <c r="F48" s="387" t="str">
        <f t="shared" si="6"/>
        <v/>
      </c>
      <c r="G48" s="388"/>
      <c r="H48" s="389"/>
      <c r="I48" s="390"/>
      <c r="J48" s="391" t="s">
        <v>420</v>
      </c>
      <c r="K48" s="392"/>
      <c r="L48" s="390" t="b">
        <f t="shared" si="5"/>
        <v>0</v>
      </c>
      <c r="M48" s="390" t="str">
        <f>IFERROR(IF(G48&lt;&gt;"",INDEX('Overview - Section A'!$U$37:$U$44,MATCH(G48,'Overview - Section A'!$A$37:$A$44,1)),J48),"")</f>
        <v>a1Y36000002qEM3EAM</v>
      </c>
      <c r="N48" s="390"/>
      <c r="O48" s="390" t="s">
        <v>433</v>
      </c>
      <c r="P48" s="171"/>
      <c r="Q48" s="48"/>
    </row>
    <row r="49" spans="1:17" ht="47.1" customHeight="1" x14ac:dyDescent="0.3">
      <c r="A49" s="366">
        <v>4</v>
      </c>
      <c r="B49" s="383" t="str">
        <f t="shared" si="4"/>
        <v/>
      </c>
      <c r="C49" s="384">
        <f>IFERROR(IF(K49&lt;&gt;"",K49,IF(A49=A48,IF(C48&lt;YEAR('Overview - Section A'!$E$8),C48+1,""),YEAR('Overview - Section A'!$E$7))),"")</f>
        <v>2018</v>
      </c>
      <c r="D49" s="385"/>
      <c r="E49" s="386"/>
      <c r="F49" s="387" t="str">
        <f t="shared" si="6"/>
        <v/>
      </c>
      <c r="G49" s="388"/>
      <c r="H49" s="389"/>
      <c r="I49" s="390"/>
      <c r="J49" s="391" t="s">
        <v>410</v>
      </c>
      <c r="K49" s="392"/>
      <c r="L49" s="390" t="b">
        <f t="shared" si="5"/>
        <v>0</v>
      </c>
      <c r="M49" s="390" t="str">
        <f>IFERROR(IF(G49&lt;&gt;"",INDEX('Overview - Section A'!$U$37:$U$44,MATCH(G49,'Overview - Section A'!$A$37:$A$44,1)),J49),"")</f>
        <v>a1Y36000002qELyEAM</v>
      </c>
      <c r="N49" s="390"/>
      <c r="O49" s="390" t="s">
        <v>434</v>
      </c>
      <c r="P49" s="171"/>
      <c r="Q49" s="48"/>
    </row>
    <row r="50" spans="1:17" ht="47.1" customHeight="1" x14ac:dyDescent="0.3">
      <c r="A50" s="366">
        <v>4</v>
      </c>
      <c r="B50" s="383" t="str">
        <f t="shared" si="4"/>
        <v/>
      </c>
      <c r="C50" s="384">
        <f>IFERROR(IF(K50&lt;&gt;"",K50,IF(A50=A49,IF(C49&lt;YEAR('Overview - Section A'!$E$8),C49+1,""),YEAR('Overview - Section A'!$E$7))),"")</f>
        <v>2019</v>
      </c>
      <c r="D50" s="385"/>
      <c r="E50" s="386"/>
      <c r="F50" s="387" t="str">
        <f t="shared" si="6"/>
        <v/>
      </c>
      <c r="G50" s="388"/>
      <c r="H50" s="389"/>
      <c r="I50" s="390"/>
      <c r="J50" s="391" t="s">
        <v>412</v>
      </c>
      <c r="K50" s="392"/>
      <c r="L50" s="390" t="b">
        <f t="shared" si="5"/>
        <v>0</v>
      </c>
      <c r="M50" s="390" t="str">
        <f>IFERROR(IF(G50&lt;&gt;"",INDEX('Overview - Section A'!$U$37:$U$44,MATCH(G50,'Overview - Section A'!$A$37:$A$44,1)),J50),"")</f>
        <v>a1Y36000002qELzEAM</v>
      </c>
      <c r="N50" s="390"/>
      <c r="O50" s="390" t="s">
        <v>435</v>
      </c>
      <c r="P50" s="171"/>
      <c r="Q50" s="48"/>
    </row>
    <row r="51" spans="1:17" ht="47.1" customHeight="1" x14ac:dyDescent="0.3">
      <c r="A51" s="366">
        <v>4</v>
      </c>
      <c r="B51" s="383" t="str">
        <f t="shared" si="4"/>
        <v/>
      </c>
      <c r="C51" s="384">
        <f>IFERROR(IF(K51&lt;&gt;"",K51,IF(A51=A50,IF(C50&lt;YEAR('Overview - Section A'!$E$8),C50+1,""),YEAR('Overview - Section A'!$E$7))),"")</f>
        <v>2020</v>
      </c>
      <c r="D51" s="385"/>
      <c r="E51" s="386"/>
      <c r="F51" s="387" t="str">
        <f t="shared" si="6"/>
        <v/>
      </c>
      <c r="G51" s="388"/>
      <c r="H51" s="389"/>
      <c r="I51" s="390"/>
      <c r="J51" s="391" t="s">
        <v>414</v>
      </c>
      <c r="K51" s="392"/>
      <c r="L51" s="390" t="b">
        <f t="shared" si="5"/>
        <v>0</v>
      </c>
      <c r="M51" s="390" t="str">
        <f>IFERROR(IF(G51&lt;&gt;"",INDEX('Overview - Section A'!$U$37:$U$44,MATCH(G51,'Overview - Section A'!$A$37:$A$44,1)),J51),"")</f>
        <v>a1Y36000002qEM0EAM</v>
      </c>
      <c r="N51" s="390"/>
      <c r="O51" s="390" t="s">
        <v>436</v>
      </c>
      <c r="P51" s="171"/>
      <c r="Q51" s="48"/>
    </row>
    <row r="52" spans="1:17" ht="47.1" customHeight="1" x14ac:dyDescent="0.3">
      <c r="A52" s="366">
        <v>4</v>
      </c>
      <c r="B52" s="383" t="str">
        <f t="shared" si="4"/>
        <v/>
      </c>
      <c r="C52" s="384" t="str">
        <f>IFERROR(IF(K52&lt;&gt;"",K52,IF(A52=A51,IF(C51&lt;YEAR('Overview - Section A'!$E$8),C51+1,""),YEAR('Overview - Section A'!$E$7))),"")</f>
        <v/>
      </c>
      <c r="D52" s="385"/>
      <c r="E52" s="386"/>
      <c r="F52" s="387" t="str">
        <f t="shared" si="6"/>
        <v/>
      </c>
      <c r="G52" s="388"/>
      <c r="H52" s="389"/>
      <c r="I52" s="390"/>
      <c r="J52" s="391" t="s">
        <v>416</v>
      </c>
      <c r="K52" s="392"/>
      <c r="L52" s="390" t="b">
        <f t="shared" si="5"/>
        <v>0</v>
      </c>
      <c r="M52" s="390" t="str">
        <f>IFERROR(IF(G52&lt;&gt;"",INDEX('Overview - Section A'!$U$37:$U$44,MATCH(G52,'Overview - Section A'!$A$37:$A$44,1)),J52),"")</f>
        <v>a1Y36000002qEM1EAM</v>
      </c>
      <c r="N52" s="390"/>
      <c r="O52" s="390" t="s">
        <v>437</v>
      </c>
      <c r="P52" s="171"/>
      <c r="Q52" s="48"/>
    </row>
    <row r="53" spans="1:17" ht="47.1" customHeight="1" x14ac:dyDescent="0.3">
      <c r="A53" s="366">
        <v>4</v>
      </c>
      <c r="B53" s="383" t="str">
        <f t="shared" si="4"/>
        <v/>
      </c>
      <c r="C53" s="384" t="str">
        <f>IFERROR(IF(K53&lt;&gt;"",K53,IF(A53=A52,IF(C52&lt;YEAR('Overview - Section A'!$E$8),C52+1,""),YEAR('Overview - Section A'!$E$7))),"")</f>
        <v/>
      </c>
      <c r="D53" s="385"/>
      <c r="E53" s="386"/>
      <c r="F53" s="387" t="str">
        <f t="shared" si="6"/>
        <v/>
      </c>
      <c r="G53" s="388"/>
      <c r="H53" s="389"/>
      <c r="I53" s="390"/>
      <c r="J53" s="391" t="s">
        <v>418</v>
      </c>
      <c r="K53" s="392"/>
      <c r="L53" s="390" t="b">
        <f t="shared" si="5"/>
        <v>0</v>
      </c>
      <c r="M53" s="390" t="str">
        <f>IFERROR(IF(G53&lt;&gt;"",INDEX('Overview - Section A'!$U$37:$U$44,MATCH(G53,'Overview - Section A'!$A$37:$A$44,1)),J53),"")</f>
        <v>a1Y36000002qEM2EAM</v>
      </c>
      <c r="N53" s="390"/>
      <c r="O53" s="390" t="s">
        <v>438</v>
      </c>
      <c r="P53" s="171"/>
      <c r="Q53" s="48"/>
    </row>
    <row r="54" spans="1:17" ht="47.1" customHeight="1" x14ac:dyDescent="0.3">
      <c r="A54" s="366">
        <v>4</v>
      </c>
      <c r="B54" s="383" t="str">
        <f t="shared" si="4"/>
        <v/>
      </c>
      <c r="C54" s="384" t="str">
        <f>IFERROR(IF(K54&lt;&gt;"",K54,IF(A54=A53,IF(C53&lt;YEAR('Overview - Section A'!$E$8),C53+1,""),YEAR('Overview - Section A'!$E$7))),"")</f>
        <v/>
      </c>
      <c r="D54" s="385"/>
      <c r="E54" s="386"/>
      <c r="F54" s="387" t="str">
        <f t="shared" si="6"/>
        <v/>
      </c>
      <c r="G54" s="388"/>
      <c r="H54" s="389"/>
      <c r="I54" s="390"/>
      <c r="J54" s="391" t="s">
        <v>420</v>
      </c>
      <c r="K54" s="392"/>
      <c r="L54" s="390" t="b">
        <f t="shared" si="5"/>
        <v>0</v>
      </c>
      <c r="M54" s="390" t="str">
        <f>IFERROR(IF(G54&lt;&gt;"",INDEX('Overview - Section A'!$U$37:$U$44,MATCH(G54,'Overview - Section A'!$A$37:$A$44,1)),J54),"")</f>
        <v>a1Y36000002qEM3EAM</v>
      </c>
      <c r="N54" s="390"/>
      <c r="O54" s="390" t="s">
        <v>439</v>
      </c>
      <c r="P54" s="171"/>
      <c r="Q54" s="48"/>
    </row>
    <row r="55" spans="1:17" ht="47.1" customHeight="1" x14ac:dyDescent="0.3">
      <c r="A55" s="366">
        <v>5</v>
      </c>
      <c r="B55" s="383" t="str">
        <f t="shared" si="4"/>
        <v/>
      </c>
      <c r="C55" s="384">
        <f>IFERROR(IF(K55&lt;&gt;"",K55,IF(A55=A54,IF(C54&lt;YEAR('Overview - Section A'!$E$8),C54+1,""),YEAR('Overview - Section A'!$E$7))),"")</f>
        <v>2018</v>
      </c>
      <c r="D55" s="386"/>
      <c r="E55" s="386"/>
      <c r="F55" s="387" t="str">
        <f t="shared" si="6"/>
        <v/>
      </c>
      <c r="G55" s="388"/>
      <c r="H55" s="389"/>
      <c r="I55" s="390"/>
      <c r="J55" s="391" t="s">
        <v>410</v>
      </c>
      <c r="K55" s="392"/>
      <c r="L55" s="390" t="b">
        <f t="shared" si="5"/>
        <v>0</v>
      </c>
      <c r="M55" s="390" t="str">
        <f>IFERROR(IF(G55&lt;&gt;"",INDEX('Overview - Section A'!$U$37:$U$44,MATCH(G55,'Overview - Section A'!$A$37:$A$44,1)),J55),"")</f>
        <v>a1Y36000002qELyEAM</v>
      </c>
      <c r="N55" s="390"/>
      <c r="O55" s="390" t="s">
        <v>440</v>
      </c>
      <c r="P55" s="171"/>
      <c r="Q55" s="48"/>
    </row>
    <row r="56" spans="1:17" ht="47.1" customHeight="1" x14ac:dyDescent="0.3">
      <c r="A56" s="366">
        <v>5</v>
      </c>
      <c r="B56" s="383" t="str">
        <f t="shared" si="4"/>
        <v/>
      </c>
      <c r="C56" s="384">
        <f>IFERROR(IF(K56&lt;&gt;"",K56,IF(A56=A55,IF(C55&lt;YEAR('Overview - Section A'!$E$8),C55+1,""),YEAR('Overview - Section A'!$E$7))),"")</f>
        <v>2019</v>
      </c>
      <c r="D56" s="386"/>
      <c r="E56" s="386"/>
      <c r="F56" s="387" t="str">
        <f t="shared" si="6"/>
        <v/>
      </c>
      <c r="G56" s="388"/>
      <c r="H56" s="389"/>
      <c r="I56" s="390"/>
      <c r="J56" s="391" t="s">
        <v>412</v>
      </c>
      <c r="K56" s="392"/>
      <c r="L56" s="390" t="b">
        <f t="shared" si="5"/>
        <v>0</v>
      </c>
      <c r="M56" s="390" t="str">
        <f>IFERROR(IF(G56&lt;&gt;"",INDEX('Overview - Section A'!$U$37:$U$44,MATCH(G56,'Overview - Section A'!$A$37:$A$44,1)),J56),"")</f>
        <v>a1Y36000002qELzEAM</v>
      </c>
      <c r="N56" s="390"/>
      <c r="O56" s="390" t="s">
        <v>441</v>
      </c>
      <c r="P56" s="171"/>
      <c r="Q56" s="48"/>
    </row>
    <row r="57" spans="1:17" ht="47.1" customHeight="1" x14ac:dyDescent="0.3">
      <c r="A57" s="366">
        <v>5</v>
      </c>
      <c r="B57" s="383" t="str">
        <f t="shared" si="4"/>
        <v/>
      </c>
      <c r="C57" s="384">
        <f>IFERROR(IF(K57&lt;&gt;"",K57,IF(A57=A56,IF(C56&lt;YEAR('Overview - Section A'!$E$8),C56+1,""),YEAR('Overview - Section A'!$E$7))),"")</f>
        <v>2020</v>
      </c>
      <c r="D57" s="386"/>
      <c r="E57" s="386"/>
      <c r="F57" s="387" t="str">
        <f t="shared" si="6"/>
        <v/>
      </c>
      <c r="G57" s="388"/>
      <c r="H57" s="389"/>
      <c r="I57" s="390"/>
      <c r="J57" s="391" t="s">
        <v>414</v>
      </c>
      <c r="K57" s="392"/>
      <c r="L57" s="390" t="b">
        <f t="shared" si="5"/>
        <v>0</v>
      </c>
      <c r="M57" s="390" t="str">
        <f>IFERROR(IF(G57&lt;&gt;"",INDEX('Overview - Section A'!$U$37:$U$44,MATCH(G57,'Overview - Section A'!$A$37:$A$44,1)),J57),"")</f>
        <v>a1Y36000002qEM0EAM</v>
      </c>
      <c r="N57" s="390"/>
      <c r="O57" s="390" t="s">
        <v>442</v>
      </c>
      <c r="P57" s="171"/>
      <c r="Q57" s="48"/>
    </row>
    <row r="58" spans="1:17" ht="47.1" customHeight="1" x14ac:dyDescent="0.3">
      <c r="A58" s="366">
        <v>5</v>
      </c>
      <c r="B58" s="383" t="str">
        <f t="shared" si="4"/>
        <v/>
      </c>
      <c r="C58" s="384" t="str">
        <f>IFERROR(IF(K58&lt;&gt;"",K58,IF(A58=A57,IF(C57&lt;YEAR('Overview - Section A'!$E$8),C57+1,""),YEAR('Overview - Section A'!$E$7))),"")</f>
        <v/>
      </c>
      <c r="D58" s="385"/>
      <c r="E58" s="386"/>
      <c r="F58" s="387" t="str">
        <f t="shared" si="6"/>
        <v/>
      </c>
      <c r="G58" s="388"/>
      <c r="H58" s="389"/>
      <c r="I58" s="390"/>
      <c r="J58" s="391" t="s">
        <v>416</v>
      </c>
      <c r="K58" s="392"/>
      <c r="L58" s="390" t="b">
        <f t="shared" si="5"/>
        <v>0</v>
      </c>
      <c r="M58" s="390" t="str">
        <f>IFERROR(IF(G58&lt;&gt;"",INDEX('Overview - Section A'!$U$37:$U$44,MATCH(G58,'Overview - Section A'!$A$37:$A$44,1)),J58),"")</f>
        <v>a1Y36000002qEM1EAM</v>
      </c>
      <c r="N58" s="390"/>
      <c r="O58" s="390" t="s">
        <v>443</v>
      </c>
      <c r="P58" s="171"/>
      <c r="Q58" s="48"/>
    </row>
    <row r="59" spans="1:17" ht="47.1" customHeight="1" x14ac:dyDescent="0.3">
      <c r="A59" s="366">
        <v>5</v>
      </c>
      <c r="B59" s="383" t="str">
        <f t="shared" si="4"/>
        <v/>
      </c>
      <c r="C59" s="384" t="str">
        <f>IFERROR(IF(K59&lt;&gt;"",K59,IF(A59=A58,IF(C58&lt;YEAR('Overview - Section A'!$E$8),C58+1,""),YEAR('Overview - Section A'!$E$7))),"")</f>
        <v/>
      </c>
      <c r="D59" s="385"/>
      <c r="E59" s="386"/>
      <c r="F59" s="387" t="str">
        <f t="shared" si="6"/>
        <v/>
      </c>
      <c r="G59" s="388"/>
      <c r="H59" s="389"/>
      <c r="I59" s="390"/>
      <c r="J59" s="391" t="s">
        <v>418</v>
      </c>
      <c r="K59" s="392"/>
      <c r="L59" s="390" t="b">
        <f t="shared" si="5"/>
        <v>0</v>
      </c>
      <c r="M59" s="390" t="str">
        <f>IFERROR(IF(G59&lt;&gt;"",INDEX('Overview - Section A'!$U$37:$U$44,MATCH(G59,'Overview - Section A'!$A$37:$A$44,1)),J59),"")</f>
        <v>a1Y36000002qEM2EAM</v>
      </c>
      <c r="N59" s="390"/>
      <c r="O59" s="390" t="s">
        <v>444</v>
      </c>
      <c r="P59" s="171"/>
      <c r="Q59" s="48"/>
    </row>
    <row r="60" spans="1:17" ht="47.1" customHeight="1" x14ac:dyDescent="0.3">
      <c r="A60" s="366">
        <v>5</v>
      </c>
      <c r="B60" s="383" t="str">
        <f t="shared" si="4"/>
        <v/>
      </c>
      <c r="C60" s="384" t="str">
        <f>IFERROR(IF(K60&lt;&gt;"",K60,IF(A60=A59,IF(C59&lt;YEAR('Overview - Section A'!$E$8),C59+1,""),YEAR('Overview - Section A'!$E$7))),"")</f>
        <v/>
      </c>
      <c r="D60" s="385"/>
      <c r="E60" s="386"/>
      <c r="F60" s="387" t="str">
        <f t="shared" si="6"/>
        <v/>
      </c>
      <c r="G60" s="388"/>
      <c r="H60" s="389"/>
      <c r="I60" s="390"/>
      <c r="J60" s="391" t="s">
        <v>420</v>
      </c>
      <c r="K60" s="392"/>
      <c r="L60" s="390" t="b">
        <f t="shared" si="5"/>
        <v>0</v>
      </c>
      <c r="M60" s="390" t="str">
        <f>IFERROR(IF(G60&lt;&gt;"",INDEX('Overview - Section A'!$U$37:$U$44,MATCH(G60,'Overview - Section A'!$A$37:$A$44,1)),J60),"")</f>
        <v>a1Y36000002qEM3EAM</v>
      </c>
      <c r="N60" s="390"/>
      <c r="O60" s="390" t="s">
        <v>445</v>
      </c>
      <c r="P60" s="171"/>
      <c r="Q60" s="48"/>
    </row>
    <row r="61" spans="1:17" ht="47.1" customHeight="1" x14ac:dyDescent="0.3">
      <c r="A61" s="366">
        <v>6</v>
      </c>
      <c r="B61" s="383" t="str">
        <f t="shared" si="4"/>
        <v/>
      </c>
      <c r="C61" s="384">
        <f>IFERROR(IF(K61&lt;&gt;"",K61,IF(A61=A60,IF(C60&lt;YEAR('Overview - Section A'!$E$8),C60+1,""),YEAR('Overview - Section A'!$E$7))),"")</f>
        <v>2018</v>
      </c>
      <c r="D61" s="385"/>
      <c r="E61" s="386"/>
      <c r="F61" s="387" t="str">
        <f t="shared" si="6"/>
        <v/>
      </c>
      <c r="G61" s="388"/>
      <c r="H61" s="389"/>
      <c r="I61" s="390"/>
      <c r="J61" s="391" t="s">
        <v>410</v>
      </c>
      <c r="K61" s="392"/>
      <c r="L61" s="390" t="b">
        <f t="shared" si="5"/>
        <v>0</v>
      </c>
      <c r="M61" s="390" t="str">
        <f>IFERROR(IF(G61&lt;&gt;"",INDEX('Overview - Section A'!$U$37:$U$44,MATCH(G61,'Overview - Section A'!$A$37:$A$44,1)),J61),"")</f>
        <v>a1Y36000002qELyEAM</v>
      </c>
      <c r="N61" s="390"/>
      <c r="O61" s="390" t="s">
        <v>446</v>
      </c>
      <c r="P61" s="171"/>
      <c r="Q61" s="48"/>
    </row>
    <row r="62" spans="1:17" ht="47.1" customHeight="1" x14ac:dyDescent="0.3">
      <c r="A62" s="366">
        <v>6</v>
      </c>
      <c r="B62" s="383" t="str">
        <f t="shared" ref="B62:B93" si="7">IF(A62=A61,"",VLOOKUP(A62,$A$10:$V$26,22,FALSE))</f>
        <v/>
      </c>
      <c r="C62" s="384">
        <f>IFERROR(IF(K62&lt;&gt;"",K62,IF(A62=A61,IF(C61&lt;YEAR('Overview - Section A'!$E$8),C61+1,""),YEAR('Overview - Section A'!$E$7))),"")</f>
        <v>2019</v>
      </c>
      <c r="D62" s="385"/>
      <c r="E62" s="386"/>
      <c r="F62" s="387" t="str">
        <f t="shared" si="6"/>
        <v/>
      </c>
      <c r="G62" s="388"/>
      <c r="H62" s="389"/>
      <c r="I62" s="390"/>
      <c r="J62" s="391" t="s">
        <v>412</v>
      </c>
      <c r="K62" s="392"/>
      <c r="L62" s="390" t="b">
        <f t="shared" ref="L62:L93" si="8">IFERROR(IF(VLOOKUP(A62,$A$10:$V$26,22,FALSE)&lt;&gt;"",TRUE,FALSE),FALSE)</f>
        <v>0</v>
      </c>
      <c r="M62" s="390" t="str">
        <f>IFERROR(IF(G62&lt;&gt;"",INDEX('Overview - Section A'!$U$37:$U$44,MATCH(G62,'Overview - Section A'!$A$37:$A$44,1)),J62),"")</f>
        <v>a1Y36000002qELzEAM</v>
      </c>
      <c r="N62" s="390"/>
      <c r="O62" s="390" t="s">
        <v>447</v>
      </c>
      <c r="P62" s="171"/>
      <c r="Q62" s="48"/>
    </row>
    <row r="63" spans="1:17" ht="47.1" customHeight="1" x14ac:dyDescent="0.3">
      <c r="A63" s="366">
        <v>6</v>
      </c>
      <c r="B63" s="383" t="str">
        <f t="shared" si="7"/>
        <v/>
      </c>
      <c r="C63" s="384">
        <f>IFERROR(IF(K63&lt;&gt;"",K63,IF(A63=A62,IF(C62&lt;YEAR('Overview - Section A'!$E$8),C62+1,""),YEAR('Overview - Section A'!$E$7))),"")</f>
        <v>2020</v>
      </c>
      <c r="D63" s="385"/>
      <c r="E63" s="386"/>
      <c r="F63" s="387" t="str">
        <f t="shared" si="6"/>
        <v/>
      </c>
      <c r="G63" s="388"/>
      <c r="H63" s="389"/>
      <c r="I63" s="390"/>
      <c r="J63" s="391" t="s">
        <v>414</v>
      </c>
      <c r="K63" s="392"/>
      <c r="L63" s="390" t="b">
        <f t="shared" si="8"/>
        <v>0</v>
      </c>
      <c r="M63" s="390" t="str">
        <f>IFERROR(IF(G63&lt;&gt;"",INDEX('Overview - Section A'!$U$37:$U$44,MATCH(G63,'Overview - Section A'!$A$37:$A$44,1)),J63),"")</f>
        <v>a1Y36000002qEM0EAM</v>
      </c>
      <c r="N63" s="390"/>
      <c r="O63" s="390" t="s">
        <v>448</v>
      </c>
      <c r="P63" s="171"/>
      <c r="Q63" s="48"/>
    </row>
    <row r="64" spans="1:17" ht="47.1" customHeight="1" x14ac:dyDescent="0.3">
      <c r="A64" s="366">
        <v>6</v>
      </c>
      <c r="B64" s="383" t="str">
        <f t="shared" si="7"/>
        <v/>
      </c>
      <c r="C64" s="384" t="str">
        <f>IFERROR(IF(K64&lt;&gt;"",K64,IF(A64=A63,IF(C63&lt;YEAR('Overview - Section A'!$E$8),C63+1,""),YEAR('Overview - Section A'!$E$7))),"")</f>
        <v/>
      </c>
      <c r="D64" s="385"/>
      <c r="E64" s="386"/>
      <c r="F64" s="387" t="str">
        <f t="shared" si="6"/>
        <v/>
      </c>
      <c r="G64" s="388"/>
      <c r="H64" s="389"/>
      <c r="I64" s="390"/>
      <c r="J64" s="391" t="s">
        <v>416</v>
      </c>
      <c r="K64" s="392"/>
      <c r="L64" s="390" t="b">
        <f t="shared" si="8"/>
        <v>0</v>
      </c>
      <c r="M64" s="390" t="str">
        <f>IFERROR(IF(G64&lt;&gt;"",INDEX('Overview - Section A'!$U$37:$U$44,MATCH(G64,'Overview - Section A'!$A$37:$A$44,1)),J64),"")</f>
        <v>a1Y36000002qEM1EAM</v>
      </c>
      <c r="N64" s="390"/>
      <c r="O64" s="390" t="s">
        <v>449</v>
      </c>
      <c r="P64" s="171"/>
      <c r="Q64" s="48"/>
    </row>
    <row r="65" spans="1:17" ht="47.1" customHeight="1" x14ac:dyDescent="0.3">
      <c r="A65" s="366">
        <v>6</v>
      </c>
      <c r="B65" s="383" t="str">
        <f t="shared" si="7"/>
        <v/>
      </c>
      <c r="C65" s="384" t="str">
        <f>IFERROR(IF(K65&lt;&gt;"",K65,IF(A65=A64,IF(C64&lt;YEAR('Overview - Section A'!$E$8),C64+1,""),YEAR('Overview - Section A'!$E$7))),"")</f>
        <v/>
      </c>
      <c r="D65" s="385"/>
      <c r="E65" s="386"/>
      <c r="F65" s="387" t="str">
        <f t="shared" si="6"/>
        <v/>
      </c>
      <c r="G65" s="388"/>
      <c r="H65" s="389"/>
      <c r="I65" s="390"/>
      <c r="J65" s="391" t="s">
        <v>418</v>
      </c>
      <c r="K65" s="392"/>
      <c r="L65" s="390" t="b">
        <f t="shared" si="8"/>
        <v>0</v>
      </c>
      <c r="M65" s="390" t="str">
        <f>IFERROR(IF(G65&lt;&gt;"",INDEX('Overview - Section A'!$U$37:$U$44,MATCH(G65,'Overview - Section A'!$A$37:$A$44,1)),J65),"")</f>
        <v>a1Y36000002qEM2EAM</v>
      </c>
      <c r="N65" s="390"/>
      <c r="O65" s="390" t="s">
        <v>450</v>
      </c>
      <c r="P65" s="171"/>
      <c r="Q65" s="48"/>
    </row>
    <row r="66" spans="1:17" ht="47.1" customHeight="1" x14ac:dyDescent="0.3">
      <c r="A66" s="366">
        <v>6</v>
      </c>
      <c r="B66" s="383" t="str">
        <f t="shared" si="7"/>
        <v/>
      </c>
      <c r="C66" s="384" t="str">
        <f>IFERROR(IF(K66&lt;&gt;"",K66,IF(A66=A65,IF(C65&lt;YEAR('Overview - Section A'!$E$8),C65+1,""),YEAR('Overview - Section A'!$E$7))),"")</f>
        <v/>
      </c>
      <c r="D66" s="385"/>
      <c r="E66" s="386"/>
      <c r="F66" s="387" t="str">
        <f t="shared" si="6"/>
        <v/>
      </c>
      <c r="G66" s="388"/>
      <c r="H66" s="389"/>
      <c r="I66" s="390"/>
      <c r="J66" s="391" t="s">
        <v>420</v>
      </c>
      <c r="K66" s="392"/>
      <c r="L66" s="390" t="b">
        <f t="shared" si="8"/>
        <v>0</v>
      </c>
      <c r="M66" s="390" t="str">
        <f>IFERROR(IF(G66&lt;&gt;"",INDEX('Overview - Section A'!$U$37:$U$44,MATCH(G66,'Overview - Section A'!$A$37:$A$44,1)),J66),"")</f>
        <v>a1Y36000002qEM3EAM</v>
      </c>
      <c r="N66" s="390"/>
      <c r="O66" s="390" t="s">
        <v>451</v>
      </c>
      <c r="P66" s="171"/>
      <c r="Q66" s="48"/>
    </row>
    <row r="67" spans="1:17" ht="47.1" customHeight="1" x14ac:dyDescent="0.3">
      <c r="A67" s="366">
        <v>7</v>
      </c>
      <c r="B67" s="383" t="str">
        <f t="shared" si="7"/>
        <v/>
      </c>
      <c r="C67" s="384">
        <f>IFERROR(IF(K67&lt;&gt;"",K67,IF(A67=A66,IF(C66&lt;YEAR('Overview - Section A'!$E$8),C66+1,""),YEAR('Overview - Section A'!$E$7))),"")</f>
        <v>2018</v>
      </c>
      <c r="D67" s="385"/>
      <c r="E67" s="386"/>
      <c r="F67" s="387" t="str">
        <f t="shared" si="6"/>
        <v/>
      </c>
      <c r="G67" s="388"/>
      <c r="H67" s="389"/>
      <c r="I67" s="390"/>
      <c r="J67" s="391" t="s">
        <v>410</v>
      </c>
      <c r="K67" s="392"/>
      <c r="L67" s="390" t="b">
        <f t="shared" si="8"/>
        <v>0</v>
      </c>
      <c r="M67" s="390" t="str">
        <f>IFERROR(IF(G67&lt;&gt;"",INDEX('Overview - Section A'!$U$37:$U$44,MATCH(G67,'Overview - Section A'!$A$37:$A$44,1)),J67),"")</f>
        <v>a1Y36000002qELyEAM</v>
      </c>
      <c r="N67" s="390"/>
      <c r="O67" s="390" t="s">
        <v>452</v>
      </c>
      <c r="P67" s="171"/>
      <c r="Q67" s="48"/>
    </row>
    <row r="68" spans="1:17" ht="47.1" customHeight="1" x14ac:dyDescent="0.3">
      <c r="A68" s="366">
        <v>7</v>
      </c>
      <c r="B68" s="383" t="str">
        <f t="shared" si="7"/>
        <v/>
      </c>
      <c r="C68" s="384">
        <f>IFERROR(IF(K68&lt;&gt;"",K68,IF(A68=A67,IF(C67&lt;YEAR('Overview - Section A'!$E$8),C67+1,""),YEAR('Overview - Section A'!$E$7))),"")</f>
        <v>2019</v>
      </c>
      <c r="D68" s="385"/>
      <c r="E68" s="386"/>
      <c r="F68" s="387" t="str">
        <f t="shared" si="6"/>
        <v/>
      </c>
      <c r="G68" s="388"/>
      <c r="H68" s="389"/>
      <c r="I68" s="390"/>
      <c r="J68" s="391" t="s">
        <v>412</v>
      </c>
      <c r="K68" s="392"/>
      <c r="L68" s="390" t="b">
        <f t="shared" si="8"/>
        <v>0</v>
      </c>
      <c r="M68" s="390" t="str">
        <f>IFERROR(IF(G68&lt;&gt;"",INDEX('Overview - Section A'!$U$37:$U$44,MATCH(G68,'Overview - Section A'!$A$37:$A$44,1)),J68),"")</f>
        <v>a1Y36000002qELzEAM</v>
      </c>
      <c r="N68" s="390"/>
      <c r="O68" s="390" t="s">
        <v>453</v>
      </c>
      <c r="P68" s="171"/>
      <c r="Q68" s="48"/>
    </row>
    <row r="69" spans="1:17" ht="47.1" customHeight="1" x14ac:dyDescent="0.3">
      <c r="A69" s="366">
        <v>7</v>
      </c>
      <c r="B69" s="383" t="str">
        <f t="shared" si="7"/>
        <v/>
      </c>
      <c r="C69" s="384">
        <f>IFERROR(IF(K69&lt;&gt;"",K69,IF(A69=A68,IF(C68&lt;YEAR('Overview - Section A'!$E$8),C68+1,""),YEAR('Overview - Section A'!$E$7))),"")</f>
        <v>2020</v>
      </c>
      <c r="D69" s="385"/>
      <c r="E69" s="386"/>
      <c r="F69" s="387" t="str">
        <f t="shared" si="6"/>
        <v/>
      </c>
      <c r="G69" s="388"/>
      <c r="H69" s="389"/>
      <c r="I69" s="390"/>
      <c r="J69" s="391" t="s">
        <v>414</v>
      </c>
      <c r="K69" s="392"/>
      <c r="L69" s="390" t="b">
        <f t="shared" si="8"/>
        <v>0</v>
      </c>
      <c r="M69" s="390" t="str">
        <f>IFERROR(IF(G69&lt;&gt;"",INDEX('Overview - Section A'!$U$37:$U$44,MATCH(G69,'Overview - Section A'!$A$37:$A$44,1)),J69),"")</f>
        <v>a1Y36000002qEM0EAM</v>
      </c>
      <c r="N69" s="390"/>
      <c r="O69" s="390" t="s">
        <v>454</v>
      </c>
      <c r="P69" s="171"/>
      <c r="Q69" s="48"/>
    </row>
    <row r="70" spans="1:17" ht="47.1" customHeight="1" x14ac:dyDescent="0.3">
      <c r="A70" s="366">
        <v>7</v>
      </c>
      <c r="B70" s="383" t="str">
        <f t="shared" si="7"/>
        <v/>
      </c>
      <c r="C70" s="384" t="str">
        <f>IFERROR(IF(K70&lt;&gt;"",K70,IF(A70=A69,IF(C69&lt;YEAR('Overview - Section A'!$E$8),C69+1,""),YEAR('Overview - Section A'!$E$7))),"")</f>
        <v/>
      </c>
      <c r="D70" s="385"/>
      <c r="E70" s="386"/>
      <c r="F70" s="387" t="str">
        <f t="shared" si="6"/>
        <v/>
      </c>
      <c r="G70" s="388"/>
      <c r="H70" s="389"/>
      <c r="I70" s="390"/>
      <c r="J70" s="391" t="s">
        <v>416</v>
      </c>
      <c r="K70" s="392"/>
      <c r="L70" s="390" t="b">
        <f t="shared" si="8"/>
        <v>0</v>
      </c>
      <c r="M70" s="390" t="str">
        <f>IFERROR(IF(G70&lt;&gt;"",INDEX('Overview - Section A'!$U$37:$U$44,MATCH(G70,'Overview - Section A'!$A$37:$A$44,1)),J70),"")</f>
        <v>a1Y36000002qEM1EAM</v>
      </c>
      <c r="N70" s="390"/>
      <c r="O70" s="390" t="s">
        <v>455</v>
      </c>
      <c r="P70" s="171"/>
      <c r="Q70" s="48"/>
    </row>
    <row r="71" spans="1:17" ht="47.1" customHeight="1" x14ac:dyDescent="0.3">
      <c r="A71" s="366">
        <v>7</v>
      </c>
      <c r="B71" s="383" t="str">
        <f t="shared" si="7"/>
        <v/>
      </c>
      <c r="C71" s="384" t="str">
        <f>IFERROR(IF(K71&lt;&gt;"",K71,IF(A71=A70,IF(C70&lt;YEAR('Overview - Section A'!$E$8),C70+1,""),YEAR('Overview - Section A'!$E$7))),"")</f>
        <v/>
      </c>
      <c r="D71" s="385"/>
      <c r="E71" s="386"/>
      <c r="F71" s="387" t="str">
        <f t="shared" si="6"/>
        <v/>
      </c>
      <c r="G71" s="388"/>
      <c r="H71" s="389"/>
      <c r="I71" s="390"/>
      <c r="J71" s="391" t="s">
        <v>418</v>
      </c>
      <c r="K71" s="392"/>
      <c r="L71" s="390" t="b">
        <f t="shared" si="8"/>
        <v>0</v>
      </c>
      <c r="M71" s="390" t="str">
        <f>IFERROR(IF(G71&lt;&gt;"",INDEX('Overview - Section A'!$U$37:$U$44,MATCH(G71,'Overview - Section A'!$A$37:$A$44,1)),J71),"")</f>
        <v>a1Y36000002qEM2EAM</v>
      </c>
      <c r="N71" s="390"/>
      <c r="O71" s="390" t="s">
        <v>456</v>
      </c>
      <c r="P71" s="171"/>
      <c r="Q71" s="48"/>
    </row>
    <row r="72" spans="1:17" ht="47.1" customHeight="1" x14ac:dyDescent="0.3">
      <c r="A72" s="366">
        <v>7</v>
      </c>
      <c r="B72" s="383" t="str">
        <f t="shared" si="7"/>
        <v/>
      </c>
      <c r="C72" s="384" t="str">
        <f>IFERROR(IF(K72&lt;&gt;"",K72,IF(A72=A71,IF(C71&lt;YEAR('Overview - Section A'!$E$8),C71+1,""),YEAR('Overview - Section A'!$E$7))),"")</f>
        <v/>
      </c>
      <c r="D72" s="385"/>
      <c r="E72" s="386"/>
      <c r="F72" s="387" t="str">
        <f t="shared" si="6"/>
        <v/>
      </c>
      <c r="G72" s="388"/>
      <c r="H72" s="389"/>
      <c r="I72" s="390"/>
      <c r="J72" s="391" t="s">
        <v>420</v>
      </c>
      <c r="K72" s="392"/>
      <c r="L72" s="390" t="b">
        <f t="shared" si="8"/>
        <v>0</v>
      </c>
      <c r="M72" s="390" t="str">
        <f>IFERROR(IF(G72&lt;&gt;"",INDEX('Overview - Section A'!$U$37:$U$44,MATCH(G72,'Overview - Section A'!$A$37:$A$44,1)),J72),"")</f>
        <v>a1Y36000002qEM3EAM</v>
      </c>
      <c r="N72" s="390"/>
      <c r="O72" s="390" t="s">
        <v>457</v>
      </c>
      <c r="P72" s="171"/>
      <c r="Q72" s="48"/>
    </row>
    <row r="73" spans="1:17" ht="47.1" customHeight="1" x14ac:dyDescent="0.3">
      <c r="A73" s="366">
        <v>8</v>
      </c>
      <c r="B73" s="383" t="str">
        <f t="shared" si="7"/>
        <v/>
      </c>
      <c r="C73" s="384">
        <f>IFERROR(IF(K73&lt;&gt;"",K73,IF(A73=A72,IF(C72&lt;YEAR('Overview - Section A'!$E$8),C72+1,""),YEAR('Overview - Section A'!$E$7))),"")</f>
        <v>2018</v>
      </c>
      <c r="D73" s="385"/>
      <c r="E73" s="386"/>
      <c r="F73" s="387" t="str">
        <f t="shared" si="6"/>
        <v/>
      </c>
      <c r="G73" s="388"/>
      <c r="H73" s="389"/>
      <c r="I73" s="390"/>
      <c r="J73" s="391" t="s">
        <v>410</v>
      </c>
      <c r="K73" s="392"/>
      <c r="L73" s="390" t="b">
        <f t="shared" si="8"/>
        <v>0</v>
      </c>
      <c r="M73" s="390" t="str">
        <f>IFERROR(IF(G73&lt;&gt;"",INDEX('Overview - Section A'!$U$37:$U$44,MATCH(G73,'Overview - Section A'!$A$37:$A$44,1)),J73),"")</f>
        <v>a1Y36000002qELyEAM</v>
      </c>
      <c r="N73" s="390"/>
      <c r="O73" s="390" t="s">
        <v>458</v>
      </c>
      <c r="P73" s="171"/>
      <c r="Q73" s="48"/>
    </row>
    <row r="74" spans="1:17" ht="47.1" customHeight="1" x14ac:dyDescent="0.3">
      <c r="A74" s="366">
        <v>8</v>
      </c>
      <c r="B74" s="383" t="str">
        <f t="shared" si="7"/>
        <v/>
      </c>
      <c r="C74" s="384">
        <f>IFERROR(IF(K74&lt;&gt;"",K74,IF(A74=A73,IF(C73&lt;YEAR('Overview - Section A'!$E$8),C73+1,""),YEAR('Overview - Section A'!$E$7))),"")</f>
        <v>2019</v>
      </c>
      <c r="D74" s="385"/>
      <c r="E74" s="386"/>
      <c r="F74" s="387" t="str">
        <f t="shared" si="6"/>
        <v/>
      </c>
      <c r="G74" s="388"/>
      <c r="H74" s="389"/>
      <c r="I74" s="390"/>
      <c r="J74" s="391" t="s">
        <v>412</v>
      </c>
      <c r="K74" s="392"/>
      <c r="L74" s="390" t="b">
        <f t="shared" si="8"/>
        <v>0</v>
      </c>
      <c r="M74" s="390" t="str">
        <f>IFERROR(IF(G74&lt;&gt;"",INDEX('Overview - Section A'!$U$37:$U$44,MATCH(G74,'Overview - Section A'!$A$37:$A$44,1)),J74),"")</f>
        <v>a1Y36000002qELzEAM</v>
      </c>
      <c r="N74" s="390"/>
      <c r="O74" s="390" t="s">
        <v>459</v>
      </c>
      <c r="P74" s="171"/>
      <c r="Q74" s="48"/>
    </row>
    <row r="75" spans="1:17" ht="47.1" customHeight="1" x14ac:dyDescent="0.3">
      <c r="A75" s="366">
        <v>8</v>
      </c>
      <c r="B75" s="383" t="str">
        <f t="shared" si="7"/>
        <v/>
      </c>
      <c r="C75" s="384">
        <f>IFERROR(IF(K75&lt;&gt;"",K75,IF(A75=A74,IF(C74&lt;YEAR('Overview - Section A'!$E$8),C74+1,""),YEAR('Overview - Section A'!$E$7))),"")</f>
        <v>2020</v>
      </c>
      <c r="D75" s="385"/>
      <c r="E75" s="386"/>
      <c r="F75" s="387" t="str">
        <f t="shared" si="6"/>
        <v/>
      </c>
      <c r="G75" s="388"/>
      <c r="H75" s="389"/>
      <c r="I75" s="390"/>
      <c r="J75" s="391" t="s">
        <v>414</v>
      </c>
      <c r="K75" s="392"/>
      <c r="L75" s="390" t="b">
        <f t="shared" si="8"/>
        <v>0</v>
      </c>
      <c r="M75" s="390" t="str">
        <f>IFERROR(IF(G75&lt;&gt;"",INDEX('Overview - Section A'!$U$37:$U$44,MATCH(G75,'Overview - Section A'!$A$37:$A$44,1)),J75),"")</f>
        <v>a1Y36000002qEM0EAM</v>
      </c>
      <c r="N75" s="390"/>
      <c r="O75" s="390" t="s">
        <v>460</v>
      </c>
      <c r="P75" s="171"/>
      <c r="Q75" s="48"/>
    </row>
    <row r="76" spans="1:17" ht="47.1" customHeight="1" x14ac:dyDescent="0.3">
      <c r="A76" s="366">
        <v>8</v>
      </c>
      <c r="B76" s="383" t="str">
        <f t="shared" si="7"/>
        <v/>
      </c>
      <c r="C76" s="384" t="str">
        <f>IFERROR(IF(K76&lt;&gt;"",K76,IF(A76=A75,IF(C75&lt;YEAR('Overview - Section A'!$E$8),C75+1,""),YEAR('Overview - Section A'!$E$7))),"")</f>
        <v/>
      </c>
      <c r="D76" s="385"/>
      <c r="E76" s="386"/>
      <c r="F76" s="387" t="str">
        <f t="shared" si="6"/>
        <v/>
      </c>
      <c r="G76" s="388"/>
      <c r="H76" s="389"/>
      <c r="I76" s="390"/>
      <c r="J76" s="391" t="s">
        <v>416</v>
      </c>
      <c r="K76" s="392"/>
      <c r="L76" s="390" t="b">
        <f t="shared" si="8"/>
        <v>0</v>
      </c>
      <c r="M76" s="390" t="str">
        <f>IFERROR(IF(G76&lt;&gt;"",INDEX('Overview - Section A'!$U$37:$U$44,MATCH(G76,'Overview - Section A'!$A$37:$A$44,1)),J76),"")</f>
        <v>a1Y36000002qEM1EAM</v>
      </c>
      <c r="N76" s="390"/>
      <c r="O76" s="390" t="s">
        <v>461</v>
      </c>
      <c r="P76" s="171"/>
      <c r="Q76" s="48"/>
    </row>
    <row r="77" spans="1:17" ht="47.1" customHeight="1" x14ac:dyDescent="0.3">
      <c r="A77" s="366">
        <v>8</v>
      </c>
      <c r="B77" s="383" t="str">
        <f t="shared" si="7"/>
        <v/>
      </c>
      <c r="C77" s="384" t="str">
        <f>IFERROR(IF(K77&lt;&gt;"",K77,IF(A77=A76,IF(C76&lt;YEAR('Overview - Section A'!$E$8),C76+1,""),YEAR('Overview - Section A'!$E$7))),"")</f>
        <v/>
      </c>
      <c r="D77" s="385"/>
      <c r="E77" s="386"/>
      <c r="F77" s="387" t="str">
        <f t="shared" si="6"/>
        <v/>
      </c>
      <c r="G77" s="388"/>
      <c r="H77" s="389"/>
      <c r="I77" s="390"/>
      <c r="J77" s="391" t="s">
        <v>418</v>
      </c>
      <c r="K77" s="392"/>
      <c r="L77" s="390" t="b">
        <f t="shared" si="8"/>
        <v>0</v>
      </c>
      <c r="M77" s="390" t="str">
        <f>IFERROR(IF(G77&lt;&gt;"",INDEX('Overview - Section A'!$U$37:$U$44,MATCH(G77,'Overview - Section A'!$A$37:$A$44,1)),J77),"")</f>
        <v>a1Y36000002qEM2EAM</v>
      </c>
      <c r="N77" s="390"/>
      <c r="O77" s="390" t="s">
        <v>462</v>
      </c>
      <c r="P77" s="171"/>
      <c r="Q77" s="48"/>
    </row>
    <row r="78" spans="1:17" ht="47.1" customHeight="1" x14ac:dyDescent="0.3">
      <c r="A78" s="366">
        <v>8</v>
      </c>
      <c r="B78" s="383" t="str">
        <f t="shared" si="7"/>
        <v/>
      </c>
      <c r="C78" s="384" t="str">
        <f>IFERROR(IF(K78&lt;&gt;"",K78,IF(A78=A77,IF(C77&lt;YEAR('Overview - Section A'!$E$8),C77+1,""),YEAR('Overview - Section A'!$E$7))),"")</f>
        <v/>
      </c>
      <c r="D78" s="385"/>
      <c r="E78" s="386"/>
      <c r="F78" s="387" t="str">
        <f t="shared" si="6"/>
        <v/>
      </c>
      <c r="G78" s="388"/>
      <c r="H78" s="389"/>
      <c r="I78" s="390"/>
      <c r="J78" s="391" t="s">
        <v>420</v>
      </c>
      <c r="K78" s="392"/>
      <c r="L78" s="390" t="b">
        <f t="shared" si="8"/>
        <v>0</v>
      </c>
      <c r="M78" s="390" t="str">
        <f>IFERROR(IF(G78&lt;&gt;"",INDEX('Overview - Section A'!$U$37:$U$44,MATCH(G78,'Overview - Section A'!$A$37:$A$44,1)),J78),"")</f>
        <v>a1Y36000002qEM3EAM</v>
      </c>
      <c r="N78" s="390"/>
      <c r="O78" s="390" t="s">
        <v>463</v>
      </c>
      <c r="P78" s="171"/>
      <c r="Q78" s="48"/>
    </row>
    <row r="79" spans="1:17" ht="47.1" customHeight="1" x14ac:dyDescent="0.3">
      <c r="A79" s="366">
        <v>9</v>
      </c>
      <c r="B79" s="383" t="str">
        <f t="shared" si="7"/>
        <v/>
      </c>
      <c r="C79" s="384">
        <f>IFERROR(IF(K79&lt;&gt;"",K79,IF(A79=A78,IF(C78&lt;YEAR('Overview - Section A'!$E$8),C78+1,""),YEAR('Overview - Section A'!$E$7))),"")</f>
        <v>2018</v>
      </c>
      <c r="D79" s="385"/>
      <c r="E79" s="386"/>
      <c r="F79" s="387" t="str">
        <f t="shared" si="6"/>
        <v/>
      </c>
      <c r="G79" s="388"/>
      <c r="H79" s="389"/>
      <c r="I79" s="390"/>
      <c r="J79" s="391" t="s">
        <v>410</v>
      </c>
      <c r="K79" s="392"/>
      <c r="L79" s="390" t="b">
        <f t="shared" si="8"/>
        <v>0</v>
      </c>
      <c r="M79" s="390" t="str">
        <f>IFERROR(IF(G79&lt;&gt;"",INDEX('Overview - Section A'!$U$37:$U$44,MATCH(G79,'Overview - Section A'!$A$37:$A$44,1)),J79),"")</f>
        <v>a1Y36000002qELyEAM</v>
      </c>
      <c r="N79" s="390"/>
      <c r="O79" s="390" t="s">
        <v>464</v>
      </c>
      <c r="P79" s="171"/>
      <c r="Q79" s="48"/>
    </row>
    <row r="80" spans="1:17" ht="47.1" customHeight="1" x14ac:dyDescent="0.3">
      <c r="A80" s="366">
        <v>9</v>
      </c>
      <c r="B80" s="383" t="str">
        <f t="shared" si="7"/>
        <v/>
      </c>
      <c r="C80" s="384">
        <f>IFERROR(IF(K80&lt;&gt;"",K80,IF(A80=A79,IF(C79&lt;YEAR('Overview - Section A'!$E$8),C79+1,""),YEAR('Overview - Section A'!$E$7))),"")</f>
        <v>2019</v>
      </c>
      <c r="D80" s="385"/>
      <c r="E80" s="386"/>
      <c r="F80" s="387" t="str">
        <f t="shared" si="6"/>
        <v/>
      </c>
      <c r="G80" s="388"/>
      <c r="H80" s="389"/>
      <c r="I80" s="390"/>
      <c r="J80" s="391" t="s">
        <v>412</v>
      </c>
      <c r="K80" s="392"/>
      <c r="L80" s="390" t="b">
        <f t="shared" si="8"/>
        <v>0</v>
      </c>
      <c r="M80" s="390" t="str">
        <f>IFERROR(IF(G80&lt;&gt;"",INDEX('Overview - Section A'!$U$37:$U$44,MATCH(G80,'Overview - Section A'!$A$37:$A$44,1)),J80),"")</f>
        <v>a1Y36000002qELzEAM</v>
      </c>
      <c r="N80" s="390"/>
      <c r="O80" s="390" t="s">
        <v>465</v>
      </c>
      <c r="P80" s="171"/>
      <c r="Q80" s="48"/>
    </row>
    <row r="81" spans="1:17" ht="47.1" customHeight="1" x14ac:dyDescent="0.3">
      <c r="A81" s="366">
        <v>9</v>
      </c>
      <c r="B81" s="383" t="str">
        <f t="shared" si="7"/>
        <v/>
      </c>
      <c r="C81" s="384">
        <f>IFERROR(IF(K81&lt;&gt;"",K81,IF(A81=A80,IF(C80&lt;YEAR('Overview - Section A'!$E$8),C80+1,""),YEAR('Overview - Section A'!$E$7))),"")</f>
        <v>2020</v>
      </c>
      <c r="D81" s="385"/>
      <c r="E81" s="386"/>
      <c r="F81" s="387" t="str">
        <f t="shared" si="6"/>
        <v/>
      </c>
      <c r="G81" s="388"/>
      <c r="H81" s="389"/>
      <c r="I81" s="390"/>
      <c r="J81" s="391" t="s">
        <v>414</v>
      </c>
      <c r="K81" s="392"/>
      <c r="L81" s="390" t="b">
        <f t="shared" si="8"/>
        <v>0</v>
      </c>
      <c r="M81" s="390" t="str">
        <f>IFERROR(IF(G81&lt;&gt;"",INDEX('Overview - Section A'!$U$37:$U$44,MATCH(G81,'Overview - Section A'!$A$37:$A$44,1)),J81),"")</f>
        <v>a1Y36000002qEM0EAM</v>
      </c>
      <c r="N81" s="390"/>
      <c r="O81" s="390" t="s">
        <v>466</v>
      </c>
      <c r="P81" s="171"/>
      <c r="Q81" s="48"/>
    </row>
    <row r="82" spans="1:17" ht="47.1" customHeight="1" x14ac:dyDescent="0.3">
      <c r="A82" s="366">
        <v>9</v>
      </c>
      <c r="B82" s="383" t="str">
        <f t="shared" si="7"/>
        <v/>
      </c>
      <c r="C82" s="384" t="str">
        <f>IFERROR(IF(K82&lt;&gt;"",K82,IF(A82=A81,IF(C81&lt;YEAR('Overview - Section A'!$E$8),C81+1,""),YEAR('Overview - Section A'!$E$7))),"")</f>
        <v/>
      </c>
      <c r="D82" s="385"/>
      <c r="E82" s="386"/>
      <c r="F82" s="387" t="str">
        <f t="shared" si="6"/>
        <v/>
      </c>
      <c r="G82" s="388"/>
      <c r="H82" s="389"/>
      <c r="I82" s="390"/>
      <c r="J82" s="391" t="s">
        <v>416</v>
      </c>
      <c r="K82" s="392"/>
      <c r="L82" s="390" t="b">
        <f t="shared" si="8"/>
        <v>0</v>
      </c>
      <c r="M82" s="390" t="str">
        <f>IFERROR(IF(G82&lt;&gt;"",INDEX('Overview - Section A'!$U$37:$U$44,MATCH(G82,'Overview - Section A'!$A$37:$A$44,1)),J82),"")</f>
        <v>a1Y36000002qEM1EAM</v>
      </c>
      <c r="N82" s="390"/>
      <c r="O82" s="390" t="s">
        <v>467</v>
      </c>
      <c r="P82" s="171"/>
      <c r="Q82" s="48"/>
    </row>
    <row r="83" spans="1:17" ht="47.1" customHeight="1" x14ac:dyDescent="0.3">
      <c r="A83" s="366">
        <v>9</v>
      </c>
      <c r="B83" s="383" t="str">
        <f t="shared" si="7"/>
        <v/>
      </c>
      <c r="C83" s="384" t="str">
        <f>IFERROR(IF(K83&lt;&gt;"",K83,IF(A83=A82,IF(C82&lt;YEAR('Overview - Section A'!$E$8),C82+1,""),YEAR('Overview - Section A'!$E$7))),"")</f>
        <v/>
      </c>
      <c r="D83" s="385"/>
      <c r="E83" s="386"/>
      <c r="F83" s="387" t="str">
        <f t="shared" si="6"/>
        <v/>
      </c>
      <c r="G83" s="388"/>
      <c r="H83" s="389"/>
      <c r="I83" s="390"/>
      <c r="J83" s="391" t="s">
        <v>418</v>
      </c>
      <c r="K83" s="392"/>
      <c r="L83" s="390" t="b">
        <f t="shared" si="8"/>
        <v>0</v>
      </c>
      <c r="M83" s="390" t="str">
        <f>IFERROR(IF(G83&lt;&gt;"",INDEX('Overview - Section A'!$U$37:$U$44,MATCH(G83,'Overview - Section A'!$A$37:$A$44,1)),J83),"")</f>
        <v>a1Y36000002qEM2EAM</v>
      </c>
      <c r="N83" s="390"/>
      <c r="O83" s="390" t="s">
        <v>468</v>
      </c>
      <c r="P83" s="171"/>
      <c r="Q83" s="48"/>
    </row>
    <row r="84" spans="1:17" ht="47.1" customHeight="1" x14ac:dyDescent="0.3">
      <c r="A84" s="366">
        <v>9</v>
      </c>
      <c r="B84" s="383" t="str">
        <f t="shared" si="7"/>
        <v/>
      </c>
      <c r="C84" s="384" t="str">
        <f>IFERROR(IF(K84&lt;&gt;"",K84,IF(A84=A83,IF(C83&lt;YEAR('Overview - Section A'!$E$8),C83+1,""),YEAR('Overview - Section A'!$E$7))),"")</f>
        <v/>
      </c>
      <c r="D84" s="385"/>
      <c r="E84" s="386"/>
      <c r="F84" s="387" t="str">
        <f t="shared" si="6"/>
        <v/>
      </c>
      <c r="G84" s="388"/>
      <c r="H84" s="389"/>
      <c r="I84" s="390"/>
      <c r="J84" s="391" t="s">
        <v>420</v>
      </c>
      <c r="K84" s="392"/>
      <c r="L84" s="390" t="b">
        <f t="shared" si="8"/>
        <v>0</v>
      </c>
      <c r="M84" s="390" t="str">
        <f>IFERROR(IF(G84&lt;&gt;"",INDEX('Overview - Section A'!$U$37:$U$44,MATCH(G84,'Overview - Section A'!$A$37:$A$44,1)),J84),"")</f>
        <v>a1Y36000002qEM3EAM</v>
      </c>
      <c r="N84" s="390"/>
      <c r="O84" s="390" t="s">
        <v>469</v>
      </c>
      <c r="P84" s="171"/>
      <c r="Q84" s="48"/>
    </row>
    <row r="85" spans="1:17" ht="47.1" customHeight="1" x14ac:dyDescent="0.3">
      <c r="A85" s="366">
        <v>10</v>
      </c>
      <c r="B85" s="383" t="str">
        <f t="shared" si="7"/>
        <v/>
      </c>
      <c r="C85" s="384">
        <f>IFERROR(IF(K85&lt;&gt;"",K85,IF(A85=A84,IF(C84&lt;YEAR('Overview - Section A'!$E$8),C84+1,""),YEAR('Overview - Section A'!$E$7))),"")</f>
        <v>2018</v>
      </c>
      <c r="D85" s="385"/>
      <c r="E85" s="386"/>
      <c r="F85" s="387" t="str">
        <f t="shared" si="6"/>
        <v/>
      </c>
      <c r="G85" s="388"/>
      <c r="H85" s="389"/>
      <c r="I85" s="390"/>
      <c r="J85" s="391" t="s">
        <v>410</v>
      </c>
      <c r="K85" s="392"/>
      <c r="L85" s="390" t="b">
        <f t="shared" si="8"/>
        <v>0</v>
      </c>
      <c r="M85" s="390" t="str">
        <f>IFERROR(IF(G85&lt;&gt;"",INDEX('Overview - Section A'!$U$37:$U$44,MATCH(G85,'Overview - Section A'!$A$37:$A$44,1)),J85),"")</f>
        <v>a1Y36000002qELyEAM</v>
      </c>
      <c r="N85" s="390"/>
      <c r="O85" s="390" t="s">
        <v>470</v>
      </c>
      <c r="P85" s="171"/>
      <c r="Q85" s="48"/>
    </row>
    <row r="86" spans="1:17" ht="47.1" customHeight="1" x14ac:dyDescent="0.3">
      <c r="A86" s="366">
        <v>10</v>
      </c>
      <c r="B86" s="383" t="str">
        <f t="shared" si="7"/>
        <v/>
      </c>
      <c r="C86" s="384">
        <f>IFERROR(IF(K86&lt;&gt;"",K86,IF(A86=A85,IF(C85&lt;YEAR('Overview - Section A'!$E$8),C85+1,""),YEAR('Overview - Section A'!$E$7))),"")</f>
        <v>2019</v>
      </c>
      <c r="D86" s="385"/>
      <c r="E86" s="386"/>
      <c r="F86" s="387" t="str">
        <f t="shared" si="6"/>
        <v/>
      </c>
      <c r="G86" s="388"/>
      <c r="H86" s="389"/>
      <c r="I86" s="390"/>
      <c r="J86" s="391" t="s">
        <v>412</v>
      </c>
      <c r="K86" s="392"/>
      <c r="L86" s="390" t="b">
        <f t="shared" si="8"/>
        <v>0</v>
      </c>
      <c r="M86" s="390" t="str">
        <f>IFERROR(IF(G86&lt;&gt;"",INDEX('Overview - Section A'!$U$37:$U$44,MATCH(G86,'Overview - Section A'!$A$37:$A$44,1)),J86),"")</f>
        <v>a1Y36000002qELzEAM</v>
      </c>
      <c r="N86" s="390"/>
      <c r="O86" s="390" t="s">
        <v>471</v>
      </c>
      <c r="P86" s="171"/>
      <c r="Q86" s="48"/>
    </row>
    <row r="87" spans="1:17" ht="47.1" customHeight="1" x14ac:dyDescent="0.3">
      <c r="A87" s="366">
        <v>10</v>
      </c>
      <c r="B87" s="383" t="str">
        <f t="shared" si="7"/>
        <v/>
      </c>
      <c r="C87" s="384">
        <f>IFERROR(IF(K87&lt;&gt;"",K87,IF(A87=A86,IF(C86&lt;YEAR('Overview - Section A'!$E$8),C86+1,""),YEAR('Overview - Section A'!$E$7))),"")</f>
        <v>2020</v>
      </c>
      <c r="D87" s="385"/>
      <c r="E87" s="386"/>
      <c r="F87" s="387" t="str">
        <f t="shared" si="6"/>
        <v/>
      </c>
      <c r="G87" s="388"/>
      <c r="H87" s="389"/>
      <c r="I87" s="390"/>
      <c r="J87" s="391" t="s">
        <v>414</v>
      </c>
      <c r="K87" s="392"/>
      <c r="L87" s="390" t="b">
        <f t="shared" si="8"/>
        <v>0</v>
      </c>
      <c r="M87" s="390" t="str">
        <f>IFERROR(IF(G87&lt;&gt;"",INDEX('Overview - Section A'!$U$37:$U$44,MATCH(G87,'Overview - Section A'!$A$37:$A$44,1)),J87),"")</f>
        <v>a1Y36000002qEM0EAM</v>
      </c>
      <c r="N87" s="390"/>
      <c r="O87" s="390" t="s">
        <v>472</v>
      </c>
      <c r="P87" s="171"/>
      <c r="Q87" s="48"/>
    </row>
    <row r="88" spans="1:17" ht="47.1" customHeight="1" x14ac:dyDescent="0.3">
      <c r="A88" s="366">
        <v>10</v>
      </c>
      <c r="B88" s="383" t="str">
        <f t="shared" si="7"/>
        <v/>
      </c>
      <c r="C88" s="384" t="str">
        <f>IFERROR(IF(K88&lt;&gt;"",K88,IF(A88=A87,IF(C87&lt;YEAR('Overview - Section A'!$E$8),C87+1,""),YEAR('Overview - Section A'!$E$7))),"")</f>
        <v/>
      </c>
      <c r="D88" s="385"/>
      <c r="E88" s="386"/>
      <c r="F88" s="387" t="str">
        <f t="shared" si="6"/>
        <v/>
      </c>
      <c r="G88" s="388"/>
      <c r="H88" s="389"/>
      <c r="I88" s="390"/>
      <c r="J88" s="391" t="s">
        <v>416</v>
      </c>
      <c r="K88" s="392"/>
      <c r="L88" s="390" t="b">
        <f t="shared" si="8"/>
        <v>0</v>
      </c>
      <c r="M88" s="390" t="str">
        <f>IFERROR(IF(G88&lt;&gt;"",INDEX('Overview - Section A'!$U$37:$U$44,MATCH(G88,'Overview - Section A'!$A$37:$A$44,1)),J88),"")</f>
        <v>a1Y36000002qEM1EAM</v>
      </c>
      <c r="N88" s="390"/>
      <c r="O88" s="390" t="s">
        <v>473</v>
      </c>
      <c r="P88" s="171"/>
      <c r="Q88" s="48"/>
    </row>
    <row r="89" spans="1:17" ht="47.1" customHeight="1" x14ac:dyDescent="0.3">
      <c r="A89" s="366">
        <v>10</v>
      </c>
      <c r="B89" s="383" t="str">
        <f t="shared" si="7"/>
        <v/>
      </c>
      <c r="C89" s="384" t="str">
        <f>IFERROR(IF(K89&lt;&gt;"",K89,IF(A89=A88,IF(C88&lt;YEAR('Overview - Section A'!$E$8),C88+1,""),YEAR('Overview - Section A'!$E$7))),"")</f>
        <v/>
      </c>
      <c r="D89" s="385"/>
      <c r="E89" s="386"/>
      <c r="F89" s="387" t="str">
        <f t="shared" si="6"/>
        <v/>
      </c>
      <c r="G89" s="388"/>
      <c r="H89" s="389"/>
      <c r="I89" s="390"/>
      <c r="J89" s="391" t="s">
        <v>418</v>
      </c>
      <c r="K89" s="392"/>
      <c r="L89" s="390" t="b">
        <f t="shared" si="8"/>
        <v>0</v>
      </c>
      <c r="M89" s="390" t="str">
        <f>IFERROR(IF(G89&lt;&gt;"",INDEX('Overview - Section A'!$U$37:$U$44,MATCH(G89,'Overview - Section A'!$A$37:$A$44,1)),J89),"")</f>
        <v>a1Y36000002qEM2EAM</v>
      </c>
      <c r="N89" s="390"/>
      <c r="O89" s="390" t="s">
        <v>474</v>
      </c>
      <c r="P89" s="171"/>
      <c r="Q89" s="48"/>
    </row>
    <row r="90" spans="1:17" ht="47.1" customHeight="1" x14ac:dyDescent="0.3">
      <c r="A90" s="366">
        <v>10</v>
      </c>
      <c r="B90" s="383" t="str">
        <f t="shared" si="7"/>
        <v/>
      </c>
      <c r="C90" s="384" t="str">
        <f>IFERROR(IF(K90&lt;&gt;"",K90,IF(A90=A89,IF(C89&lt;YEAR('Overview - Section A'!$E$8),C89+1,""),YEAR('Overview - Section A'!$E$7))),"")</f>
        <v/>
      </c>
      <c r="D90" s="385"/>
      <c r="E90" s="386"/>
      <c r="F90" s="387" t="str">
        <f t="shared" si="6"/>
        <v/>
      </c>
      <c r="G90" s="388"/>
      <c r="H90" s="389"/>
      <c r="I90" s="390"/>
      <c r="J90" s="391" t="s">
        <v>420</v>
      </c>
      <c r="K90" s="392"/>
      <c r="L90" s="390" t="b">
        <f t="shared" si="8"/>
        <v>0</v>
      </c>
      <c r="M90" s="390" t="str">
        <f>IFERROR(IF(G90&lt;&gt;"",INDEX('Overview - Section A'!$U$37:$U$44,MATCH(G90,'Overview - Section A'!$A$37:$A$44,1)),J90),"")</f>
        <v>a1Y36000002qEM3EAM</v>
      </c>
      <c r="N90" s="390"/>
      <c r="O90" s="390" t="s">
        <v>475</v>
      </c>
      <c r="P90" s="171"/>
      <c r="Q90" s="48"/>
    </row>
    <row r="91" spans="1:17" ht="47.1" customHeight="1" x14ac:dyDescent="0.3">
      <c r="A91" s="366">
        <v>11</v>
      </c>
      <c r="B91" s="383" t="str">
        <f t="shared" si="7"/>
        <v/>
      </c>
      <c r="C91" s="384">
        <f>IFERROR(IF(K91&lt;&gt;"",K91,IF(A91=A90,IF(C90&lt;YEAR('Overview - Section A'!$E$8),C90+1,""),YEAR('Overview - Section A'!$E$7))),"")</f>
        <v>2018</v>
      </c>
      <c r="D91" s="385"/>
      <c r="E91" s="386"/>
      <c r="F91" s="387" t="str">
        <f t="shared" si="6"/>
        <v/>
      </c>
      <c r="G91" s="388"/>
      <c r="H91" s="389"/>
      <c r="I91" s="390"/>
      <c r="J91" s="391" t="s">
        <v>410</v>
      </c>
      <c r="K91" s="392"/>
      <c r="L91" s="390" t="b">
        <f t="shared" si="8"/>
        <v>0</v>
      </c>
      <c r="M91" s="390" t="str">
        <f>IFERROR(IF(G91&lt;&gt;"",INDEX('Overview - Section A'!$U$37:$U$44,MATCH(G91,'Overview - Section A'!$A$37:$A$44,1)),J91),"")</f>
        <v>a1Y36000002qELyEAM</v>
      </c>
      <c r="N91" s="390"/>
      <c r="O91" s="390" t="s">
        <v>476</v>
      </c>
      <c r="P91" s="171"/>
      <c r="Q91" s="48"/>
    </row>
    <row r="92" spans="1:17" ht="47.1" customHeight="1" x14ac:dyDescent="0.3">
      <c r="A92" s="366">
        <v>11</v>
      </c>
      <c r="B92" s="383" t="str">
        <f t="shared" si="7"/>
        <v/>
      </c>
      <c r="C92" s="384">
        <f>IFERROR(IF(K92&lt;&gt;"",K92,IF(A92=A91,IF(C91&lt;YEAR('Overview - Section A'!$E$8),C91+1,""),YEAR('Overview - Section A'!$E$7))),"")</f>
        <v>2019</v>
      </c>
      <c r="D92" s="385"/>
      <c r="E92" s="386"/>
      <c r="F92" s="387" t="str">
        <f t="shared" si="6"/>
        <v/>
      </c>
      <c r="G92" s="388"/>
      <c r="H92" s="389"/>
      <c r="I92" s="390"/>
      <c r="J92" s="391" t="s">
        <v>412</v>
      </c>
      <c r="K92" s="392"/>
      <c r="L92" s="390" t="b">
        <f t="shared" si="8"/>
        <v>0</v>
      </c>
      <c r="M92" s="390" t="str">
        <f>IFERROR(IF(G92&lt;&gt;"",INDEX('Overview - Section A'!$U$37:$U$44,MATCH(G92,'Overview - Section A'!$A$37:$A$44,1)),J92),"")</f>
        <v>a1Y36000002qELzEAM</v>
      </c>
      <c r="N92" s="390"/>
      <c r="O92" s="390" t="s">
        <v>477</v>
      </c>
      <c r="P92" s="171"/>
      <c r="Q92" s="48"/>
    </row>
    <row r="93" spans="1:17" ht="47.1" customHeight="1" x14ac:dyDescent="0.3">
      <c r="A93" s="366">
        <v>11</v>
      </c>
      <c r="B93" s="383" t="str">
        <f t="shared" si="7"/>
        <v/>
      </c>
      <c r="C93" s="384">
        <f>IFERROR(IF(K93&lt;&gt;"",K93,IF(A93=A92,IF(C92&lt;YEAR('Overview - Section A'!$E$8),C92+1,""),YEAR('Overview - Section A'!$E$7))),"")</f>
        <v>2020</v>
      </c>
      <c r="D93" s="385"/>
      <c r="E93" s="386"/>
      <c r="F93" s="387" t="str">
        <f t="shared" si="6"/>
        <v/>
      </c>
      <c r="G93" s="388"/>
      <c r="H93" s="389"/>
      <c r="I93" s="390"/>
      <c r="J93" s="391" t="s">
        <v>414</v>
      </c>
      <c r="K93" s="392"/>
      <c r="L93" s="390" t="b">
        <f t="shared" si="8"/>
        <v>0</v>
      </c>
      <c r="M93" s="390" t="str">
        <f>IFERROR(IF(G93&lt;&gt;"",INDEX('Overview - Section A'!$U$37:$U$44,MATCH(G93,'Overview - Section A'!$A$37:$A$44,1)),J93),"")</f>
        <v>a1Y36000002qEM0EAM</v>
      </c>
      <c r="N93" s="390"/>
      <c r="O93" s="390" t="s">
        <v>478</v>
      </c>
      <c r="P93" s="171"/>
      <c r="Q93" s="48"/>
    </row>
    <row r="94" spans="1:17" ht="47.1" customHeight="1" x14ac:dyDescent="0.3">
      <c r="A94" s="366">
        <v>11</v>
      </c>
      <c r="B94" s="383" t="str">
        <f t="shared" ref="B94:B120" si="9">IF(A94=A93,"",VLOOKUP(A94,$A$10:$V$26,22,FALSE))</f>
        <v/>
      </c>
      <c r="C94" s="384" t="str">
        <f>IFERROR(IF(K94&lt;&gt;"",K94,IF(A94=A93,IF(C93&lt;YEAR('Overview - Section A'!$E$8),C93+1,""),YEAR('Overview - Section A'!$E$7))),"")</f>
        <v/>
      </c>
      <c r="D94" s="385"/>
      <c r="E94" s="386"/>
      <c r="F94" s="387" t="str">
        <f t="shared" si="6"/>
        <v/>
      </c>
      <c r="G94" s="388"/>
      <c r="H94" s="389"/>
      <c r="I94" s="390"/>
      <c r="J94" s="391" t="s">
        <v>416</v>
      </c>
      <c r="K94" s="392"/>
      <c r="L94" s="390" t="b">
        <f t="shared" ref="L94:L120" si="10">IFERROR(IF(VLOOKUP(A94,$A$10:$V$26,22,FALSE)&lt;&gt;"",TRUE,FALSE),FALSE)</f>
        <v>0</v>
      </c>
      <c r="M94" s="390" t="str">
        <f>IFERROR(IF(G94&lt;&gt;"",INDEX('Overview - Section A'!$U$37:$U$44,MATCH(G94,'Overview - Section A'!$A$37:$A$44,1)),J94),"")</f>
        <v>a1Y36000002qEM1EAM</v>
      </c>
      <c r="N94" s="390"/>
      <c r="O94" s="390" t="s">
        <v>479</v>
      </c>
      <c r="P94" s="171"/>
      <c r="Q94" s="48"/>
    </row>
    <row r="95" spans="1:17" ht="47.1" customHeight="1" x14ac:dyDescent="0.3">
      <c r="A95" s="366">
        <v>11</v>
      </c>
      <c r="B95" s="383" t="str">
        <f t="shared" si="9"/>
        <v/>
      </c>
      <c r="C95" s="384" t="str">
        <f>IFERROR(IF(K95&lt;&gt;"",K95,IF(A95=A94,IF(C94&lt;YEAR('Overview - Section A'!$E$8),C94+1,""),YEAR('Overview - Section A'!$E$7))),"")</f>
        <v/>
      </c>
      <c r="D95" s="385"/>
      <c r="E95" s="386"/>
      <c r="F95" s="387" t="str">
        <f t="shared" ref="F95:F120" si="11">IF(IF(AND(D95="",E95=""),N95,IFERROR((D95/E95)*100,""))=0,"",IF(AND(D95="",E95=""),N95,IFERROR((D95/E95)*100,"")))</f>
        <v/>
      </c>
      <c r="G95" s="388"/>
      <c r="H95" s="389"/>
      <c r="I95" s="390"/>
      <c r="J95" s="391" t="s">
        <v>418</v>
      </c>
      <c r="K95" s="392"/>
      <c r="L95" s="390" t="b">
        <f t="shared" si="10"/>
        <v>0</v>
      </c>
      <c r="M95" s="390" t="str">
        <f>IFERROR(IF(G95&lt;&gt;"",INDEX('Overview - Section A'!$U$37:$U$44,MATCH(G95,'Overview - Section A'!$A$37:$A$44,1)),J95),"")</f>
        <v>a1Y36000002qEM2EAM</v>
      </c>
      <c r="N95" s="390"/>
      <c r="O95" s="390" t="s">
        <v>480</v>
      </c>
      <c r="P95" s="171"/>
      <c r="Q95" s="48"/>
    </row>
    <row r="96" spans="1:17" ht="47.1" customHeight="1" x14ac:dyDescent="0.3">
      <c r="A96" s="366">
        <v>11</v>
      </c>
      <c r="B96" s="383" t="str">
        <f t="shared" si="9"/>
        <v/>
      </c>
      <c r="C96" s="384" t="str">
        <f>IFERROR(IF(K96&lt;&gt;"",K96,IF(A96=A95,IF(C95&lt;YEAR('Overview - Section A'!$E$8),C95+1,""),YEAR('Overview - Section A'!$E$7))),"")</f>
        <v/>
      </c>
      <c r="D96" s="385"/>
      <c r="E96" s="386"/>
      <c r="F96" s="387" t="str">
        <f t="shared" si="11"/>
        <v/>
      </c>
      <c r="G96" s="388"/>
      <c r="H96" s="389"/>
      <c r="I96" s="390"/>
      <c r="J96" s="391" t="s">
        <v>420</v>
      </c>
      <c r="K96" s="392"/>
      <c r="L96" s="390" t="b">
        <f t="shared" si="10"/>
        <v>0</v>
      </c>
      <c r="M96" s="390" t="str">
        <f>IFERROR(IF(G96&lt;&gt;"",INDEX('Overview - Section A'!$U$37:$U$44,MATCH(G96,'Overview - Section A'!$A$37:$A$44,1)),J96),"")</f>
        <v>a1Y36000002qEM3EAM</v>
      </c>
      <c r="N96" s="390"/>
      <c r="O96" s="390" t="s">
        <v>481</v>
      </c>
      <c r="P96" s="171"/>
      <c r="Q96" s="48"/>
    </row>
    <row r="97" spans="1:17" ht="47.1" customHeight="1" x14ac:dyDescent="0.3">
      <c r="A97" s="366">
        <v>12</v>
      </c>
      <c r="B97" s="383" t="str">
        <f t="shared" si="9"/>
        <v/>
      </c>
      <c r="C97" s="384">
        <f>IFERROR(IF(K97&lt;&gt;"",K97,IF(A97=A96,IF(C96&lt;YEAR('Overview - Section A'!$E$8),C96+1,""),YEAR('Overview - Section A'!$E$7))),"")</f>
        <v>2018</v>
      </c>
      <c r="D97" s="385"/>
      <c r="E97" s="386"/>
      <c r="F97" s="387" t="str">
        <f t="shared" si="11"/>
        <v/>
      </c>
      <c r="G97" s="388"/>
      <c r="H97" s="389"/>
      <c r="I97" s="390"/>
      <c r="J97" s="391" t="s">
        <v>410</v>
      </c>
      <c r="K97" s="392"/>
      <c r="L97" s="390" t="b">
        <f t="shared" si="10"/>
        <v>0</v>
      </c>
      <c r="M97" s="390" t="str">
        <f>IFERROR(IF(G97&lt;&gt;"",INDEX('Overview - Section A'!$U$37:$U$44,MATCH(G97,'Overview - Section A'!$A$37:$A$44,1)),J97),"")</f>
        <v>a1Y36000002qELyEAM</v>
      </c>
      <c r="N97" s="390"/>
      <c r="O97" s="390" t="s">
        <v>482</v>
      </c>
      <c r="P97" s="171"/>
      <c r="Q97" s="48"/>
    </row>
    <row r="98" spans="1:17" ht="47.1" customHeight="1" x14ac:dyDescent="0.3">
      <c r="A98" s="366">
        <v>12</v>
      </c>
      <c r="B98" s="383" t="str">
        <f t="shared" si="9"/>
        <v/>
      </c>
      <c r="C98" s="384">
        <f>IFERROR(IF(K98&lt;&gt;"",K98,IF(A98=A97,IF(C97&lt;YEAR('Overview - Section A'!$E$8),C97+1,""),YEAR('Overview - Section A'!$E$7))),"")</f>
        <v>2019</v>
      </c>
      <c r="D98" s="385"/>
      <c r="E98" s="386"/>
      <c r="F98" s="387" t="str">
        <f t="shared" si="11"/>
        <v/>
      </c>
      <c r="G98" s="388"/>
      <c r="H98" s="389"/>
      <c r="I98" s="390"/>
      <c r="J98" s="391" t="s">
        <v>412</v>
      </c>
      <c r="K98" s="392"/>
      <c r="L98" s="390" t="b">
        <f t="shared" si="10"/>
        <v>0</v>
      </c>
      <c r="M98" s="390" t="str">
        <f>IFERROR(IF(G98&lt;&gt;"",INDEX('Overview - Section A'!$U$37:$U$44,MATCH(G98,'Overview - Section A'!$A$37:$A$44,1)),J98),"")</f>
        <v>a1Y36000002qELzEAM</v>
      </c>
      <c r="N98" s="390"/>
      <c r="O98" s="390" t="s">
        <v>483</v>
      </c>
      <c r="P98" s="171"/>
      <c r="Q98" s="48"/>
    </row>
    <row r="99" spans="1:17" ht="47.1" customHeight="1" x14ac:dyDescent="0.3">
      <c r="A99" s="366">
        <v>12</v>
      </c>
      <c r="B99" s="383" t="str">
        <f t="shared" si="9"/>
        <v/>
      </c>
      <c r="C99" s="384">
        <f>IFERROR(IF(K99&lt;&gt;"",K99,IF(A99=A98,IF(C98&lt;YEAR('Overview - Section A'!$E$8),C98+1,""),YEAR('Overview - Section A'!$E$7))),"")</f>
        <v>2020</v>
      </c>
      <c r="D99" s="385"/>
      <c r="E99" s="386"/>
      <c r="F99" s="387" t="str">
        <f t="shared" si="11"/>
        <v/>
      </c>
      <c r="G99" s="388"/>
      <c r="H99" s="389"/>
      <c r="I99" s="390"/>
      <c r="J99" s="391" t="s">
        <v>414</v>
      </c>
      <c r="K99" s="392"/>
      <c r="L99" s="390" t="b">
        <f t="shared" si="10"/>
        <v>0</v>
      </c>
      <c r="M99" s="390" t="str">
        <f>IFERROR(IF(G99&lt;&gt;"",INDEX('Overview - Section A'!$U$37:$U$44,MATCH(G99,'Overview - Section A'!$A$37:$A$44,1)),J99),"")</f>
        <v>a1Y36000002qEM0EAM</v>
      </c>
      <c r="N99" s="390"/>
      <c r="O99" s="390" t="s">
        <v>484</v>
      </c>
      <c r="P99" s="171"/>
      <c r="Q99" s="48"/>
    </row>
    <row r="100" spans="1:17" ht="47.1" customHeight="1" x14ac:dyDescent="0.3">
      <c r="A100" s="366">
        <v>12</v>
      </c>
      <c r="B100" s="383" t="str">
        <f t="shared" si="9"/>
        <v/>
      </c>
      <c r="C100" s="384" t="str">
        <f>IFERROR(IF(K100&lt;&gt;"",K100,IF(A100=A99,IF(C99&lt;YEAR('Overview - Section A'!$E$8),C99+1,""),YEAR('Overview - Section A'!$E$7))),"")</f>
        <v/>
      </c>
      <c r="D100" s="385"/>
      <c r="E100" s="386"/>
      <c r="F100" s="387" t="str">
        <f t="shared" si="11"/>
        <v/>
      </c>
      <c r="G100" s="388"/>
      <c r="H100" s="389"/>
      <c r="I100" s="390"/>
      <c r="J100" s="391" t="s">
        <v>416</v>
      </c>
      <c r="K100" s="392"/>
      <c r="L100" s="390" t="b">
        <f t="shared" si="10"/>
        <v>0</v>
      </c>
      <c r="M100" s="390" t="str">
        <f>IFERROR(IF(G100&lt;&gt;"",INDEX('Overview - Section A'!$U$37:$U$44,MATCH(G100,'Overview - Section A'!$A$37:$A$44,1)),J100),"")</f>
        <v>a1Y36000002qEM1EAM</v>
      </c>
      <c r="N100" s="390"/>
      <c r="O100" s="390" t="s">
        <v>485</v>
      </c>
      <c r="P100" s="171"/>
      <c r="Q100" s="48"/>
    </row>
    <row r="101" spans="1:17" ht="47.1" customHeight="1" x14ac:dyDescent="0.3">
      <c r="A101" s="366">
        <v>12</v>
      </c>
      <c r="B101" s="383" t="str">
        <f t="shared" si="9"/>
        <v/>
      </c>
      <c r="C101" s="384" t="str">
        <f>IFERROR(IF(K101&lt;&gt;"",K101,IF(A101=A100,IF(C100&lt;YEAR('Overview - Section A'!$E$8),C100+1,""),YEAR('Overview - Section A'!$E$7))),"")</f>
        <v/>
      </c>
      <c r="D101" s="385"/>
      <c r="E101" s="386"/>
      <c r="F101" s="387" t="str">
        <f t="shared" si="11"/>
        <v/>
      </c>
      <c r="G101" s="388"/>
      <c r="H101" s="389"/>
      <c r="I101" s="390"/>
      <c r="J101" s="391" t="s">
        <v>418</v>
      </c>
      <c r="K101" s="392"/>
      <c r="L101" s="390" t="b">
        <f t="shared" si="10"/>
        <v>0</v>
      </c>
      <c r="M101" s="390" t="str">
        <f>IFERROR(IF(G101&lt;&gt;"",INDEX('Overview - Section A'!$U$37:$U$44,MATCH(G101,'Overview - Section A'!$A$37:$A$44,1)),J101),"")</f>
        <v>a1Y36000002qEM2EAM</v>
      </c>
      <c r="N101" s="390"/>
      <c r="O101" s="390" t="s">
        <v>486</v>
      </c>
      <c r="P101" s="171"/>
      <c r="Q101" s="48"/>
    </row>
    <row r="102" spans="1:17" ht="47.1" customHeight="1" x14ac:dyDescent="0.3">
      <c r="A102" s="366">
        <v>12</v>
      </c>
      <c r="B102" s="383" t="str">
        <f t="shared" si="9"/>
        <v/>
      </c>
      <c r="C102" s="384" t="str">
        <f>IFERROR(IF(K102&lt;&gt;"",K102,IF(A102=A101,IF(C101&lt;YEAR('Overview - Section A'!$E$8),C101+1,""),YEAR('Overview - Section A'!$E$7))),"")</f>
        <v/>
      </c>
      <c r="D102" s="385"/>
      <c r="E102" s="386"/>
      <c r="F102" s="387" t="str">
        <f t="shared" si="11"/>
        <v/>
      </c>
      <c r="G102" s="388"/>
      <c r="H102" s="389"/>
      <c r="I102" s="390"/>
      <c r="J102" s="391" t="s">
        <v>420</v>
      </c>
      <c r="K102" s="392"/>
      <c r="L102" s="390" t="b">
        <f t="shared" si="10"/>
        <v>0</v>
      </c>
      <c r="M102" s="390" t="str">
        <f>IFERROR(IF(G102&lt;&gt;"",INDEX('Overview - Section A'!$U$37:$U$44,MATCH(G102,'Overview - Section A'!$A$37:$A$44,1)),J102),"")</f>
        <v>a1Y36000002qEM3EAM</v>
      </c>
      <c r="N102" s="390"/>
      <c r="O102" s="390" t="s">
        <v>487</v>
      </c>
      <c r="P102" s="171"/>
      <c r="Q102" s="48"/>
    </row>
    <row r="103" spans="1:17" ht="47.1" customHeight="1" x14ac:dyDescent="0.3">
      <c r="A103" s="366">
        <v>13</v>
      </c>
      <c r="B103" s="383" t="str">
        <f t="shared" si="9"/>
        <v/>
      </c>
      <c r="C103" s="384">
        <f>IFERROR(IF(K103&lt;&gt;"",K103,IF(A103=A102,IF(C102&lt;YEAR('Overview - Section A'!$E$8),C102+1,""),YEAR('Overview - Section A'!$E$7))),"")</f>
        <v>2018</v>
      </c>
      <c r="D103" s="385"/>
      <c r="E103" s="386"/>
      <c r="F103" s="387" t="str">
        <f t="shared" si="11"/>
        <v/>
      </c>
      <c r="G103" s="388"/>
      <c r="H103" s="389"/>
      <c r="I103" s="390"/>
      <c r="J103" s="391" t="s">
        <v>410</v>
      </c>
      <c r="K103" s="392"/>
      <c r="L103" s="390" t="b">
        <f t="shared" si="10"/>
        <v>0</v>
      </c>
      <c r="M103" s="390" t="str">
        <f>IFERROR(IF(G103&lt;&gt;"",INDEX('Overview - Section A'!$U$37:$U$44,MATCH(G103,'Overview - Section A'!$A$37:$A$44,1)),J103),"")</f>
        <v>a1Y36000002qELyEAM</v>
      </c>
      <c r="N103" s="390"/>
      <c r="O103" s="390" t="s">
        <v>488</v>
      </c>
      <c r="P103" s="171"/>
      <c r="Q103" s="48"/>
    </row>
    <row r="104" spans="1:17" ht="47.1" customHeight="1" x14ac:dyDescent="0.3">
      <c r="A104" s="366">
        <v>13</v>
      </c>
      <c r="B104" s="383" t="str">
        <f t="shared" si="9"/>
        <v/>
      </c>
      <c r="C104" s="384">
        <f>IFERROR(IF(K104&lt;&gt;"",K104,IF(A104=A103,IF(C103&lt;YEAR('Overview - Section A'!$E$8),C103+1,""),YEAR('Overview - Section A'!$E$7))),"")</f>
        <v>2019</v>
      </c>
      <c r="D104" s="385"/>
      <c r="E104" s="386"/>
      <c r="F104" s="387" t="str">
        <f t="shared" si="11"/>
        <v/>
      </c>
      <c r="G104" s="388"/>
      <c r="H104" s="389"/>
      <c r="I104" s="390"/>
      <c r="J104" s="391" t="s">
        <v>412</v>
      </c>
      <c r="K104" s="392"/>
      <c r="L104" s="390" t="b">
        <f t="shared" si="10"/>
        <v>0</v>
      </c>
      <c r="M104" s="390" t="str">
        <f>IFERROR(IF(G104&lt;&gt;"",INDEX('Overview - Section A'!$U$37:$U$44,MATCH(G104,'Overview - Section A'!$A$37:$A$44,1)),J104),"")</f>
        <v>a1Y36000002qELzEAM</v>
      </c>
      <c r="N104" s="390"/>
      <c r="O104" s="390" t="s">
        <v>489</v>
      </c>
      <c r="P104" s="171"/>
      <c r="Q104" s="48"/>
    </row>
    <row r="105" spans="1:17" ht="47.1" customHeight="1" x14ac:dyDescent="0.3">
      <c r="A105" s="366">
        <v>13</v>
      </c>
      <c r="B105" s="383" t="str">
        <f t="shared" si="9"/>
        <v/>
      </c>
      <c r="C105" s="384">
        <f>IFERROR(IF(K105&lt;&gt;"",K105,IF(A105=A104,IF(C104&lt;YEAR('Overview - Section A'!$E$8),C104+1,""),YEAR('Overview - Section A'!$E$7))),"")</f>
        <v>2020</v>
      </c>
      <c r="D105" s="385"/>
      <c r="E105" s="386"/>
      <c r="F105" s="387" t="str">
        <f t="shared" si="11"/>
        <v/>
      </c>
      <c r="G105" s="388"/>
      <c r="H105" s="389"/>
      <c r="I105" s="390"/>
      <c r="J105" s="391" t="s">
        <v>414</v>
      </c>
      <c r="K105" s="392"/>
      <c r="L105" s="390" t="b">
        <f t="shared" si="10"/>
        <v>0</v>
      </c>
      <c r="M105" s="390" t="str">
        <f>IFERROR(IF(G105&lt;&gt;"",INDEX('Overview - Section A'!$U$37:$U$44,MATCH(G105,'Overview - Section A'!$A$37:$A$44,1)),J105),"")</f>
        <v>a1Y36000002qEM0EAM</v>
      </c>
      <c r="N105" s="390"/>
      <c r="O105" s="390" t="s">
        <v>490</v>
      </c>
      <c r="P105" s="171"/>
      <c r="Q105" s="48"/>
    </row>
    <row r="106" spans="1:17" ht="47.1" customHeight="1" x14ac:dyDescent="0.3">
      <c r="A106" s="366">
        <v>13</v>
      </c>
      <c r="B106" s="383" t="str">
        <f t="shared" si="9"/>
        <v/>
      </c>
      <c r="C106" s="384" t="str">
        <f>IFERROR(IF(K106&lt;&gt;"",K106,IF(A106=A105,IF(C105&lt;YEAR('Overview - Section A'!$E$8),C105+1,""),YEAR('Overview - Section A'!$E$7))),"")</f>
        <v/>
      </c>
      <c r="D106" s="385"/>
      <c r="E106" s="386"/>
      <c r="F106" s="387" t="str">
        <f t="shared" si="11"/>
        <v/>
      </c>
      <c r="G106" s="388"/>
      <c r="H106" s="389"/>
      <c r="I106" s="390"/>
      <c r="J106" s="391" t="s">
        <v>416</v>
      </c>
      <c r="K106" s="392"/>
      <c r="L106" s="390" t="b">
        <f t="shared" si="10"/>
        <v>0</v>
      </c>
      <c r="M106" s="390" t="str">
        <f>IFERROR(IF(G106&lt;&gt;"",INDEX('Overview - Section A'!$U$37:$U$44,MATCH(G106,'Overview - Section A'!$A$37:$A$44,1)),J106),"")</f>
        <v>a1Y36000002qEM1EAM</v>
      </c>
      <c r="N106" s="390"/>
      <c r="O106" s="390" t="s">
        <v>491</v>
      </c>
      <c r="P106" s="171"/>
      <c r="Q106" s="48"/>
    </row>
    <row r="107" spans="1:17" ht="47.1" customHeight="1" x14ac:dyDescent="0.3">
      <c r="A107" s="366">
        <v>13</v>
      </c>
      <c r="B107" s="383" t="str">
        <f t="shared" si="9"/>
        <v/>
      </c>
      <c r="C107" s="384" t="str">
        <f>IFERROR(IF(K107&lt;&gt;"",K107,IF(A107=A106,IF(C106&lt;YEAR('Overview - Section A'!$E$8),C106+1,""),YEAR('Overview - Section A'!$E$7))),"")</f>
        <v/>
      </c>
      <c r="D107" s="385"/>
      <c r="E107" s="386"/>
      <c r="F107" s="387" t="str">
        <f t="shared" si="11"/>
        <v/>
      </c>
      <c r="G107" s="388"/>
      <c r="H107" s="389"/>
      <c r="I107" s="390"/>
      <c r="J107" s="391" t="s">
        <v>418</v>
      </c>
      <c r="K107" s="392"/>
      <c r="L107" s="390" t="b">
        <f t="shared" si="10"/>
        <v>0</v>
      </c>
      <c r="M107" s="390" t="str">
        <f>IFERROR(IF(G107&lt;&gt;"",INDEX('Overview - Section A'!$U$37:$U$44,MATCH(G107,'Overview - Section A'!$A$37:$A$44,1)),J107),"")</f>
        <v>a1Y36000002qEM2EAM</v>
      </c>
      <c r="N107" s="390"/>
      <c r="O107" s="390" t="s">
        <v>492</v>
      </c>
      <c r="P107" s="171"/>
      <c r="Q107" s="48"/>
    </row>
    <row r="108" spans="1:17" ht="47.1" customHeight="1" x14ac:dyDescent="0.3">
      <c r="A108" s="366">
        <v>13</v>
      </c>
      <c r="B108" s="383" t="str">
        <f t="shared" si="9"/>
        <v/>
      </c>
      <c r="C108" s="384" t="str">
        <f>IFERROR(IF(K108&lt;&gt;"",K108,IF(A108=A107,IF(C107&lt;YEAR('Overview - Section A'!$E$8),C107+1,""),YEAR('Overview - Section A'!$E$7))),"")</f>
        <v/>
      </c>
      <c r="D108" s="385"/>
      <c r="E108" s="386"/>
      <c r="F108" s="387" t="str">
        <f t="shared" si="11"/>
        <v/>
      </c>
      <c r="G108" s="388"/>
      <c r="H108" s="389"/>
      <c r="I108" s="390"/>
      <c r="J108" s="391" t="s">
        <v>420</v>
      </c>
      <c r="K108" s="392"/>
      <c r="L108" s="390" t="b">
        <f t="shared" si="10"/>
        <v>0</v>
      </c>
      <c r="M108" s="390" t="str">
        <f>IFERROR(IF(G108&lt;&gt;"",INDEX('Overview - Section A'!$U$37:$U$44,MATCH(G108,'Overview - Section A'!$A$37:$A$44,1)),J108),"")</f>
        <v>a1Y36000002qEM3EAM</v>
      </c>
      <c r="N108" s="390"/>
      <c r="O108" s="390" t="s">
        <v>493</v>
      </c>
      <c r="P108" s="171"/>
      <c r="Q108" s="48"/>
    </row>
    <row r="109" spans="1:17" ht="47.1" customHeight="1" x14ac:dyDescent="0.3">
      <c r="A109" s="366">
        <v>14</v>
      </c>
      <c r="B109" s="383" t="str">
        <f t="shared" si="9"/>
        <v/>
      </c>
      <c r="C109" s="384">
        <f>IFERROR(IF(K109&lt;&gt;"",K109,IF(A109=A108,IF(C108&lt;YEAR('Overview - Section A'!$E$8),C108+1,""),YEAR('Overview - Section A'!$E$7))),"")</f>
        <v>2018</v>
      </c>
      <c r="D109" s="385"/>
      <c r="E109" s="386"/>
      <c r="F109" s="387" t="str">
        <f t="shared" si="11"/>
        <v/>
      </c>
      <c r="G109" s="388"/>
      <c r="H109" s="389"/>
      <c r="I109" s="390"/>
      <c r="J109" s="391" t="s">
        <v>410</v>
      </c>
      <c r="K109" s="392"/>
      <c r="L109" s="390" t="b">
        <f t="shared" si="10"/>
        <v>0</v>
      </c>
      <c r="M109" s="390" t="str">
        <f>IFERROR(IF(G109&lt;&gt;"",INDEX('Overview - Section A'!$U$37:$U$44,MATCH(G109,'Overview - Section A'!$A$37:$A$44,1)),J109),"")</f>
        <v>a1Y36000002qELyEAM</v>
      </c>
      <c r="N109" s="390"/>
      <c r="O109" s="390" t="s">
        <v>494</v>
      </c>
      <c r="P109" s="171"/>
      <c r="Q109" s="48"/>
    </row>
    <row r="110" spans="1:17" ht="47.1" customHeight="1" x14ac:dyDescent="0.3">
      <c r="A110" s="366">
        <v>14</v>
      </c>
      <c r="B110" s="383" t="str">
        <f t="shared" si="9"/>
        <v/>
      </c>
      <c r="C110" s="384">
        <f>IFERROR(IF(K110&lt;&gt;"",K110,IF(A110=A109,IF(C109&lt;YEAR('Overview - Section A'!$E$8),C109+1,""),YEAR('Overview - Section A'!$E$7))),"")</f>
        <v>2019</v>
      </c>
      <c r="D110" s="385"/>
      <c r="E110" s="386"/>
      <c r="F110" s="387" t="str">
        <f t="shared" si="11"/>
        <v/>
      </c>
      <c r="G110" s="388"/>
      <c r="H110" s="389"/>
      <c r="I110" s="390"/>
      <c r="J110" s="391" t="s">
        <v>412</v>
      </c>
      <c r="K110" s="392"/>
      <c r="L110" s="390" t="b">
        <f t="shared" si="10"/>
        <v>0</v>
      </c>
      <c r="M110" s="390" t="str">
        <f>IFERROR(IF(G110&lt;&gt;"",INDEX('Overview - Section A'!$U$37:$U$44,MATCH(G110,'Overview - Section A'!$A$37:$A$44,1)),J110),"")</f>
        <v>a1Y36000002qELzEAM</v>
      </c>
      <c r="N110" s="390"/>
      <c r="O110" s="390" t="s">
        <v>495</v>
      </c>
      <c r="P110" s="171"/>
      <c r="Q110" s="48"/>
    </row>
    <row r="111" spans="1:17" ht="47.1" customHeight="1" x14ac:dyDescent="0.3">
      <c r="A111" s="366">
        <v>14</v>
      </c>
      <c r="B111" s="383" t="str">
        <f t="shared" si="9"/>
        <v/>
      </c>
      <c r="C111" s="384">
        <f>IFERROR(IF(K111&lt;&gt;"",K111,IF(A111=A110,IF(C110&lt;YEAR('Overview - Section A'!$E$8),C110+1,""),YEAR('Overview - Section A'!$E$7))),"")</f>
        <v>2020</v>
      </c>
      <c r="D111" s="385"/>
      <c r="E111" s="386"/>
      <c r="F111" s="387" t="str">
        <f t="shared" si="11"/>
        <v/>
      </c>
      <c r="G111" s="388"/>
      <c r="H111" s="389"/>
      <c r="I111" s="390"/>
      <c r="J111" s="391" t="s">
        <v>414</v>
      </c>
      <c r="K111" s="392"/>
      <c r="L111" s="390" t="b">
        <f t="shared" si="10"/>
        <v>0</v>
      </c>
      <c r="M111" s="390" t="str">
        <f>IFERROR(IF(G111&lt;&gt;"",INDEX('Overview - Section A'!$U$37:$U$44,MATCH(G111,'Overview - Section A'!$A$37:$A$44,1)),J111),"")</f>
        <v>a1Y36000002qEM0EAM</v>
      </c>
      <c r="N111" s="390"/>
      <c r="O111" s="390" t="s">
        <v>496</v>
      </c>
      <c r="P111" s="171"/>
      <c r="Q111" s="48"/>
    </row>
    <row r="112" spans="1:17" ht="47.1" customHeight="1" x14ac:dyDescent="0.3">
      <c r="A112" s="366">
        <v>14</v>
      </c>
      <c r="B112" s="383" t="str">
        <f t="shared" si="9"/>
        <v/>
      </c>
      <c r="C112" s="384" t="str">
        <f>IFERROR(IF(K112&lt;&gt;"",K112,IF(A112=A111,IF(C111&lt;YEAR('Overview - Section A'!$E$8),C111+1,""),YEAR('Overview - Section A'!$E$7))),"")</f>
        <v/>
      </c>
      <c r="D112" s="385"/>
      <c r="E112" s="386"/>
      <c r="F112" s="387" t="str">
        <f t="shared" si="11"/>
        <v/>
      </c>
      <c r="G112" s="388"/>
      <c r="H112" s="389"/>
      <c r="I112" s="390"/>
      <c r="J112" s="391" t="s">
        <v>416</v>
      </c>
      <c r="K112" s="392"/>
      <c r="L112" s="390" t="b">
        <f t="shared" si="10"/>
        <v>0</v>
      </c>
      <c r="M112" s="390" t="str">
        <f>IFERROR(IF(G112&lt;&gt;"",INDEX('Overview - Section A'!$U$37:$U$44,MATCH(G112,'Overview - Section A'!$A$37:$A$44,1)),J112),"")</f>
        <v>a1Y36000002qEM1EAM</v>
      </c>
      <c r="N112" s="390"/>
      <c r="O112" s="390" t="s">
        <v>497</v>
      </c>
      <c r="P112" s="171"/>
      <c r="Q112" s="48"/>
    </row>
    <row r="113" spans="1:17" ht="47.1" customHeight="1" x14ac:dyDescent="0.3">
      <c r="A113" s="366">
        <v>14</v>
      </c>
      <c r="B113" s="383" t="str">
        <f t="shared" si="9"/>
        <v/>
      </c>
      <c r="C113" s="384" t="str">
        <f>IFERROR(IF(K113&lt;&gt;"",K113,IF(A113=A112,IF(C112&lt;YEAR('Overview - Section A'!$E$8),C112+1,""),YEAR('Overview - Section A'!$E$7))),"")</f>
        <v/>
      </c>
      <c r="D113" s="385"/>
      <c r="E113" s="386"/>
      <c r="F113" s="387" t="str">
        <f t="shared" si="11"/>
        <v/>
      </c>
      <c r="G113" s="388"/>
      <c r="H113" s="389"/>
      <c r="I113" s="390"/>
      <c r="J113" s="391" t="s">
        <v>418</v>
      </c>
      <c r="K113" s="392"/>
      <c r="L113" s="390" t="b">
        <f t="shared" si="10"/>
        <v>0</v>
      </c>
      <c r="M113" s="390" t="str">
        <f>IFERROR(IF(G113&lt;&gt;"",INDEX('Overview - Section A'!$U$37:$U$44,MATCH(G113,'Overview - Section A'!$A$37:$A$44,1)),J113),"")</f>
        <v>a1Y36000002qEM2EAM</v>
      </c>
      <c r="N113" s="390"/>
      <c r="O113" s="390" t="s">
        <v>498</v>
      </c>
      <c r="P113" s="171"/>
      <c r="Q113" s="48"/>
    </row>
    <row r="114" spans="1:17" ht="47.1" customHeight="1" x14ac:dyDescent="0.3">
      <c r="A114" s="366">
        <v>14</v>
      </c>
      <c r="B114" s="383" t="str">
        <f t="shared" si="9"/>
        <v/>
      </c>
      <c r="C114" s="384" t="str">
        <f>IFERROR(IF(K114&lt;&gt;"",K114,IF(A114=A113,IF(C113&lt;YEAR('Overview - Section A'!$E$8),C113+1,""),YEAR('Overview - Section A'!$E$7))),"")</f>
        <v/>
      </c>
      <c r="D114" s="385"/>
      <c r="E114" s="386"/>
      <c r="F114" s="387" t="str">
        <f t="shared" si="11"/>
        <v/>
      </c>
      <c r="G114" s="388"/>
      <c r="H114" s="389"/>
      <c r="I114" s="390"/>
      <c r="J114" s="391" t="s">
        <v>420</v>
      </c>
      <c r="K114" s="392"/>
      <c r="L114" s="390" t="b">
        <f t="shared" si="10"/>
        <v>0</v>
      </c>
      <c r="M114" s="390" t="str">
        <f>IFERROR(IF(G114&lt;&gt;"",INDEX('Overview - Section A'!$U$37:$U$44,MATCH(G114,'Overview - Section A'!$A$37:$A$44,1)),J114),"")</f>
        <v>a1Y36000002qEM3EAM</v>
      </c>
      <c r="N114" s="390"/>
      <c r="O114" s="390" t="s">
        <v>499</v>
      </c>
      <c r="P114" s="171"/>
      <c r="Q114" s="48"/>
    </row>
    <row r="115" spans="1:17" ht="47.1" customHeight="1" x14ac:dyDescent="0.3">
      <c r="A115" s="366">
        <v>15</v>
      </c>
      <c r="B115" s="383" t="str">
        <f t="shared" si="9"/>
        <v/>
      </c>
      <c r="C115" s="384">
        <f>IFERROR(IF(K115&lt;&gt;"",K115,IF(A115=A114,IF(C114&lt;YEAR('Overview - Section A'!$E$8),C114+1,""),YEAR('Overview - Section A'!$E$7))),"")</f>
        <v>2018</v>
      </c>
      <c r="D115" s="385"/>
      <c r="E115" s="386"/>
      <c r="F115" s="387" t="str">
        <f t="shared" si="11"/>
        <v/>
      </c>
      <c r="G115" s="388"/>
      <c r="H115" s="389"/>
      <c r="I115" s="390"/>
      <c r="J115" s="391" t="s">
        <v>410</v>
      </c>
      <c r="K115" s="392"/>
      <c r="L115" s="390" t="b">
        <f t="shared" si="10"/>
        <v>0</v>
      </c>
      <c r="M115" s="390" t="str">
        <f>IFERROR(IF(G115&lt;&gt;"",INDEX('Overview - Section A'!$U$37:$U$44,MATCH(G115,'Overview - Section A'!$A$37:$A$44,1)),J115),"")</f>
        <v>a1Y36000002qELyEAM</v>
      </c>
      <c r="N115" s="390"/>
      <c r="O115" s="390" t="s">
        <v>500</v>
      </c>
      <c r="P115" s="171"/>
      <c r="Q115" s="48"/>
    </row>
    <row r="116" spans="1:17" ht="47.1" customHeight="1" x14ac:dyDescent="0.3">
      <c r="A116" s="366">
        <v>15</v>
      </c>
      <c r="B116" s="383" t="str">
        <f t="shared" si="9"/>
        <v/>
      </c>
      <c r="C116" s="384">
        <f>IFERROR(IF(K116&lt;&gt;"",K116,IF(A116=A115,IF(C115&lt;YEAR('Overview - Section A'!$E$8),C115+1,""),YEAR('Overview - Section A'!$E$7))),"")</f>
        <v>2019</v>
      </c>
      <c r="D116" s="385"/>
      <c r="E116" s="386"/>
      <c r="F116" s="387" t="str">
        <f t="shared" si="11"/>
        <v/>
      </c>
      <c r="G116" s="388"/>
      <c r="H116" s="389"/>
      <c r="I116" s="390"/>
      <c r="J116" s="391" t="s">
        <v>412</v>
      </c>
      <c r="K116" s="392"/>
      <c r="L116" s="390" t="b">
        <f t="shared" si="10"/>
        <v>0</v>
      </c>
      <c r="M116" s="390" t="str">
        <f>IFERROR(IF(G116&lt;&gt;"",INDEX('Overview - Section A'!$U$37:$U$44,MATCH(G116,'Overview - Section A'!$A$37:$A$44,1)),J116),"")</f>
        <v>a1Y36000002qELzEAM</v>
      </c>
      <c r="N116" s="390"/>
      <c r="O116" s="390" t="s">
        <v>501</v>
      </c>
      <c r="P116" s="171"/>
      <c r="Q116" s="48"/>
    </row>
    <row r="117" spans="1:17" ht="47.1" customHeight="1" x14ac:dyDescent="0.3">
      <c r="A117" s="366">
        <v>15</v>
      </c>
      <c r="B117" s="383" t="str">
        <f t="shared" si="9"/>
        <v/>
      </c>
      <c r="C117" s="384">
        <f>IFERROR(IF(K117&lt;&gt;"",K117,IF(A117=A116,IF(C116&lt;YEAR('Overview - Section A'!$E$8),C116+1,""),YEAR('Overview - Section A'!$E$7))),"")</f>
        <v>2020</v>
      </c>
      <c r="D117" s="385"/>
      <c r="E117" s="386"/>
      <c r="F117" s="387" t="str">
        <f t="shared" si="11"/>
        <v/>
      </c>
      <c r="G117" s="388"/>
      <c r="H117" s="389"/>
      <c r="I117" s="390"/>
      <c r="J117" s="391" t="s">
        <v>414</v>
      </c>
      <c r="K117" s="392"/>
      <c r="L117" s="390" t="b">
        <f t="shared" si="10"/>
        <v>0</v>
      </c>
      <c r="M117" s="390" t="str">
        <f>IFERROR(IF(G117&lt;&gt;"",INDEX('Overview - Section A'!$U$37:$U$44,MATCH(G117,'Overview - Section A'!$A$37:$A$44,1)),J117),"")</f>
        <v>a1Y36000002qEM0EAM</v>
      </c>
      <c r="N117" s="390"/>
      <c r="O117" s="390" t="s">
        <v>502</v>
      </c>
      <c r="P117" s="171"/>
      <c r="Q117" s="48"/>
    </row>
    <row r="118" spans="1:17" ht="47.1" customHeight="1" x14ac:dyDescent="0.3">
      <c r="A118" s="366">
        <v>15</v>
      </c>
      <c r="B118" s="383" t="str">
        <f t="shared" si="9"/>
        <v/>
      </c>
      <c r="C118" s="384" t="str">
        <f>IFERROR(IF(K118&lt;&gt;"",K118,IF(A118=A117,IF(C117&lt;YEAR('Overview - Section A'!$E$8),C117+1,""),YEAR('Overview - Section A'!$E$7))),"")</f>
        <v/>
      </c>
      <c r="D118" s="385"/>
      <c r="E118" s="386"/>
      <c r="F118" s="387" t="str">
        <f t="shared" si="11"/>
        <v/>
      </c>
      <c r="G118" s="388"/>
      <c r="H118" s="389"/>
      <c r="I118" s="390"/>
      <c r="J118" s="391" t="s">
        <v>416</v>
      </c>
      <c r="K118" s="392"/>
      <c r="L118" s="390" t="b">
        <f t="shared" si="10"/>
        <v>0</v>
      </c>
      <c r="M118" s="390" t="str">
        <f>IFERROR(IF(G118&lt;&gt;"",INDEX('Overview - Section A'!$U$37:$U$44,MATCH(G118,'Overview - Section A'!$A$37:$A$44,1)),J118),"")</f>
        <v>a1Y36000002qEM1EAM</v>
      </c>
      <c r="N118" s="390"/>
      <c r="O118" s="390" t="s">
        <v>503</v>
      </c>
      <c r="P118" s="171"/>
      <c r="Q118" s="48"/>
    </row>
    <row r="119" spans="1:17" ht="47.1" customHeight="1" x14ac:dyDescent="0.3">
      <c r="A119" s="366">
        <v>15</v>
      </c>
      <c r="B119" s="383" t="str">
        <f t="shared" si="9"/>
        <v/>
      </c>
      <c r="C119" s="384" t="str">
        <f>IFERROR(IF(K119&lt;&gt;"",K119,IF(A119=A118,IF(C118&lt;YEAR('Overview - Section A'!$E$8),C118+1,""),YEAR('Overview - Section A'!$E$7))),"")</f>
        <v/>
      </c>
      <c r="D119" s="385"/>
      <c r="E119" s="386"/>
      <c r="F119" s="387" t="str">
        <f t="shared" si="11"/>
        <v/>
      </c>
      <c r="G119" s="388"/>
      <c r="H119" s="389"/>
      <c r="I119" s="390"/>
      <c r="J119" s="391" t="s">
        <v>418</v>
      </c>
      <c r="K119" s="392"/>
      <c r="L119" s="390" t="b">
        <f t="shared" si="10"/>
        <v>0</v>
      </c>
      <c r="M119" s="390" t="str">
        <f>IFERROR(IF(G119&lt;&gt;"",INDEX('Overview - Section A'!$U$37:$U$44,MATCH(G119,'Overview - Section A'!$A$37:$A$44,1)),J119),"")</f>
        <v>a1Y36000002qEM2EAM</v>
      </c>
      <c r="N119" s="390"/>
      <c r="O119" s="390" t="s">
        <v>504</v>
      </c>
      <c r="P119" s="171"/>
      <c r="Q119" s="48"/>
    </row>
    <row r="120" spans="1:17" ht="47.1" customHeight="1" x14ac:dyDescent="0.3">
      <c r="A120" s="366">
        <v>15</v>
      </c>
      <c r="B120" s="383" t="str">
        <f t="shared" si="9"/>
        <v/>
      </c>
      <c r="C120" s="384" t="str">
        <f>IFERROR(IF(K120&lt;&gt;"",K120,IF(A120=A119,IF(C119&lt;YEAR('Overview - Section A'!$E$8),C119+1,""),YEAR('Overview - Section A'!$E$7))),"")</f>
        <v/>
      </c>
      <c r="D120" s="385"/>
      <c r="E120" s="386"/>
      <c r="F120" s="387" t="str">
        <f t="shared" si="11"/>
        <v/>
      </c>
      <c r="G120" s="388"/>
      <c r="H120" s="389"/>
      <c r="I120" s="390"/>
      <c r="J120" s="391" t="s">
        <v>420</v>
      </c>
      <c r="K120" s="392"/>
      <c r="L120" s="390" t="b">
        <f t="shared" si="10"/>
        <v>0</v>
      </c>
      <c r="M120" s="390" t="str">
        <f>IFERROR(IF(G120&lt;&gt;"",INDEX('Overview - Section A'!$U$37:$U$44,MATCH(G120,'Overview - Section A'!$A$37:$A$44,1)),J120),"")</f>
        <v>a1Y36000002qEM3EAM</v>
      </c>
      <c r="N120" s="390"/>
      <c r="O120" s="390" t="s">
        <v>505</v>
      </c>
      <c r="P120" s="171"/>
      <c r="Q120" s="48"/>
    </row>
    <row r="121" spans="1:17" ht="1.35" customHeight="1" thickBot="1" x14ac:dyDescent="0.35">
      <c r="A121" s="65"/>
      <c r="B121" s="66"/>
      <c r="C121" s="66"/>
      <c r="D121" s="66"/>
      <c r="E121" s="66"/>
      <c r="F121" s="66"/>
      <c r="G121" s="66"/>
      <c r="H121" s="66"/>
      <c r="I121" s="66"/>
      <c r="J121" s="66"/>
      <c r="K121" s="66"/>
      <c r="L121" s="66"/>
      <c r="M121" s="66"/>
      <c r="N121" s="66"/>
      <c r="O121" s="172"/>
      <c r="P121" s="173"/>
    </row>
    <row r="122" spans="1:17" x14ac:dyDescent="0.3">
      <c r="O122" s="135"/>
      <c r="P122" s="135"/>
    </row>
    <row r="129" spans="1:1" x14ac:dyDescent="0.3">
      <c r="A129" s="67" t="s">
        <v>85</v>
      </c>
    </row>
  </sheetData>
  <sheetProtection algorithmName="SHA-512" hashValue="Pvaex5CH52U2w+eXf+s+fh28AeqmyXh3+RKPyC6ILYE/X27Zd0OkTDPh/q2Shxtvcr7Uu/BHFwTGQLPI399Gkg==" saltValue="HYLI6noEQqfhlnRfBOh50Q==" spinCount="100000" sheet="1" objects="1" scenarios="1" formatCells="0" sort="0" autoFilter="0"/>
  <mergeCells count="3">
    <mergeCell ref="A28:H28"/>
    <mergeCell ref="A8:AD8"/>
    <mergeCell ref="A1:Q2"/>
  </mergeCells>
  <conditionalFormatting sqref="A30:C120">
    <cfRule type="expression" dxfId="91" priority="9">
      <formula>MOD($A30,2)=0</formula>
    </cfRule>
    <cfRule type="expression" dxfId="90" priority="10">
      <formula>MOD($A30,2)=1</formula>
    </cfRule>
  </conditionalFormatting>
  <conditionalFormatting sqref="B10:C25">
    <cfRule type="expression" dxfId="89" priority="8">
      <formula>AND($C10&lt;&gt;"",$B10&lt;&gt;"")</formula>
    </cfRule>
  </conditionalFormatting>
  <conditionalFormatting sqref="D30:H120">
    <cfRule type="expression" dxfId="88" priority="4">
      <formula>AND(INDEX($AD$10:$AD$10,MATCH($A30,$A$10:$A$10,0))="Deactivate")</formula>
    </cfRule>
  </conditionalFormatting>
  <conditionalFormatting sqref="D10:R25">
    <cfRule type="expression" dxfId="87" priority="3">
      <formula>$AD$8="Deactivate"</formula>
    </cfRule>
  </conditionalFormatting>
  <conditionalFormatting sqref="A10:AD25">
    <cfRule type="expression" dxfId="86" priority="2">
      <formula>$W10:$W26="[Record ID]"</formula>
    </cfRule>
  </conditionalFormatting>
  <conditionalFormatting sqref="A30:H120">
    <cfRule type="expression" dxfId="85" priority="1">
      <formula>$O30:$O121="[Record ID]"</formula>
    </cfRule>
  </conditionalFormatting>
  <dataValidations count="18">
    <dataValidation type="list" allowBlank="1" showInputMessage="1" showErrorMessage="1" sqref="B10:B25">
      <formula1>OutcomeIndicator</formula1>
    </dataValidation>
    <dataValidation type="custom" allowBlank="1" showInputMessage="1" showErrorMessage="1" errorTitle="Outcome Indicator" error="Should not have both a Standard Indicator and Custom Indicator on same line." sqref="C10:C25">
      <formula1>B10=""</formula1>
    </dataValidation>
    <dataValidation type="list" allowBlank="1" showInputMessage="1" showErrorMessage="1" sqref="H10:H25">
      <formula1>ResponsiblePR</formula1>
    </dataValidation>
    <dataValidation type="list" allowBlank="1" showInputMessage="1" showErrorMessage="1" sqref="Q10:Q25">
      <formula1>Country</formula1>
    </dataValidation>
    <dataValidation type="textLength" allowBlank="1" showInputMessage="1" showErrorMessage="1" errorTitle="Entered information is too long" error="Information entered here is limited to 20 characters. Please capture further details in Comments." sqref="D10:D25">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F10:F25">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R10:R25">
      <formula1>0</formula1>
      <formula2>32768</formula2>
    </dataValidation>
    <dataValidation type="decimal" allowBlank="1" showInputMessage="1" showErrorMessage="1" errorTitle="X-Author for Excel" error="Please enter a valid numeric value. Valid range for Outcome Indicator Number is -1E+18 to 1E+18." promptTitle="X-Author for Excel" sqref="A30:A120 A10:A25">
      <formula1>-1000000000000000000</formula1>
      <formula2>1000000000000000000</formula2>
    </dataValidation>
    <dataValidation type="decimal" allowBlank="1" showInputMessage="1" showErrorMessage="1" errorTitle="X-Author for Excel" error="Please enter a valid numeric value. Valid range for Target N# is -10000000000 to 10000000000." promptTitle="X-Author for Excel" sqref="D30:D120">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E30:E120">
      <formula1>-10000000000</formula1>
      <formula2>10000000000</formula2>
    </dataValidation>
    <dataValidation type="date" allowBlank="1" showInputMessage="1" showErrorMessage="1" errorTitle="X-Author for Excel" error="Please enter a valid date." promptTitle="X-Author for Excel" sqref="G30:G120">
      <formula1>1</formula1>
      <formula2>767376</formula2>
    </dataValidation>
    <dataValidation type="list" allowBlank="1" showInputMessage="1" showErrorMessage="1" errorTitle="X-Author for Excel" error="Please select a value from the drop-down." promptTitle="X-Author for Excel" sqref="H30:H120">
      <formula1>IF(IFERROR(ROWS(INDIRECT(SUBSTITUTE("AIM_Outcome_Indicator_Targets_Result__c.AIM_Mark_if_target_is_TBD__c"," ","_"))),-1) &lt; 0, XAuthorInvalidPicklistData,INDIRECT(SUBSTITUTE("AIM_Outcome_Indicator_Targets_Result__c.AIM_Mark_if_target_is_TBD__c"," ","_")))</formula1>
    </dataValidation>
    <dataValidation type="custom" allowBlank="1" showInputMessage="1" showErrorMessage="1" errorTitle="X-Author for Excel" error="Id and Lookup fields are not editable." promptTitle="X-Author for Excel" sqref="J30:J120 O30:O120 AC10:AC25 W10:Y25">
      <formula1>""</formula1>
    </dataValidation>
    <dataValidation type="list" allowBlank="1" showInputMessage="1" showErrorMessage="1" errorTitle="X-Author for Excel" error="Please select a value from the drop-down." promptTitle="X-Author for Excel" sqref="K30:K120">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either TRUE or FALSE from the dropdown." promptTitle="X-Author for Excel" sqref="L30:L120 U10:U25">
      <formula1>"TRUE,FALSE"</formula1>
    </dataValidation>
    <dataValidation type="decimal" allowBlank="1" showInputMessage="1" showErrorMessage="1" errorTitle="X-Author for Excel" error="Please enter a valid numeric value. Valid range for Target % is -99999.99 to 99999.99." promptTitle="X-Author for Excel" sqref="N30:N120">
      <formula1>-99999.99</formula1>
      <formula2>99999.99</formula2>
    </dataValidation>
    <dataValidation type="list" allowBlank="1" showInputMessage="1" showErrorMessage="1" errorTitle="X-Author for Excel" error="Please select a value from the drop-down." promptTitle="X-Author for Excel" sqref="E10:E25">
      <formula1>IF(IFERROR(ROWS(INDIRECT(SUBSTITUTE("AIM_Outcome_Indicator__c.AIM_Baseline_Year__c"," ","_"))),-1) &lt; 0, 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AD10:AD25">
      <formula1>IF(IFERROR(ROWS(INDIRECT(SUBSTITUTE("AIM_Outcome_Indicator__c.AIM_Deactivate_indicator__c"," ","_"))),-1) &lt; 0, XAuthorInvalidPicklistData,INDIRECT(SUBSTITUTE("AIM_Outcome_Indicator__c.AIM_Deactivate_indicator__c"," ","_")))</formula1>
    </dataValidation>
  </dataValidations>
  <hyperlinks>
    <hyperlink ref="B4" location="'Outcome Indicators - Section C'!A8" display="Outcome Indicators"/>
    <hyperlink ref="C4" location="_6017e447_f4b2_4605_8be3_67be82447dcf" display="Outcome Indicator Targets"/>
    <hyperlink ref="A129" location="'Outcome Indicators - Section C'!A4" display="'Outcome Indicators - Section C'!A4"/>
  </hyperlinks>
  <pageMargins left="0.7" right="0.7" top="0.75" bottom="0.75" header="0.3" footer="0.3"/>
  <pageSetup paperSize="8" scale="46" fitToHeight="0" orientation="landscape" r:id="rId1"/>
  <colBreaks count="1" manualBreakCount="1">
    <brk id="31" max="1048575" man="1"/>
  </colBreaks>
  <extLst>
    <ext xmlns:x14="http://schemas.microsoft.com/office/spreadsheetml/2009/9/main" uri="{78C0D931-6437-407d-A8EE-F0AAD7539E65}">
      <x14:conditionalFormattings>
        <x14:conditionalFormatting xmlns:xm="http://schemas.microsoft.com/office/excel/2006/main">
          <x14:cfRule type="expression" priority="7" id="{F8B86FC9-38F2-421F-BC8E-80A7C8DC9982}">
            <xm:f>INDEX('Overview - Section A'!$E$35:$E$36,MATCH($J30,'Overview - Section A'!$I$35:$I$36,0))&gt;'Overview - Section A'!$E$8</xm:f>
            <x14:dxf>
              <font>
                <color theme="1" tint="0.499984740745262"/>
              </font>
              <fill>
                <patternFill patternType="darkGray">
                  <fgColor theme="1" tint="0.499984740745262"/>
                  <bgColor theme="1" tint="0.499984740745262"/>
                </patternFill>
              </fill>
            </x14:dxf>
          </x14:cfRule>
          <xm:sqref>A30:H121</xm:sqref>
        </x14:conditionalFormatting>
        <x14:conditionalFormatting xmlns:xm="http://schemas.microsoft.com/office/excel/2006/main">
          <x14:cfRule type="expression" priority="6" id="{087DD156-1FF4-40B2-B2C5-19DF8DEF4B67}">
            <xm:f>OR('Overview - Section A'!$AN$5="Grant Making", 'Overview - Section A'!$AN$5="Grant Revision")</xm:f>
            <x14:dxf>
              <font>
                <color theme="1" tint="0.499984740745262"/>
              </font>
              <fill>
                <patternFill patternType="darkGray">
                  <fgColor theme="1" tint="0.499984740745262"/>
                  <bgColor theme="1" tint="0.499984740745262"/>
                </patternFill>
              </fill>
              <border>
                <left/>
                <right/>
                <top/>
                <bottom/>
              </border>
            </x14:dxf>
          </x14:cfRule>
          <xm:sqref>H9:H25</xm:sqref>
        </x14:conditionalFormatting>
        <x14:conditionalFormatting xmlns:xm="http://schemas.microsoft.com/office/excel/2006/main">
          <x14:cfRule type="expression" priority="5" id="{9D7C2314-2898-4BC8-9CC1-348D5F2391D5}">
            <xm:f>OR('Overview - Section A'!$AN$5="Grant Making", 'Overview - Section A'!$AN$5="Funding Request")</xm:f>
            <x14:dxf>
              <font>
                <color theme="1" tint="0.499984740745262"/>
              </font>
              <fill>
                <patternFill patternType="darkGray">
                  <fgColor theme="1" tint="0.499984740745262"/>
                  <bgColor theme="1" tint="0.499984740745262"/>
                </patternFill>
              </fill>
            </x14:dxf>
          </x14:cfRule>
          <xm:sqref>AD9:AD25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A'!$AO$25:$AO$32</xm:f>
          </x14:formula1>
          <xm:sqref>J10:N25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W178"/>
  <sheetViews>
    <sheetView showGridLines="0" tabSelected="1" topLeftCell="A41" zoomScale="96" zoomScaleNormal="96" zoomScaleSheetLayoutView="30" workbookViewId="0">
      <selection activeCell="H55" sqref="H55"/>
    </sheetView>
  </sheetViews>
  <sheetFormatPr defaultColWidth="11" defaultRowHeight="15.6" x14ac:dyDescent="0.3"/>
  <cols>
    <col min="1" max="1" width="11.5" style="6" customWidth="1"/>
    <col min="2" max="2" width="24.09765625" style="6" customWidth="1"/>
    <col min="3" max="3" width="34.3984375" style="6" customWidth="1"/>
    <col min="4" max="4" width="30.59765625" style="6" customWidth="1"/>
    <col min="5" max="5" width="26.8984375" style="6" customWidth="1"/>
    <col min="6" max="6" width="25" style="6" customWidth="1"/>
    <col min="7" max="7" width="20.19921875" style="6" customWidth="1"/>
    <col min="8" max="8" width="15.69921875" style="6" customWidth="1"/>
    <col min="9" max="11" width="27.69921875" style="6" hidden="1" customWidth="1"/>
    <col min="12" max="12" width="26.69921875" style="6" hidden="1" customWidth="1"/>
    <col min="13" max="14" width="27.69921875" style="6" hidden="1" customWidth="1"/>
    <col min="15" max="15" width="0.19921875" style="6" customWidth="1"/>
    <col min="16" max="16" width="20.59765625" style="6" customWidth="1"/>
    <col min="17" max="17" width="22.5" style="6" customWidth="1"/>
    <col min="18" max="18" width="21.69921875" style="6" customWidth="1"/>
    <col min="19" max="20" width="20.59765625" style="6" customWidth="1"/>
    <col min="21" max="21" width="21.19921875" style="6" customWidth="1"/>
    <col min="22" max="22" width="25.19921875" style="6" customWidth="1"/>
    <col min="23" max="23" width="77" style="6" customWidth="1"/>
    <col min="24" max="24" width="27.5" style="4" hidden="1" customWidth="1"/>
    <col min="25" max="25" width="19.69921875" style="4" hidden="1" customWidth="1"/>
    <col min="26" max="26" width="23.19921875" style="4" hidden="1" customWidth="1"/>
    <col min="27" max="27" width="20.19921875" style="4" hidden="1" customWidth="1"/>
    <col min="28" max="28" width="14.09765625" style="4" hidden="1" customWidth="1"/>
    <col min="29" max="29" width="15.19921875" style="4" hidden="1" customWidth="1"/>
    <col min="30" max="32" width="11" style="4" hidden="1" customWidth="1"/>
    <col min="33" max="33" width="26" style="4" hidden="1" customWidth="1"/>
    <col min="34" max="34" width="12" style="4" hidden="1" customWidth="1"/>
    <col min="35" max="35" width="14.69921875" style="4" hidden="1" customWidth="1"/>
    <col min="36" max="36" width="22.5" style="4" hidden="1" customWidth="1"/>
    <col min="37" max="40" width="22.69921875" style="4" hidden="1" customWidth="1"/>
    <col min="41" max="41" width="26.19921875" style="4" customWidth="1"/>
    <col min="42" max="42" width="0.3984375" style="9" customWidth="1"/>
    <col min="43" max="43" width="12.5" style="9" customWidth="1"/>
    <col min="44" max="44" width="12.69921875" style="9" customWidth="1"/>
    <col min="45" max="49" width="11" style="9"/>
    <col min="50" max="16384" width="11" style="6"/>
  </cols>
  <sheetData>
    <row r="1" spans="1:49" ht="21" customHeight="1" x14ac:dyDescent="0.3">
      <c r="A1" s="532" t="s">
        <v>179</v>
      </c>
      <c r="B1" s="533"/>
      <c r="C1" s="533"/>
      <c r="D1" s="533"/>
      <c r="E1" s="533"/>
      <c r="F1" s="533"/>
      <c r="G1" s="533"/>
      <c r="H1" s="533"/>
      <c r="I1" s="533"/>
      <c r="J1" s="533"/>
      <c r="K1" s="533"/>
      <c r="L1" s="533"/>
      <c r="M1" s="533"/>
      <c r="N1" s="533"/>
      <c r="O1" s="533"/>
      <c r="P1" s="533"/>
      <c r="Q1" s="533"/>
      <c r="R1" s="533"/>
      <c r="S1" s="533"/>
      <c r="T1" s="533"/>
      <c r="U1" s="533"/>
      <c r="V1" s="534"/>
    </row>
    <row r="2" spans="1:49" ht="41.25" customHeight="1" thickBot="1" x14ac:dyDescent="0.35">
      <c r="A2" s="535"/>
      <c r="B2" s="536"/>
      <c r="C2" s="536"/>
      <c r="D2" s="536"/>
      <c r="E2" s="536"/>
      <c r="F2" s="536"/>
      <c r="G2" s="536"/>
      <c r="H2" s="536"/>
      <c r="I2" s="536"/>
      <c r="J2" s="536"/>
      <c r="K2" s="536"/>
      <c r="L2" s="536"/>
      <c r="M2" s="536"/>
      <c r="N2" s="536"/>
      <c r="O2" s="536"/>
      <c r="P2" s="536"/>
      <c r="Q2" s="536"/>
      <c r="R2" s="536"/>
      <c r="S2" s="536"/>
      <c r="T2" s="536"/>
      <c r="U2" s="536"/>
      <c r="V2" s="537"/>
    </row>
    <row r="3" spans="1:49" ht="16.2" thickBot="1" x14ac:dyDescent="0.35"/>
    <row r="4" spans="1:49" ht="61.5" customHeight="1" thickBot="1" x14ac:dyDescent="0.35">
      <c r="A4" s="43" t="s">
        <v>37</v>
      </c>
      <c r="B4" s="33" t="s">
        <v>24</v>
      </c>
      <c r="C4" s="42" t="s">
        <v>30</v>
      </c>
    </row>
    <row r="7" spans="1:49" ht="16.2" thickBot="1" x14ac:dyDescent="0.35">
      <c r="D7" s="63"/>
      <c r="E7" s="63"/>
    </row>
    <row r="8" spans="1:49" ht="33" customHeight="1" thickBot="1" x14ac:dyDescent="0.35">
      <c r="A8" s="512" t="s">
        <v>24</v>
      </c>
      <c r="B8" s="513"/>
      <c r="C8" s="513"/>
      <c r="D8" s="513"/>
      <c r="E8" s="513"/>
      <c r="F8" s="513"/>
      <c r="G8" s="513"/>
      <c r="H8" s="513"/>
      <c r="I8" s="513"/>
      <c r="J8" s="513"/>
      <c r="K8" s="513"/>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13"/>
    </row>
    <row r="9" spans="1:49" ht="80.25" customHeight="1" x14ac:dyDescent="0.3">
      <c r="A9" s="409" t="s">
        <v>26</v>
      </c>
      <c r="B9" s="409" t="s">
        <v>76</v>
      </c>
      <c r="C9" s="409" t="s">
        <v>77</v>
      </c>
      <c r="D9" s="409" t="s">
        <v>10</v>
      </c>
      <c r="E9" s="409" t="s">
        <v>2</v>
      </c>
      <c r="F9" s="409" t="s">
        <v>3</v>
      </c>
      <c r="G9" s="409" t="s">
        <v>4</v>
      </c>
      <c r="H9" s="409" t="s">
        <v>33</v>
      </c>
      <c r="I9" s="409"/>
      <c r="J9" s="409"/>
      <c r="K9" s="409"/>
      <c r="L9" s="409"/>
      <c r="M9" s="409"/>
      <c r="N9" s="362" t="s">
        <v>265</v>
      </c>
      <c r="O9" s="409"/>
      <c r="P9" s="409" t="s">
        <v>18</v>
      </c>
      <c r="Q9" s="409" t="s">
        <v>19</v>
      </c>
      <c r="R9" s="409" t="s">
        <v>20</v>
      </c>
      <c r="S9" s="437" t="s">
        <v>261</v>
      </c>
      <c r="T9" s="437" t="s">
        <v>11</v>
      </c>
      <c r="U9" s="409" t="s">
        <v>147</v>
      </c>
      <c r="V9" s="409" t="s">
        <v>169</v>
      </c>
      <c r="W9" s="409" t="s">
        <v>9</v>
      </c>
      <c r="X9" s="438" t="s">
        <v>76</v>
      </c>
      <c r="Y9" s="439" t="s">
        <v>115</v>
      </c>
      <c r="Z9" s="439"/>
      <c r="AA9" s="439" t="s">
        <v>153</v>
      </c>
      <c r="AB9" s="439" t="s">
        <v>261</v>
      </c>
      <c r="AC9" s="439" t="s">
        <v>60</v>
      </c>
      <c r="AD9" s="439"/>
      <c r="AE9" s="439" t="s">
        <v>92</v>
      </c>
      <c r="AF9" s="439" t="s">
        <v>62</v>
      </c>
      <c r="AG9" s="439" t="s">
        <v>165</v>
      </c>
      <c r="AH9" s="440" t="s">
        <v>178</v>
      </c>
      <c r="AI9" s="440" t="s">
        <v>196</v>
      </c>
      <c r="AJ9" s="440" t="s">
        <v>208</v>
      </c>
      <c r="AK9" s="440" t="s">
        <v>48</v>
      </c>
      <c r="AL9" s="440" t="s">
        <v>235</v>
      </c>
      <c r="AM9" s="440" t="s">
        <v>263</v>
      </c>
      <c r="AN9" s="440" t="s">
        <v>279</v>
      </c>
      <c r="AO9" s="361" t="s">
        <v>296</v>
      </c>
      <c r="AP9" s="133"/>
      <c r="AQ9" s="137"/>
      <c r="AR9" s="137"/>
    </row>
    <row r="10" spans="1:49" ht="47.1" hidden="1" customHeight="1" x14ac:dyDescent="0.3">
      <c r="A10" s="366" t="s">
        <v>83</v>
      </c>
      <c r="B10" s="367" t="str">
        <f>IFERROR(IF(AND(C10="",D10=""),"",VLOOKUP(AI10,'Reference records(soft deleted)'!$B$46:$D$62,3,FALSE)),"")</f>
        <v/>
      </c>
      <c r="C10" s="367" t="str">
        <f>IFERROR(VLOOKUP(AJ10,'Reference records(soft deleted)'!$B$67:$D$104,3,FALSE),"")</f>
        <v/>
      </c>
      <c r="D10" s="401" t="s">
        <v>205</v>
      </c>
      <c r="E10" s="385" t="s">
        <v>72</v>
      </c>
      <c r="F10" s="386" t="s">
        <v>73</v>
      </c>
      <c r="G10" s="441" t="str">
        <f>IF(IF(AND(E10="",F10=""),IF(AL10="0.00","",AL10),IFERROR((E10/F10)*100,""))=0,"",IF(AND(E10="",F10=""),IF(AL10="0.00","",AL10),IFERROR((E10/F10)*100,"")))</f>
        <v/>
      </c>
      <c r="H10" s="389" t="s">
        <v>74</v>
      </c>
      <c r="I10" s="434"/>
      <c r="J10" s="434"/>
      <c r="K10" s="434"/>
      <c r="L10" s="434"/>
      <c r="M10" s="434"/>
      <c r="N10" s="442" t="str">
        <f>IFERROR(IF(AM10="","",VLOOKUP(AM10,'Overview - Section A'!$P$30:$Q$31,2,FALSE)),"")</f>
        <v/>
      </c>
      <c r="O10" s="434"/>
      <c r="P10" s="389" t="s">
        <v>52</v>
      </c>
      <c r="Q10" s="370" t="str">
        <f t="array" ref="Q10">IFERROR(IF(INDEX('Reference Records'!$D$36:$D$68,MATCH(LEFT(C10,255),LEFT('Reference Records'!$C$36:$C$68,255),0))=0,"",INDEX('Reference Records'!$D$36:$D$68,MATCH(LEFT(C10,255),LEFT('Reference Records'!$C$36:$C$68,255),0))),"")</f>
        <v/>
      </c>
      <c r="R10" s="443"/>
      <c r="S10" s="434" t="str">
        <f>IF('Overview - Section A'!$AN$5="Funding Request",IF(N10="Funding Request Place Holder","",N10),"")</f>
        <v/>
      </c>
      <c r="T10" s="434" t="str">
        <f>IFERROR(IF(AK10="","",AK10),"")</f>
        <v>[Country (Name)]</v>
      </c>
      <c r="U10" s="389" t="s">
        <v>145</v>
      </c>
      <c r="V10" s="389" t="s">
        <v>146</v>
      </c>
      <c r="W10" s="401" t="s">
        <v>53</v>
      </c>
      <c r="X10" s="438" t="str">
        <f>IFERROR(IF(VLOOKUP(B10,'Reference Records'!$C$71:$D$84,2,FALSE)=0,"",VLOOKUP(B10,'Reference Records'!$C$71:$D$84,2,FALSE)),"")</f>
        <v/>
      </c>
      <c r="Y10" s="419" t="str">
        <f>IF(Q10&lt;&gt;"",C10&amp;D10,"")</f>
        <v/>
      </c>
      <c r="Z10" s="419"/>
      <c r="AA10" s="419" t="str">
        <f>C10&amp;D10</f>
        <v>[Custom Coverage Indicator Name - EN]</v>
      </c>
      <c r="AB10" s="419" t="str">
        <f>IFERROR(IF('Overview - Section A'!$AN$5="Funding Request",VLOOKUP(S10,'Overview - Section A'!$M$30:$P$31,4,FALSE),IF(AM10="","",AM10)),"")</f>
        <v>[Responsible PR]</v>
      </c>
      <c r="AC10" s="419" t="b">
        <f>IFERROR(IF(OR(C10&lt;&gt;"",D10&lt;&gt;""),TRUE,FALSE),FALSE)</f>
        <v>1</v>
      </c>
      <c r="AD10" s="419"/>
      <c r="AE10" s="419" t="str">
        <f t="array" ref="AE10">IFERROR(IF(INDEX('Overview - Section A'!$H$92:$H$109,MATCH(LEFT(B10,255),LEFT('Overview - Section A'!$E$92:$E$109,255),0))=0,"",INDEX('Overview - Section A'!$H$92:$H$109,MATCH(LEFT(B10,255),LEFT('Overview - Section A'!$E$92:$E$109,255),0))),"")</f>
        <v>a1P36000002M5LhEAK</v>
      </c>
      <c r="AF10" s="419" t="s">
        <v>61</v>
      </c>
      <c r="AG10" s="419" t="str">
        <f t="array" ref="AG10">IFERROR(IF(INDEX('Reference Records'!$G$36:$G$68,MATCH(LEFT(C10,255),LEFT('Reference Records'!$C$36:$C$68,255),0))=0,"",INDEX('Reference Records'!$G$36:$G$68,MATCH(LEFT(C10,255),LEFT('Reference Records'!$C$36:$C$68,255),0))),"")</f>
        <v/>
      </c>
      <c r="AH10" s="419" t="str">
        <f>IFERROR(IF('Overview - Section A'!$AN$5="Funding Request",IF('Reference Records'!$B$157&lt;&gt;"",VLOOKUP(T10,'Reference Records'!$B$157:$C$158,2,FALSE),VLOOKUP(T10,'Reference Records'!$A$170:$C$171,3,FALSE)),VLOOKUP(T10,'Reference Records'!$A$174:$C$176,3,FALSE)),"")</f>
        <v>[Record ID]</v>
      </c>
      <c r="AI10" s="444" t="s">
        <v>195</v>
      </c>
      <c r="AJ10" s="419" t="s">
        <v>207</v>
      </c>
      <c r="AK10" s="419" t="s">
        <v>201</v>
      </c>
      <c r="AL10" s="445" t="s">
        <v>233</v>
      </c>
      <c r="AM10" s="444" t="s">
        <v>260</v>
      </c>
      <c r="AN10" s="419" t="s">
        <v>61</v>
      </c>
      <c r="AO10" s="389" t="s">
        <v>297</v>
      </c>
      <c r="AP10" s="133"/>
      <c r="AQ10" s="137"/>
      <c r="AR10" s="137"/>
    </row>
    <row r="11" spans="1:49" ht="47.1" customHeight="1" x14ac:dyDescent="0.3">
      <c r="A11" s="366">
        <v>1</v>
      </c>
      <c r="B11" s="367" t="s">
        <v>2386</v>
      </c>
      <c r="C11" s="367" t="s">
        <v>2392</v>
      </c>
      <c r="D11" s="401"/>
      <c r="E11" s="386">
        <v>839096</v>
      </c>
      <c r="F11" s="386">
        <v>987787</v>
      </c>
      <c r="G11" s="441">
        <f t="shared" ref="G11:G32" si="0">IF(IF(AND(E11="",F11=""),IF(AL11="0.00","",AL11),IFERROR((E11/F11)*100,""))=0,"",IF(AND(E11="",F11=""),IF(AL11="0.00","",AL11),IFERROR((E11/F11)*100,"")))</f>
        <v>84.947058424538895</v>
      </c>
      <c r="H11" s="389" t="s">
        <v>341</v>
      </c>
      <c r="I11" s="434"/>
      <c r="J11" s="434"/>
      <c r="K11" s="434"/>
      <c r="L11" s="434"/>
      <c r="M11" s="434"/>
      <c r="N11" s="442" t="str">
        <f>IFERROR(IF(AM11="","",VLOOKUP(AM11,'Overview - Section A'!$P$30:$Q$31,2,FALSE)),"")</f>
        <v/>
      </c>
      <c r="O11" s="434"/>
      <c r="P11" s="389" t="s">
        <v>3316</v>
      </c>
      <c r="Q11" s="370" t="str">
        <f t="array" ref="Q11">IFERROR(IF(INDEX('Reference Records'!$D$36:$D$68,MATCH(LEFT(C11,255),LEFT('Reference Records'!$C$36:$C$68,255),0))=0,"",INDEX('Reference Records'!$D$36:$D$68,MATCH(LEFT(C11,255),LEFT('Reference Records'!$C$36:$C$68,255),0))),"")</f>
        <v/>
      </c>
      <c r="R11" s="443"/>
      <c r="S11" s="434" t="str">
        <f>IF('Overview - Section A'!$AN$5="Funding Request",IF(N11="Funding Request Place Holder","",N11),"")</f>
        <v/>
      </c>
      <c r="T11" s="434" t="s">
        <v>375</v>
      </c>
      <c r="U11" s="389" t="s">
        <v>320</v>
      </c>
      <c r="V11" s="389" t="s">
        <v>324</v>
      </c>
      <c r="W11" s="401" t="s">
        <v>3332</v>
      </c>
      <c r="X11" s="438" t="str">
        <f>IFERROR(IF(VLOOKUP(B11,'Reference Records'!$C$71:$D$84,2,FALSE)=0,"",VLOOKUP(B11,'Reference Records'!$C$71:$D$84,2,FALSE)),"")</f>
        <v>MCI-00011</v>
      </c>
      <c r="Y11" s="419" t="str">
        <f t="shared" ref="Y11:Y32" si="1">IF(Q11&lt;&gt;"",C11&amp;D11,"")</f>
        <v/>
      </c>
      <c r="Z11" s="419"/>
      <c r="AA11" s="419" t="str">
        <f t="shared" ref="AA11:AA32" si="2">C11&amp;D11</f>
        <v>VC-6.1: Proportion of population protected by IRS within the last 12 months in areas targeted for IRS</v>
      </c>
      <c r="AB11" s="419" t="str">
        <f>IFERROR(IF('Overview - Section A'!$AN$5="Funding Request",VLOOKUP(S11,'Overview - Section A'!$M$30:$P$31,4,FALSE),IF(AM11="","",AM11)),"")</f>
        <v>a1236000008HODDAA4</v>
      </c>
      <c r="AC11" s="419" t="b">
        <f t="shared" ref="AC11:AC32" si="3">IFERROR(IF(OR(C11&lt;&gt;"",D11&lt;&gt;""),TRUE,FALSE),FALSE)</f>
        <v>1</v>
      </c>
      <c r="AD11" s="419"/>
      <c r="AE11" s="419" t="str">
        <f t="array" ref="AE11">IFERROR(IF(INDEX('Overview - Section A'!$H$92:$H$109,MATCH(LEFT(B11,255),LEFT('Overview - Section A'!$E$92:$E$109,255),0))=0,"",INDEX('Overview - Section A'!$H$92:$H$109,MATCH(LEFT(B11,255),LEFT('Overview - Section A'!$E$92:$E$109,255),0))),"")</f>
        <v>a1P36000002M5LTEA0</v>
      </c>
      <c r="AF11" s="419" t="s">
        <v>737</v>
      </c>
      <c r="AG11" s="419" t="str">
        <f t="array" ref="AG11">IFERROR(IF(INDEX('Reference Records'!$G$36:$G$68,MATCH(LEFT(C11,255),LEFT('Reference Records'!$C$36:$C$68,255),0))=0,"",INDEX('Reference Records'!$G$36:$G$68,MATCH(LEFT(C11,255),LEFT('Reference Records'!$C$36:$C$68,255),0))),"")</f>
        <v>a1O36000001qZ9YEAU</v>
      </c>
      <c r="AH11" s="419" t="str">
        <f>IFERROR(IF('Overview - Section A'!$AN$5="Funding Request",IF('Reference Records'!$B$157&lt;&gt;"",VLOOKUP(T11,'Reference Records'!$B$157:$C$158,2,FALSE),VLOOKUP(T11,'Reference Records'!$A$170:$C$171,3,FALSE)),VLOOKUP(T11,'Reference Records'!$A$174:$C$176,3,FALSE)),"")</f>
        <v>a1A360000013M3HEAU</v>
      </c>
      <c r="AI11" s="444" t="s">
        <v>538</v>
      </c>
      <c r="AJ11" s="419" t="s">
        <v>739</v>
      </c>
      <c r="AK11" s="419" t="s">
        <v>375</v>
      </c>
      <c r="AL11" s="445"/>
      <c r="AM11" s="444" t="s">
        <v>381</v>
      </c>
      <c r="AN11" s="419" t="s">
        <v>373</v>
      </c>
      <c r="AO11" s="389"/>
      <c r="AP11" s="133"/>
      <c r="AQ11" s="137"/>
      <c r="AR11" s="137"/>
    </row>
    <row r="12" spans="1:49" ht="47.1" customHeight="1" x14ac:dyDescent="0.3">
      <c r="A12" s="366">
        <v>2</v>
      </c>
      <c r="B12" s="367"/>
      <c r="C12" s="367"/>
      <c r="D12" s="401" t="s">
        <v>3330</v>
      </c>
      <c r="E12" s="385"/>
      <c r="F12" s="386"/>
      <c r="G12" s="441" t="str">
        <f t="shared" si="0"/>
        <v/>
      </c>
      <c r="H12" s="389"/>
      <c r="I12" s="434"/>
      <c r="J12" s="434"/>
      <c r="K12" s="434"/>
      <c r="L12" s="434"/>
      <c r="M12" s="434"/>
      <c r="N12" s="442" t="str">
        <f>IFERROR(IF(AM12="","",VLOOKUP(AM12,'Overview - Section A'!$P$30:$Q$31,2,FALSE)),"")</f>
        <v/>
      </c>
      <c r="O12" s="434"/>
      <c r="P12" s="389"/>
      <c r="Q12" s="370" t="str">
        <f t="array" ref="Q12">IFERROR(IF(INDEX('Reference Records'!$D$36:$D$68,MATCH(LEFT(C12,255),LEFT('Reference Records'!$C$36:$C$68,255),0))=0,"",INDEX('Reference Records'!$D$36:$D$68,MATCH(LEFT(C12,255),LEFT('Reference Records'!$C$36:$C$68,255),0))),"")</f>
        <v/>
      </c>
      <c r="R12" s="443"/>
      <c r="S12" s="434" t="str">
        <f>IF('Overview - Section A'!$AN$5="Funding Request",IF(N12="Funding Request Place Holder","",N12),"")</f>
        <v/>
      </c>
      <c r="T12" s="434" t="str">
        <f t="shared" ref="T12" si="4">IFERROR(IF(AK12="","",AK12),"")</f>
        <v>Ghana</v>
      </c>
      <c r="U12" s="389" t="s">
        <v>319</v>
      </c>
      <c r="V12" s="389" t="s">
        <v>323</v>
      </c>
      <c r="W12" s="401" t="s">
        <v>3331</v>
      </c>
      <c r="X12" s="438" t="str">
        <f>IFERROR(IF(VLOOKUP(B12,'Reference Records'!$C$71:$D$84,2,FALSE)=0,"",VLOOKUP(B12,'Reference Records'!$C$71:$D$84,2,FALSE)),"")</f>
        <v/>
      </c>
      <c r="Y12" s="419" t="str">
        <f t="shared" si="1"/>
        <v/>
      </c>
      <c r="Z12" s="419"/>
      <c r="AA12" s="419" t="str">
        <f t="shared" si="2"/>
        <v>VC-Other 1: Proportion of structures Sprayed in all Prisons in Ghana</v>
      </c>
      <c r="AB12" s="419" t="str">
        <f>IFERROR(IF('Overview - Section A'!$AN$5="Funding Request",VLOOKUP(S12,'Overview - Section A'!$M$30:$P$31,4,FALSE),IF(AM12="","",AM12)),"")</f>
        <v>a1236000008HODDAA4</v>
      </c>
      <c r="AC12" s="419" t="b">
        <f t="shared" si="3"/>
        <v>1</v>
      </c>
      <c r="AD12" s="419"/>
      <c r="AE12" s="419" t="str">
        <f t="array" ref="AE12">IFERROR(IF(INDEX('Overview - Section A'!$H$92:$H$109,MATCH(LEFT(B12,255),LEFT('Overview - Section A'!$E$92:$E$109,255),0))=0,"",INDEX('Overview - Section A'!$H$92:$H$109,MATCH(LEFT(B12,255),LEFT('Overview - Section A'!$E$92:$E$109,255),0))),"")</f>
        <v>a1P36000002M5LhEAK</v>
      </c>
      <c r="AF12" s="419" t="s">
        <v>740</v>
      </c>
      <c r="AG12" s="419" t="str">
        <f t="array" ref="AG12">IFERROR(IF(INDEX('Reference Records'!$G$36:$G$68,MATCH(LEFT(C12,255),LEFT('Reference Records'!$C$36:$C$68,255),0))=0,"",INDEX('Reference Records'!$G$36:$G$68,MATCH(LEFT(C12,255),LEFT('Reference Records'!$C$36:$C$68,255),0))),"")</f>
        <v/>
      </c>
      <c r="AH12" s="419" t="str">
        <f>IFERROR(IF('Overview - Section A'!$AN$5="Funding Request",IF('Reference Records'!$B$157&lt;&gt;"",VLOOKUP(T12,'Reference Records'!$B$157:$C$158,2,FALSE),VLOOKUP(T12,'Reference Records'!$A$170:$C$171,3,FALSE)),VLOOKUP(T12,'Reference Records'!$A$174:$C$176,3,FALSE)),"")</f>
        <v>a1A360000013M3HEAU</v>
      </c>
      <c r="AI12" s="444" t="s">
        <v>538</v>
      </c>
      <c r="AJ12" s="419" t="s">
        <v>742</v>
      </c>
      <c r="AK12" s="419" t="s">
        <v>375</v>
      </c>
      <c r="AL12" s="445"/>
      <c r="AM12" s="444" t="s">
        <v>381</v>
      </c>
      <c r="AN12" s="419" t="s">
        <v>373</v>
      </c>
      <c r="AO12" s="389"/>
      <c r="AP12" s="133"/>
      <c r="AQ12" s="137"/>
      <c r="AR12" s="137"/>
    </row>
    <row r="13" spans="1:49" s="48" customFormat="1" ht="47.1" customHeight="1" x14ac:dyDescent="0.3">
      <c r="A13" s="366">
        <v>3</v>
      </c>
      <c r="B13" s="367" t="s">
        <v>2386</v>
      </c>
      <c r="C13" s="367" t="s">
        <v>2390</v>
      </c>
      <c r="D13" s="401"/>
      <c r="E13" s="389"/>
      <c r="F13" s="389"/>
      <c r="G13" s="389"/>
      <c r="H13" s="389"/>
      <c r="I13" s="434"/>
      <c r="J13" s="434"/>
      <c r="K13" s="434"/>
      <c r="L13" s="434"/>
      <c r="M13" s="434"/>
      <c r="N13" s="442" t="str">
        <f>IFERROR(IF(AM13="","",VLOOKUP(AM13,'Overview - Section A'!$P$30:$Q$31,2,FALSE)),"")</f>
        <v/>
      </c>
      <c r="O13" s="434"/>
      <c r="P13" s="389"/>
      <c r="Q13" s="370" t="str">
        <f t="array" ref="Q13">IFERROR(IF(INDEX('Reference Records'!$D$36:$D$68,MATCH(LEFT(C13,255),LEFT('Reference Records'!$C$36:$C$68,255),0))=0,"",INDEX('Reference Records'!$D$36:$D$68,MATCH(LEFT(C13,255),LEFT('Reference Records'!$C$36:$C$68,255),0))),"")</f>
        <v/>
      </c>
      <c r="R13" s="367"/>
      <c r="S13" s="434" t="str">
        <f>IF('Overview - Section A'!$AN$5="Funding Request",IF(N13="Funding Request Place Holder","",N13),"")</f>
        <v/>
      </c>
      <c r="T13" s="434" t="s">
        <v>375</v>
      </c>
      <c r="U13" s="389" t="s">
        <v>320</v>
      </c>
      <c r="V13" s="389" t="s">
        <v>323</v>
      </c>
      <c r="W13" s="401" t="s">
        <v>3333</v>
      </c>
      <c r="X13" s="419" t="str">
        <f>IFERROR(IF(VLOOKUP(B13,'Reference Records'!$C$71:$D$84,2,FALSE)=0,"",VLOOKUP(B13,'Reference Records'!$C$71:$D$84,2,FALSE)),"")</f>
        <v>MCI-00011</v>
      </c>
      <c r="Y13" s="419" t="str">
        <f t="shared" si="1"/>
        <v/>
      </c>
      <c r="Z13" s="419"/>
      <c r="AA13" s="419" t="str">
        <f t="shared" si="2"/>
        <v>VC-5: Proportion of households in targeted areas that received Indoor Residual Spraying during the reporting period</v>
      </c>
      <c r="AB13" s="419" t="str">
        <f>IFERROR(IF('Overview - Section A'!$AN$5="Funding Request",VLOOKUP(S13,'Overview - Section A'!$M$30:$P$31,4,FALSE),IF(AM13="","",AM13)),"")</f>
        <v>a1236000008HODEAA4</v>
      </c>
      <c r="AC13" s="419" t="b">
        <f t="shared" si="3"/>
        <v>1</v>
      </c>
      <c r="AD13" s="419"/>
      <c r="AE13" s="419" t="str">
        <f t="array" ref="AE13">IFERROR(IF(INDEX('Overview - Section A'!$H$92:$H$109,MATCH(LEFT(B13,255),LEFT('Overview - Section A'!$E$92:$E$109,255),0))=0,"",INDEX('Overview - Section A'!$H$92:$H$109,MATCH(LEFT(B13,255),LEFT('Overview - Section A'!$E$92:$E$109,255),0))),"")</f>
        <v>a1P36000002M5LTEA0</v>
      </c>
      <c r="AF13" s="419" t="s">
        <v>743</v>
      </c>
      <c r="AG13" s="419" t="str">
        <f t="array" ref="AG13">IFERROR(IF(INDEX('Reference Records'!$G$36:$G$68,MATCH(LEFT(C13,255),LEFT('Reference Records'!$C$36:$C$68,255),0))=0,"",INDEX('Reference Records'!$G$36:$G$68,MATCH(LEFT(C13,255),LEFT('Reference Records'!$C$36:$C$68,255),0))),"")</f>
        <v>a1O36000001EGFtEAO</v>
      </c>
      <c r="AH13" s="419" t="str">
        <f>IFERROR(IF('Overview - Section A'!$AN$5="Funding Request",IF('Reference Records'!$B$157&lt;&gt;"",VLOOKUP(T13,'Reference Records'!$B$157:$C$158,2,FALSE),VLOOKUP(T13,'Reference Records'!$A$170:$C$171,3,FALSE)),VLOOKUP(T13,'Reference Records'!$A$174:$C$176,3,FALSE)),"")</f>
        <v>a1A360000013M3HEAU</v>
      </c>
      <c r="AI13" s="444" t="s">
        <v>538</v>
      </c>
      <c r="AJ13" s="419" t="s">
        <v>745</v>
      </c>
      <c r="AK13" s="419" t="s">
        <v>375</v>
      </c>
      <c r="AL13" s="445">
        <v>84.947574411736994</v>
      </c>
      <c r="AM13" s="444" t="s">
        <v>746</v>
      </c>
      <c r="AN13" s="419" t="s">
        <v>373</v>
      </c>
      <c r="AO13" s="389"/>
      <c r="AP13" s="500"/>
      <c r="AQ13" s="501"/>
      <c r="AR13" s="501"/>
      <c r="AS13" s="3"/>
      <c r="AT13" s="3"/>
      <c r="AU13" s="3"/>
      <c r="AV13" s="3"/>
      <c r="AW13" s="3"/>
    </row>
    <row r="14" spans="1:49" ht="47.1" customHeight="1" x14ac:dyDescent="0.3">
      <c r="A14" s="366">
        <v>4</v>
      </c>
      <c r="B14" s="367" t="str">
        <f>IFERROR(IF(AND(C14="",D14=""),"",VLOOKUP(AI14,'Reference records(soft deleted)'!$B$46:$D$62,3,FALSE)),"")</f>
        <v/>
      </c>
      <c r="C14" s="367"/>
      <c r="D14" s="401"/>
      <c r="E14" s="385"/>
      <c r="F14" s="386"/>
      <c r="G14" s="441"/>
      <c r="H14" s="389"/>
      <c r="I14" s="434"/>
      <c r="J14" s="434"/>
      <c r="K14" s="434"/>
      <c r="L14" s="434"/>
      <c r="M14" s="434"/>
      <c r="N14" s="442" t="str">
        <f>IFERROR(IF(AM14="","",VLOOKUP(AM14,'Overview - Section A'!$P$30:$Q$31,2,FALSE)),"")</f>
        <v/>
      </c>
      <c r="O14" s="434"/>
      <c r="P14" s="389"/>
      <c r="Q14" s="370" t="str">
        <f t="array" ref="Q14">IFERROR(IF(INDEX('Reference Records'!$D$36:$D$68,MATCH(LEFT(C14,255),LEFT('Reference Records'!$C$36:$C$68,255),0))=0,"",INDEX('Reference Records'!$D$36:$D$68,MATCH(LEFT(C14,255),LEFT('Reference Records'!$C$36:$C$68,255),0))),"")</f>
        <v/>
      </c>
      <c r="R14" s="443"/>
      <c r="S14" s="434"/>
      <c r="T14" s="434"/>
      <c r="U14" s="389"/>
      <c r="V14" s="389"/>
      <c r="W14" s="401"/>
      <c r="X14" s="438" t="str">
        <f>IFERROR(IF(VLOOKUP(B14,'Reference Records'!$C$71:$D$84,2,FALSE)=0,"",VLOOKUP(B14,'Reference Records'!$C$71:$D$84,2,FALSE)),"")</f>
        <v/>
      </c>
      <c r="Y14" s="419" t="str">
        <f t="shared" si="1"/>
        <v/>
      </c>
      <c r="Z14" s="419"/>
      <c r="AA14" s="419" t="str">
        <f t="shared" si="2"/>
        <v/>
      </c>
      <c r="AB14" s="419" t="str">
        <f>IFERROR(IF('Overview - Section A'!$AN$5="Funding Request",VLOOKUP(S14,'Overview - Section A'!$M$30:$P$31,4,FALSE),IF(AM14="","",AM14)),"")</f>
        <v>a1236000008HODDAA4</v>
      </c>
      <c r="AC14" s="419" t="b">
        <f t="shared" si="3"/>
        <v>0</v>
      </c>
      <c r="AD14" s="419"/>
      <c r="AE14" s="419" t="str">
        <f t="array" ref="AE14">IFERROR(IF(INDEX('Overview - Section A'!$H$92:$H$109,MATCH(LEFT(B14,255),LEFT('Overview - Section A'!$E$92:$E$109,255),0))=0,"",INDEX('Overview - Section A'!$H$92:$H$109,MATCH(LEFT(B14,255),LEFT('Overview - Section A'!$E$92:$E$109,255),0))),"")</f>
        <v>a1P36000002M5LhEAK</v>
      </c>
      <c r="AF14" s="419" t="s">
        <v>747</v>
      </c>
      <c r="AG14" s="419" t="str">
        <f t="array" ref="AG14">IFERROR(IF(INDEX('Reference Records'!$G$36:$G$68,MATCH(LEFT(C14,255),LEFT('Reference Records'!$C$36:$C$68,255),0))=0,"",INDEX('Reference Records'!$G$36:$G$68,MATCH(LEFT(C14,255),LEFT('Reference Records'!$C$36:$C$68,255),0))),"")</f>
        <v/>
      </c>
      <c r="AH14" s="419" t="str">
        <f>IFERROR(IF('Overview - Section A'!$AN$5="Funding Request",IF('Reference Records'!$B$157&lt;&gt;"",VLOOKUP(T14,'Reference Records'!$B$157:$C$158,2,FALSE),VLOOKUP(T14,'Reference Records'!$A$170:$C$171,3,FALSE)),VLOOKUP(T14,'Reference Records'!$A$174:$C$176,3,FALSE)),"")</f>
        <v/>
      </c>
      <c r="AI14" s="444" t="s">
        <v>541</v>
      </c>
      <c r="AJ14" s="419" t="s">
        <v>749</v>
      </c>
      <c r="AK14" s="419" t="s">
        <v>375</v>
      </c>
      <c r="AL14" s="445">
        <v>76.038452466616903</v>
      </c>
      <c r="AM14" s="444" t="s">
        <v>381</v>
      </c>
      <c r="AN14" s="419" t="s">
        <v>373</v>
      </c>
      <c r="AO14" s="389"/>
      <c r="AP14" s="133"/>
      <c r="AQ14" s="137"/>
      <c r="AR14" s="137"/>
    </row>
    <row r="15" spans="1:49" ht="47.1" customHeight="1" x14ac:dyDescent="0.3">
      <c r="A15" s="366">
        <v>5</v>
      </c>
      <c r="B15" s="367"/>
      <c r="C15" s="367"/>
      <c r="D15" s="401"/>
      <c r="E15" s="385"/>
      <c r="F15" s="386"/>
      <c r="G15" s="441"/>
      <c r="H15" s="389"/>
      <c r="I15" s="434"/>
      <c r="J15" s="434"/>
      <c r="K15" s="434"/>
      <c r="L15" s="434"/>
      <c r="M15" s="434"/>
      <c r="N15" s="442" t="str">
        <f>IFERROR(IF(AM15="","",VLOOKUP(AM15,'Overview - Section A'!$P$30:$Q$31,2,FALSE)),"")</f>
        <v/>
      </c>
      <c r="O15" s="434"/>
      <c r="P15" s="389"/>
      <c r="Q15" s="370" t="str">
        <f t="array" ref="Q15">IFERROR(IF(INDEX('Reference Records'!$D$36:$D$68,MATCH(LEFT(C15,255),LEFT('Reference Records'!$C$36:$C$68,255),0))=0,"",INDEX('Reference Records'!$D$36:$D$68,MATCH(LEFT(C15,255),LEFT('Reference Records'!$C$36:$C$68,255),0))),"")</f>
        <v/>
      </c>
      <c r="R15" s="443"/>
      <c r="S15" s="434" t="str">
        <f>IF('Overview - Section A'!$AN$5="Funding Request",IF(N15="Funding Request Place Holder","",N15),"")</f>
        <v/>
      </c>
      <c r="T15" s="434"/>
      <c r="U15" s="389"/>
      <c r="V15" s="389"/>
      <c r="W15" s="401"/>
      <c r="X15" s="438" t="str">
        <f>IFERROR(IF(VLOOKUP(B15,'Reference Records'!$C$71:$D$84,2,FALSE)=0,"",VLOOKUP(B15,'Reference Records'!$C$71:$D$84,2,FALSE)),"")</f>
        <v/>
      </c>
      <c r="Y15" s="419" t="str">
        <f t="shared" si="1"/>
        <v/>
      </c>
      <c r="Z15" s="419"/>
      <c r="AA15" s="419" t="str">
        <f t="shared" si="2"/>
        <v/>
      </c>
      <c r="AB15" s="419" t="str">
        <f>IFERROR(IF('Overview - Section A'!$AN$5="Funding Request",VLOOKUP(S15,'Overview - Section A'!$M$30:$P$31,4,FALSE),IF(AM15="","",AM15)),"")</f>
        <v>a1236000008HODDAA4</v>
      </c>
      <c r="AC15" s="419" t="b">
        <f t="shared" si="3"/>
        <v>0</v>
      </c>
      <c r="AD15" s="419"/>
      <c r="AE15" s="419" t="str">
        <f t="array" ref="AE15">IFERROR(IF(INDEX('Overview - Section A'!$H$92:$H$109,MATCH(LEFT(B15,255),LEFT('Overview - Section A'!$E$92:$E$109,255),0))=0,"",INDEX('Overview - Section A'!$H$92:$H$109,MATCH(LEFT(B15,255),LEFT('Overview - Section A'!$E$92:$E$109,255),0))),"")</f>
        <v>a1P36000002M5LhEAK</v>
      </c>
      <c r="AF15" s="419" t="s">
        <v>750</v>
      </c>
      <c r="AG15" s="419" t="str">
        <f t="array" ref="AG15">IFERROR(IF(INDEX('Reference Records'!$G$36:$G$68,MATCH(LEFT(C15,255),LEFT('Reference Records'!$C$36:$C$68,255),0))=0,"",INDEX('Reference Records'!$G$36:$G$68,MATCH(LEFT(C15,255),LEFT('Reference Records'!$C$36:$C$68,255),0))),"")</f>
        <v/>
      </c>
      <c r="AH15" s="419" t="str">
        <f>IFERROR(IF('Overview - Section A'!$AN$5="Funding Request",IF('Reference Records'!$B$157&lt;&gt;"",VLOOKUP(T15,'Reference Records'!$B$157:$C$158,2,FALSE),VLOOKUP(T15,'Reference Records'!$A$170:$C$171,3,FALSE)),VLOOKUP(T15,'Reference Records'!$A$174:$C$176,3,FALSE)),"")</f>
        <v/>
      </c>
      <c r="AI15" s="444" t="s">
        <v>541</v>
      </c>
      <c r="AJ15" s="419" t="s">
        <v>752</v>
      </c>
      <c r="AK15" s="419" t="s">
        <v>375</v>
      </c>
      <c r="AL15" s="445">
        <v>100</v>
      </c>
      <c r="AM15" s="444" t="s">
        <v>381</v>
      </c>
      <c r="AN15" s="419" t="s">
        <v>373</v>
      </c>
      <c r="AO15" s="389"/>
      <c r="AP15" s="133"/>
      <c r="AQ15" s="137"/>
      <c r="AR15" s="137"/>
    </row>
    <row r="16" spans="1:49" ht="47.1" customHeight="1" x14ac:dyDescent="0.3">
      <c r="A16" s="366">
        <v>6</v>
      </c>
      <c r="B16" s="367" t="str">
        <f>IFERROR(IF(AND(C16="",D16=""),"",VLOOKUP(AI16,'Reference records(soft deleted)'!$B$46:$D$62,3,FALSE)),"")</f>
        <v/>
      </c>
      <c r="C16" s="367"/>
      <c r="D16" s="401"/>
      <c r="E16" s="385"/>
      <c r="F16" s="386"/>
      <c r="G16" s="441"/>
      <c r="H16" s="389"/>
      <c r="I16" s="434"/>
      <c r="J16" s="434"/>
      <c r="K16" s="434"/>
      <c r="L16" s="434"/>
      <c r="M16" s="434"/>
      <c r="N16" s="442" t="str">
        <f>IFERROR(IF(AM16="","",VLOOKUP(AM16,'Overview - Section A'!$P$30:$Q$31,2,FALSE)),"")</f>
        <v/>
      </c>
      <c r="O16" s="434"/>
      <c r="P16" s="389"/>
      <c r="Q16" s="370" t="str">
        <f t="array" ref="Q16">IFERROR(IF(INDEX('Reference Records'!$D$36:$D$68,MATCH(LEFT(C16,255),LEFT('Reference Records'!$C$36:$C$68,255),0))=0,"",INDEX('Reference Records'!$D$36:$D$68,MATCH(LEFT(C16,255),LEFT('Reference Records'!$C$36:$C$68,255),0))),"")</f>
        <v/>
      </c>
      <c r="R16" s="443"/>
      <c r="S16" s="434" t="str">
        <f>IF('Overview - Section A'!$AN$5="Funding Request",IF(N16="Funding Request Place Holder","",N16),"")</f>
        <v/>
      </c>
      <c r="T16" s="434"/>
      <c r="U16" s="389"/>
      <c r="V16" s="389"/>
      <c r="W16" s="401"/>
      <c r="X16" s="438" t="str">
        <f>IFERROR(IF(VLOOKUP(B16,'Reference Records'!$C$71:$D$84,2,FALSE)=0,"",VLOOKUP(B16,'Reference Records'!$C$71:$D$84,2,FALSE)),"")</f>
        <v/>
      </c>
      <c r="Y16" s="419" t="str">
        <f t="shared" si="1"/>
        <v/>
      </c>
      <c r="Z16" s="419"/>
      <c r="AA16" s="419" t="str">
        <f t="shared" si="2"/>
        <v/>
      </c>
      <c r="AB16" s="419" t="str">
        <f>IFERROR(IF('Overview - Section A'!$AN$5="Funding Request",VLOOKUP(S16,'Overview - Section A'!$M$30:$P$31,4,FALSE),IF(AM16="","",AM16)),"")</f>
        <v>a1236000008HODDAA4</v>
      </c>
      <c r="AC16" s="419" t="b">
        <f t="shared" si="3"/>
        <v>0</v>
      </c>
      <c r="AD16" s="419"/>
      <c r="AE16" s="419" t="str">
        <f t="array" ref="AE16">IFERROR(IF(INDEX('Overview - Section A'!$H$92:$H$109,MATCH(LEFT(B16,255),LEFT('Overview - Section A'!$E$92:$E$109,255),0))=0,"",INDEX('Overview - Section A'!$H$92:$H$109,MATCH(LEFT(B16,255),LEFT('Overview - Section A'!$E$92:$E$109,255),0))),"")</f>
        <v>a1P36000002M5LhEAK</v>
      </c>
      <c r="AF16" s="419" t="s">
        <v>753</v>
      </c>
      <c r="AG16" s="419" t="str">
        <f t="array" ref="AG16">IFERROR(IF(INDEX('Reference Records'!$G$36:$G$68,MATCH(LEFT(C16,255),LEFT('Reference Records'!$C$36:$C$68,255),0))=0,"",INDEX('Reference Records'!$G$36:$G$68,MATCH(LEFT(C16,255),LEFT('Reference Records'!$C$36:$C$68,255),0))),"")</f>
        <v/>
      </c>
      <c r="AH16" s="419" t="str">
        <f>IFERROR(IF('Overview - Section A'!$AN$5="Funding Request",IF('Reference Records'!$B$157&lt;&gt;"",VLOOKUP(T16,'Reference Records'!$B$157:$C$158,2,FALSE),VLOOKUP(T16,'Reference Records'!$A$170:$C$171,3,FALSE)),VLOOKUP(T16,'Reference Records'!$A$174:$C$176,3,FALSE)),"")</f>
        <v/>
      </c>
      <c r="AI16" s="444" t="s">
        <v>541</v>
      </c>
      <c r="AJ16" s="419" t="s">
        <v>755</v>
      </c>
      <c r="AK16" s="419" t="s">
        <v>375</v>
      </c>
      <c r="AL16" s="445">
        <v>83.690138530371001</v>
      </c>
      <c r="AM16" s="444" t="s">
        <v>381</v>
      </c>
      <c r="AN16" s="419" t="s">
        <v>373</v>
      </c>
      <c r="AO16" s="389"/>
      <c r="AP16" s="133"/>
      <c r="AQ16" s="137"/>
      <c r="AR16" s="137"/>
    </row>
    <row r="17" spans="1:44" ht="47.1" customHeight="1" x14ac:dyDescent="0.3">
      <c r="A17" s="366">
        <v>7</v>
      </c>
      <c r="B17" s="367"/>
      <c r="C17" s="367"/>
      <c r="D17" s="401"/>
      <c r="E17" s="385"/>
      <c r="F17" s="386"/>
      <c r="G17" s="441"/>
      <c r="H17" s="389"/>
      <c r="I17" s="434"/>
      <c r="J17" s="434"/>
      <c r="K17" s="434"/>
      <c r="L17" s="434"/>
      <c r="M17" s="434"/>
      <c r="N17" s="442" t="str">
        <f>IFERROR(IF(AM17="","",VLOOKUP(AM17,'Overview - Section A'!$P$30:$Q$31,2,FALSE)),"")</f>
        <v/>
      </c>
      <c r="O17" s="434"/>
      <c r="P17" s="389"/>
      <c r="Q17" s="370" t="str">
        <f t="array" ref="Q17">IFERROR(IF(INDEX('Reference Records'!$D$36:$D$68,MATCH(LEFT(C17,255),LEFT('Reference Records'!$C$36:$C$68,255),0))=0,"",INDEX('Reference Records'!$D$36:$D$68,MATCH(LEFT(C17,255),LEFT('Reference Records'!$C$36:$C$68,255),0))),"")</f>
        <v/>
      </c>
      <c r="R17" s="443"/>
      <c r="S17" s="434" t="str">
        <f>IF('Overview - Section A'!$AN$5="Funding Request",IF(N17="Funding Request Place Holder","",N17),"")</f>
        <v/>
      </c>
      <c r="T17" s="434"/>
      <c r="U17" s="389"/>
      <c r="V17" s="389"/>
      <c r="W17" s="401"/>
      <c r="X17" s="438" t="str">
        <f>IFERROR(IF(VLOOKUP(B17,'Reference Records'!$C$71:$D$84,2,FALSE)=0,"",VLOOKUP(B17,'Reference Records'!$C$71:$D$84,2,FALSE)),"")</f>
        <v/>
      </c>
      <c r="Y17" s="419" t="str">
        <f t="shared" si="1"/>
        <v/>
      </c>
      <c r="Z17" s="419"/>
      <c r="AA17" s="419" t="str">
        <f t="shared" si="2"/>
        <v/>
      </c>
      <c r="AB17" s="419" t="str">
        <f>IFERROR(IF('Overview - Section A'!$AN$5="Funding Request",VLOOKUP(S17,'Overview - Section A'!$M$30:$P$31,4,FALSE),IF(AM17="","",AM17)),"")</f>
        <v>a1236000008HODDAA4</v>
      </c>
      <c r="AC17" s="419" t="b">
        <f t="shared" si="3"/>
        <v>0</v>
      </c>
      <c r="AD17" s="419"/>
      <c r="AE17" s="419" t="str">
        <f t="array" ref="AE17">IFERROR(IF(INDEX('Overview - Section A'!$H$92:$H$109,MATCH(LEFT(B17,255),LEFT('Overview - Section A'!$E$92:$E$109,255),0))=0,"",INDEX('Overview - Section A'!$H$92:$H$109,MATCH(LEFT(B17,255),LEFT('Overview - Section A'!$E$92:$E$109,255),0))),"")</f>
        <v>a1P36000002M5LhEAK</v>
      </c>
      <c r="AF17" s="419" t="s">
        <v>756</v>
      </c>
      <c r="AG17" s="419" t="str">
        <f t="array" ref="AG17">IFERROR(IF(INDEX('Reference Records'!$G$36:$G$68,MATCH(LEFT(C17,255),LEFT('Reference Records'!$C$36:$C$68,255),0))=0,"",INDEX('Reference Records'!$G$36:$G$68,MATCH(LEFT(C17,255),LEFT('Reference Records'!$C$36:$C$68,255),0))),"")</f>
        <v/>
      </c>
      <c r="AH17" s="419" t="str">
        <f>IFERROR(IF('Overview - Section A'!$AN$5="Funding Request",IF('Reference Records'!$B$157&lt;&gt;"",VLOOKUP(T17,'Reference Records'!$B$157:$C$158,2,FALSE),VLOOKUP(T17,'Reference Records'!$A$170:$C$171,3,FALSE)),VLOOKUP(T17,'Reference Records'!$A$174:$C$176,3,FALSE)),"")</f>
        <v/>
      </c>
      <c r="AI17" s="444" t="s">
        <v>541</v>
      </c>
      <c r="AJ17" s="419" t="s">
        <v>758</v>
      </c>
      <c r="AK17" s="419" t="s">
        <v>375</v>
      </c>
      <c r="AL17" s="445">
        <v>100</v>
      </c>
      <c r="AM17" s="444" t="s">
        <v>381</v>
      </c>
      <c r="AN17" s="419" t="s">
        <v>373</v>
      </c>
      <c r="AO17" s="389"/>
      <c r="AP17" s="133"/>
      <c r="AQ17" s="137"/>
      <c r="AR17" s="137"/>
    </row>
    <row r="18" spans="1:44" ht="47.1" customHeight="1" x14ac:dyDescent="0.3">
      <c r="A18" s="366">
        <v>8</v>
      </c>
      <c r="B18" s="367" t="str">
        <f>IFERROR(IF(AND(C18="",D18=""),"",VLOOKUP(AI18,'Reference records(soft deleted)'!$B$46:$D$62,3,FALSE)),"")</f>
        <v/>
      </c>
      <c r="C18" s="367"/>
      <c r="D18" s="401"/>
      <c r="E18" s="385"/>
      <c r="F18" s="386"/>
      <c r="G18" s="441"/>
      <c r="H18" s="389"/>
      <c r="I18" s="434"/>
      <c r="J18" s="434"/>
      <c r="K18" s="434"/>
      <c r="L18" s="434"/>
      <c r="M18" s="434"/>
      <c r="N18" s="442" t="str">
        <f>IFERROR(IF(AM18="","",VLOOKUP(AM18,'Overview - Section A'!$P$30:$Q$31,2,FALSE)),"")</f>
        <v/>
      </c>
      <c r="O18" s="434"/>
      <c r="P18" s="389"/>
      <c r="Q18" s="370" t="str">
        <f t="array" ref="Q18">IFERROR(IF(INDEX('Reference Records'!$D$36:$D$68,MATCH(LEFT(C18,255),LEFT('Reference Records'!$C$36:$C$68,255),0))=0,"",INDEX('Reference Records'!$D$36:$D$68,MATCH(LEFT(C18,255),LEFT('Reference Records'!$C$36:$C$68,255),0))),"")</f>
        <v/>
      </c>
      <c r="R18" s="443"/>
      <c r="S18" s="434" t="str">
        <f>IF('Overview - Section A'!$AN$5="Funding Request",IF(N18="Funding Request Place Holder","",N18),"")</f>
        <v/>
      </c>
      <c r="T18" s="434"/>
      <c r="U18" s="389"/>
      <c r="V18" s="389"/>
      <c r="W18" s="401"/>
      <c r="X18" s="438" t="str">
        <f>IFERROR(IF(VLOOKUP(B18,'Reference Records'!$C$71:$D$84,2,FALSE)=0,"",VLOOKUP(B18,'Reference Records'!$C$71:$D$84,2,FALSE)),"")</f>
        <v/>
      </c>
      <c r="Y18" s="419" t="str">
        <f t="shared" si="1"/>
        <v/>
      </c>
      <c r="Z18" s="419"/>
      <c r="AA18" s="419" t="str">
        <f t="shared" si="2"/>
        <v/>
      </c>
      <c r="AB18" s="419" t="str">
        <f>IFERROR(IF('Overview - Section A'!$AN$5="Funding Request",VLOOKUP(S18,'Overview - Section A'!$M$30:$P$31,4,FALSE),IF(AM18="","",AM18)),"")</f>
        <v>a1236000008HODDAA4</v>
      </c>
      <c r="AC18" s="419" t="b">
        <f t="shared" si="3"/>
        <v>0</v>
      </c>
      <c r="AD18" s="419"/>
      <c r="AE18" s="419" t="str">
        <f t="array" ref="AE18">IFERROR(IF(INDEX('Overview - Section A'!$H$92:$H$109,MATCH(LEFT(B18,255),LEFT('Overview - Section A'!$E$92:$E$109,255),0))=0,"",INDEX('Overview - Section A'!$H$92:$H$109,MATCH(LEFT(B18,255),LEFT('Overview - Section A'!$E$92:$E$109,255),0))),"")</f>
        <v>a1P36000002M5LhEAK</v>
      </c>
      <c r="AF18" s="419" t="s">
        <v>759</v>
      </c>
      <c r="AG18" s="419" t="str">
        <f t="array" ref="AG18">IFERROR(IF(INDEX('Reference Records'!$G$36:$G$68,MATCH(LEFT(C18,255),LEFT('Reference Records'!$C$36:$C$68,255),0))=0,"",INDEX('Reference Records'!$G$36:$G$68,MATCH(LEFT(C18,255),LEFT('Reference Records'!$C$36:$C$68,255),0))),"")</f>
        <v/>
      </c>
      <c r="AH18" s="419" t="str">
        <f>IFERROR(IF('Overview - Section A'!$AN$5="Funding Request",IF('Reference Records'!$B$157&lt;&gt;"",VLOOKUP(T18,'Reference Records'!$B$157:$C$158,2,FALSE),VLOOKUP(T18,'Reference Records'!$A$170:$C$171,3,FALSE)),VLOOKUP(T18,'Reference Records'!$A$174:$C$176,3,FALSE)),"")</f>
        <v/>
      </c>
      <c r="AI18" s="444" t="s">
        <v>544</v>
      </c>
      <c r="AJ18" s="419" t="s">
        <v>761</v>
      </c>
      <c r="AK18" s="419" t="s">
        <v>375</v>
      </c>
      <c r="AL18" s="445">
        <v>36.3881308363204</v>
      </c>
      <c r="AM18" s="444" t="s">
        <v>381</v>
      </c>
      <c r="AN18" s="419" t="s">
        <v>373</v>
      </c>
      <c r="AO18" s="389"/>
      <c r="AP18" s="133"/>
      <c r="AQ18" s="137"/>
      <c r="AR18" s="137"/>
    </row>
    <row r="19" spans="1:44" ht="47.1" customHeight="1" x14ac:dyDescent="0.3">
      <c r="A19" s="366">
        <v>9</v>
      </c>
      <c r="B19" s="367"/>
      <c r="C19" s="367"/>
      <c r="D19" s="401"/>
      <c r="E19" s="385"/>
      <c r="F19" s="386"/>
      <c r="G19" s="441"/>
      <c r="H19" s="389"/>
      <c r="I19" s="434"/>
      <c r="J19" s="434"/>
      <c r="K19" s="434"/>
      <c r="L19" s="434"/>
      <c r="M19" s="434"/>
      <c r="N19" s="442" t="str">
        <f>IFERROR(IF(AM19="","",VLOOKUP(AM19,'Overview - Section A'!$P$30:$Q$31,2,FALSE)),"")</f>
        <v/>
      </c>
      <c r="O19" s="434"/>
      <c r="P19" s="389"/>
      <c r="Q19" s="370" t="str">
        <f t="array" ref="Q19">IFERROR(IF(INDEX('Reference Records'!$D$36:$D$68,MATCH(LEFT(C19,255),LEFT('Reference Records'!$C$36:$C$68,255),0))=0,"",INDEX('Reference Records'!$D$36:$D$68,MATCH(LEFT(C19,255),LEFT('Reference Records'!$C$36:$C$68,255),0))),"")</f>
        <v/>
      </c>
      <c r="R19" s="443"/>
      <c r="S19" s="434" t="str">
        <f>IF('Overview - Section A'!$AN$5="Funding Request",IF(N19="Funding Request Place Holder","",N19),"")</f>
        <v/>
      </c>
      <c r="T19" s="434"/>
      <c r="U19" s="389"/>
      <c r="V19" s="389"/>
      <c r="W19" s="401"/>
      <c r="X19" s="438" t="str">
        <f>IFERROR(IF(VLOOKUP(B19,'Reference Records'!$C$71:$D$84,2,FALSE)=0,"",VLOOKUP(B19,'Reference Records'!$C$71:$D$84,2,FALSE)),"")</f>
        <v/>
      </c>
      <c r="Y19" s="419" t="str">
        <f t="shared" si="1"/>
        <v/>
      </c>
      <c r="Z19" s="419"/>
      <c r="AA19" s="419" t="str">
        <f t="shared" si="2"/>
        <v/>
      </c>
      <c r="AB19" s="419" t="str">
        <f>IFERROR(IF('Overview - Section A'!$AN$5="Funding Request",VLOOKUP(S19,'Overview - Section A'!$M$30:$P$31,4,FALSE),IF(AM19="","",AM19)),"")</f>
        <v>a1236000008HODDAA4</v>
      </c>
      <c r="AC19" s="419" t="b">
        <f t="shared" si="3"/>
        <v>0</v>
      </c>
      <c r="AD19" s="419"/>
      <c r="AE19" s="419" t="str">
        <f t="array" ref="AE19">IFERROR(IF(INDEX('Overview - Section A'!$H$92:$H$109,MATCH(LEFT(B19,255),LEFT('Overview - Section A'!$E$92:$E$109,255),0))=0,"",INDEX('Overview - Section A'!$H$92:$H$109,MATCH(LEFT(B19,255),LEFT('Overview - Section A'!$E$92:$E$109,255),0))),"")</f>
        <v>a1P36000002M5LhEAK</v>
      </c>
      <c r="AF19" s="419" t="s">
        <v>762</v>
      </c>
      <c r="AG19" s="419" t="str">
        <f t="array" ref="AG19">IFERROR(IF(INDEX('Reference Records'!$G$36:$G$68,MATCH(LEFT(C19,255),LEFT('Reference Records'!$C$36:$C$68,255),0))=0,"",INDEX('Reference Records'!$G$36:$G$68,MATCH(LEFT(C19,255),LEFT('Reference Records'!$C$36:$C$68,255),0))),"")</f>
        <v/>
      </c>
      <c r="AH19" s="419" t="str">
        <f>IFERROR(IF('Overview - Section A'!$AN$5="Funding Request",IF('Reference Records'!$B$157&lt;&gt;"",VLOOKUP(T19,'Reference Records'!$B$157:$C$158,2,FALSE),VLOOKUP(T19,'Reference Records'!$A$170:$C$171,3,FALSE)),VLOOKUP(T19,'Reference Records'!$A$174:$C$176,3,FALSE)),"")</f>
        <v/>
      </c>
      <c r="AI19" s="444" t="s">
        <v>544</v>
      </c>
      <c r="AJ19" s="419" t="s">
        <v>764</v>
      </c>
      <c r="AK19" s="419" t="s">
        <v>375</v>
      </c>
      <c r="AL19" s="445">
        <v>85.537139382768899</v>
      </c>
      <c r="AM19" s="444" t="s">
        <v>381</v>
      </c>
      <c r="AN19" s="419" t="s">
        <v>373</v>
      </c>
      <c r="AO19" s="389"/>
      <c r="AP19" s="133"/>
      <c r="AQ19" s="137"/>
      <c r="AR19" s="137"/>
    </row>
    <row r="20" spans="1:44" ht="47.1" customHeight="1" x14ac:dyDescent="0.3">
      <c r="A20" s="366">
        <v>10</v>
      </c>
      <c r="B20" s="367" t="str">
        <f>IFERROR(IF(AND(C20="",D20=""),"",VLOOKUP(AI20,'Reference records(soft deleted)'!$B$46:$D$62,3,FALSE)),"")</f>
        <v/>
      </c>
      <c r="C20" s="367"/>
      <c r="D20" s="401"/>
      <c r="E20" s="385"/>
      <c r="F20" s="386"/>
      <c r="G20" s="441"/>
      <c r="H20" s="389"/>
      <c r="I20" s="434"/>
      <c r="J20" s="434"/>
      <c r="K20" s="434"/>
      <c r="L20" s="434"/>
      <c r="M20" s="434"/>
      <c r="N20" s="442" t="str">
        <f>IFERROR(IF(AM20="","",VLOOKUP(AM20,'Overview - Section A'!$P$30:$Q$31,2,FALSE)),"")</f>
        <v/>
      </c>
      <c r="O20" s="434"/>
      <c r="P20" s="389"/>
      <c r="Q20" s="370" t="str">
        <f t="array" ref="Q20">IFERROR(IF(INDEX('Reference Records'!$D$36:$D$68,MATCH(LEFT(C20,255),LEFT('Reference Records'!$C$36:$C$68,255),0))=0,"",INDEX('Reference Records'!$D$36:$D$68,MATCH(LEFT(C20,255),LEFT('Reference Records'!$C$36:$C$68,255),0))),"")</f>
        <v/>
      </c>
      <c r="R20" s="443"/>
      <c r="S20" s="434" t="str">
        <f>IF('Overview - Section A'!$AN$5="Funding Request",IF(N20="Funding Request Place Holder","",N20),"")</f>
        <v/>
      </c>
      <c r="T20" s="434"/>
      <c r="U20" s="389"/>
      <c r="V20" s="389"/>
      <c r="W20" s="401"/>
      <c r="X20" s="438" t="str">
        <f>IFERROR(IF(VLOOKUP(B20,'Reference Records'!$C$71:$D$84,2,FALSE)=0,"",VLOOKUP(B20,'Reference Records'!$C$71:$D$84,2,FALSE)),"")</f>
        <v/>
      </c>
      <c r="Y20" s="419" t="str">
        <f t="shared" si="1"/>
        <v/>
      </c>
      <c r="Z20" s="419"/>
      <c r="AA20" s="419" t="str">
        <f t="shared" si="2"/>
        <v/>
      </c>
      <c r="AB20" s="419" t="str">
        <f>IFERROR(IF('Overview - Section A'!$AN$5="Funding Request",VLOOKUP(S20,'Overview - Section A'!$M$30:$P$31,4,FALSE),IF(AM20="","",AM20)),"")</f>
        <v>a1236000008HODDAA4</v>
      </c>
      <c r="AC20" s="419" t="b">
        <f t="shared" si="3"/>
        <v>0</v>
      </c>
      <c r="AD20" s="419"/>
      <c r="AE20" s="419" t="str">
        <f t="array" ref="AE20">IFERROR(IF(INDEX('Overview - Section A'!$H$92:$H$109,MATCH(LEFT(B20,255),LEFT('Overview - Section A'!$E$92:$E$109,255),0))=0,"",INDEX('Overview - Section A'!$H$92:$H$109,MATCH(LEFT(B20,255),LEFT('Overview - Section A'!$E$92:$E$109,255),0))),"")</f>
        <v>a1P36000002M5LhEAK</v>
      </c>
      <c r="AF20" s="419" t="s">
        <v>765</v>
      </c>
      <c r="AG20" s="419" t="str">
        <f t="array" ref="AG20">IFERROR(IF(INDEX('Reference Records'!$G$36:$G$68,MATCH(LEFT(C20,255),LEFT('Reference Records'!$C$36:$C$68,255),0))=0,"",INDEX('Reference Records'!$G$36:$G$68,MATCH(LEFT(C20,255),LEFT('Reference Records'!$C$36:$C$68,255),0))),"")</f>
        <v/>
      </c>
      <c r="AH20" s="419" t="str">
        <f>IFERROR(IF('Overview - Section A'!$AN$5="Funding Request",IF('Reference Records'!$B$157&lt;&gt;"",VLOOKUP(T20,'Reference Records'!$B$157:$C$158,2,FALSE),VLOOKUP(T20,'Reference Records'!$A$170:$C$171,3,FALSE)),VLOOKUP(T20,'Reference Records'!$A$174:$C$176,3,FALSE)),"")</f>
        <v/>
      </c>
      <c r="AI20" s="444" t="s">
        <v>553</v>
      </c>
      <c r="AJ20" s="419" t="s">
        <v>767</v>
      </c>
      <c r="AK20" s="419" t="s">
        <v>375</v>
      </c>
      <c r="AL20" s="445">
        <v>75</v>
      </c>
      <c r="AM20" s="444" t="s">
        <v>381</v>
      </c>
      <c r="AN20" s="419" t="s">
        <v>373</v>
      </c>
      <c r="AO20" s="389"/>
      <c r="AP20" s="133"/>
      <c r="AQ20" s="137"/>
      <c r="AR20" s="137"/>
    </row>
    <row r="21" spans="1:44" ht="47.1" customHeight="1" x14ac:dyDescent="0.3">
      <c r="A21" s="366">
        <v>11</v>
      </c>
      <c r="B21" s="367"/>
      <c r="C21" s="367" t="str">
        <f>IFERROR(VLOOKUP(AJ21,'Reference records(soft deleted)'!$B$67:$D$104,3,FALSE),"")</f>
        <v/>
      </c>
      <c r="D21" s="401"/>
      <c r="E21" s="385"/>
      <c r="F21" s="386"/>
      <c r="G21" s="441"/>
      <c r="H21" s="389"/>
      <c r="I21" s="434"/>
      <c r="J21" s="434"/>
      <c r="K21" s="434"/>
      <c r="L21" s="434"/>
      <c r="M21" s="434"/>
      <c r="N21" s="442" t="str">
        <f>IFERROR(IF(AM21="","",VLOOKUP(AM21,'Overview - Section A'!$P$30:$Q$31,2,FALSE)),"")</f>
        <v/>
      </c>
      <c r="O21" s="434"/>
      <c r="P21" s="389"/>
      <c r="Q21" s="370" t="str">
        <f t="array" ref="Q21">IFERROR(IF(INDEX('Reference Records'!$D$36:$D$68,MATCH(LEFT(C21,255),LEFT('Reference Records'!$C$36:$C$68,255),0))=0,"",INDEX('Reference Records'!$D$36:$D$68,MATCH(LEFT(C21,255),LEFT('Reference Records'!$C$36:$C$68,255),0))),"")</f>
        <v/>
      </c>
      <c r="R21" s="443"/>
      <c r="S21" s="434" t="str">
        <f>IF('Overview - Section A'!$AN$5="Funding Request",IF(N21="Funding Request Place Holder","",N21),"")</f>
        <v/>
      </c>
      <c r="T21" s="434"/>
      <c r="U21" s="389"/>
      <c r="V21" s="389"/>
      <c r="W21" s="401"/>
      <c r="X21" s="438" t="str">
        <f>IFERROR(IF(VLOOKUP(B21,'Reference Records'!$C$71:$D$84,2,FALSE)=0,"",VLOOKUP(B21,'Reference Records'!$C$71:$D$84,2,FALSE)),"")</f>
        <v/>
      </c>
      <c r="Y21" s="419" t="str">
        <f t="shared" si="1"/>
        <v/>
      </c>
      <c r="Z21" s="419"/>
      <c r="AA21" s="419" t="str">
        <f t="shared" si="2"/>
        <v/>
      </c>
      <c r="AB21" s="419" t="str">
        <f>IFERROR(IF('Overview - Section A'!$AN$5="Funding Request",VLOOKUP(S21,'Overview - Section A'!$M$30:$P$31,4,FALSE),IF(AM21="","",AM21)),"")</f>
        <v>a1236000008HODDAA4</v>
      </c>
      <c r="AC21" s="419" t="b">
        <f t="shared" si="3"/>
        <v>0</v>
      </c>
      <c r="AD21" s="419"/>
      <c r="AE21" s="419" t="str">
        <f t="array" ref="AE21">IFERROR(IF(INDEX('Overview - Section A'!$H$92:$H$109,MATCH(LEFT(B21,255),LEFT('Overview - Section A'!$E$92:$E$109,255),0))=0,"",INDEX('Overview - Section A'!$H$92:$H$109,MATCH(LEFT(B21,255),LEFT('Overview - Section A'!$E$92:$E$109,255),0))),"")</f>
        <v>a1P36000002M5LhEAK</v>
      </c>
      <c r="AF21" s="419" t="s">
        <v>768</v>
      </c>
      <c r="AG21" s="419" t="str">
        <f t="array" ref="AG21">IFERROR(IF(INDEX('Reference Records'!$G$36:$G$68,MATCH(LEFT(C21,255),LEFT('Reference Records'!$C$36:$C$68,255),0))=0,"",INDEX('Reference Records'!$G$36:$G$68,MATCH(LEFT(C21,255),LEFT('Reference Records'!$C$36:$C$68,255),0))),"")</f>
        <v/>
      </c>
      <c r="AH21" s="419" t="str">
        <f>IFERROR(IF('Overview - Section A'!$AN$5="Funding Request",IF('Reference Records'!$B$157&lt;&gt;"",VLOOKUP(T21,'Reference Records'!$B$157:$C$158,2,FALSE),VLOOKUP(T21,'Reference Records'!$A$170:$C$171,3,FALSE)),VLOOKUP(T21,'Reference Records'!$A$174:$C$176,3,FALSE)),"")</f>
        <v/>
      </c>
      <c r="AI21" s="444" t="s">
        <v>553</v>
      </c>
      <c r="AJ21" s="419"/>
      <c r="AK21" s="419" t="s">
        <v>375</v>
      </c>
      <c r="AL21" s="445">
        <v>100</v>
      </c>
      <c r="AM21" s="444" t="s">
        <v>381</v>
      </c>
      <c r="AN21" s="419" t="s">
        <v>373</v>
      </c>
      <c r="AO21" s="389"/>
      <c r="AP21" s="133"/>
      <c r="AQ21" s="137"/>
      <c r="AR21" s="137"/>
    </row>
    <row r="22" spans="1:44" ht="47.1" customHeight="1" x14ac:dyDescent="0.3">
      <c r="A22" s="366">
        <v>12</v>
      </c>
      <c r="B22" s="367" t="str">
        <f>IFERROR(IF(AND(C22="",D22=""),"",VLOOKUP(AI22,'Reference records(soft deleted)'!$B$46:$D$62,3,FALSE)),"")</f>
        <v/>
      </c>
      <c r="C22" s="367" t="str">
        <f>IFERROR(VLOOKUP(AJ22,'Reference records(soft deleted)'!$B$67:$D$104,3,FALSE),"")</f>
        <v/>
      </c>
      <c r="D22" s="401"/>
      <c r="E22" s="385"/>
      <c r="F22" s="386"/>
      <c r="G22" s="441"/>
      <c r="H22" s="389"/>
      <c r="I22" s="434"/>
      <c r="J22" s="434"/>
      <c r="K22" s="434"/>
      <c r="L22" s="434"/>
      <c r="M22" s="434"/>
      <c r="N22" s="442" t="str">
        <f>IFERROR(IF(AM22="","",VLOOKUP(AM22,'Overview - Section A'!$P$30:$Q$31,2,FALSE)),"")</f>
        <v/>
      </c>
      <c r="O22" s="434"/>
      <c r="P22" s="389"/>
      <c r="Q22" s="370" t="str">
        <f t="array" ref="Q22">IFERROR(IF(INDEX('Reference Records'!$D$36:$D$68,MATCH(LEFT(C22,255),LEFT('Reference Records'!$C$36:$C$68,255),0))=0,"",INDEX('Reference Records'!$D$36:$D$68,MATCH(LEFT(C22,255),LEFT('Reference Records'!$C$36:$C$68,255),0))),"")</f>
        <v/>
      </c>
      <c r="R22" s="443"/>
      <c r="S22" s="434" t="str">
        <f>IF('Overview - Section A'!$AN$5="Funding Request",IF(N22="Funding Request Place Holder","",N22),"")</f>
        <v/>
      </c>
      <c r="T22" s="434"/>
      <c r="U22" s="389"/>
      <c r="V22" s="389"/>
      <c r="W22" s="401"/>
      <c r="X22" s="438" t="str">
        <f>IFERROR(IF(VLOOKUP(B22,'Reference Records'!$C$71:$D$84,2,FALSE)=0,"",VLOOKUP(B22,'Reference Records'!$C$71:$D$84,2,FALSE)),"")</f>
        <v/>
      </c>
      <c r="Y22" s="419" t="str">
        <f t="shared" si="1"/>
        <v/>
      </c>
      <c r="Z22" s="419"/>
      <c r="AA22" s="419" t="str">
        <f t="shared" si="2"/>
        <v/>
      </c>
      <c r="AB22" s="419" t="str">
        <f>IFERROR(IF('Overview - Section A'!$AN$5="Funding Request",VLOOKUP(S22,'Overview - Section A'!$M$30:$P$31,4,FALSE),IF(AM22="","",AM22)),"")</f>
        <v>a1236000008HODDAA4</v>
      </c>
      <c r="AC22" s="419" t="b">
        <f t="shared" si="3"/>
        <v>0</v>
      </c>
      <c r="AD22" s="419"/>
      <c r="AE22" s="419" t="str">
        <f t="array" ref="AE22">IFERROR(IF(INDEX('Overview - Section A'!$H$92:$H$109,MATCH(LEFT(B22,255),LEFT('Overview - Section A'!$E$92:$E$109,255),0))=0,"",INDEX('Overview - Section A'!$H$92:$H$109,MATCH(LEFT(B22,255),LEFT('Overview - Section A'!$E$92:$E$109,255),0))),"")</f>
        <v>a1P36000002M5LhEAK</v>
      </c>
      <c r="AF22" s="419" t="s">
        <v>769</v>
      </c>
      <c r="AG22" s="419" t="str">
        <f t="array" ref="AG22">IFERROR(IF(INDEX('Reference Records'!$G$36:$G$68,MATCH(LEFT(C22,255),LEFT('Reference Records'!$C$36:$C$68,255),0))=0,"",INDEX('Reference Records'!$G$36:$G$68,MATCH(LEFT(C22,255),LEFT('Reference Records'!$C$36:$C$68,255),0))),"")</f>
        <v/>
      </c>
      <c r="AH22" s="419" t="str">
        <f>IFERROR(IF('Overview - Section A'!$AN$5="Funding Request",IF('Reference Records'!$B$157&lt;&gt;"",VLOOKUP(T22,'Reference Records'!$B$157:$C$158,2,FALSE),VLOOKUP(T22,'Reference Records'!$A$170:$C$171,3,FALSE)),VLOOKUP(T22,'Reference Records'!$A$174:$C$176,3,FALSE)),"")</f>
        <v/>
      </c>
      <c r="AI22" s="444" t="s">
        <v>556</v>
      </c>
      <c r="AJ22" s="419"/>
      <c r="AK22" s="419" t="s">
        <v>375</v>
      </c>
      <c r="AL22" s="445">
        <v>79.348281642917001</v>
      </c>
      <c r="AM22" s="444" t="s">
        <v>381</v>
      </c>
      <c r="AN22" s="419" t="s">
        <v>373</v>
      </c>
      <c r="AO22" s="389"/>
      <c r="AP22" s="133"/>
      <c r="AQ22" s="137"/>
      <c r="AR22" s="137"/>
    </row>
    <row r="23" spans="1:44" ht="47.1" customHeight="1" x14ac:dyDescent="0.3">
      <c r="A23" s="366">
        <v>13</v>
      </c>
      <c r="B23" s="367" t="str">
        <f>IFERROR(IF(AND(C23="",D23=""),"",VLOOKUP(AI23,'Reference records(soft deleted)'!$B$46:$D$62,3,FALSE)),"")</f>
        <v/>
      </c>
      <c r="C23" s="367"/>
      <c r="D23" s="401"/>
      <c r="E23" s="385"/>
      <c r="F23" s="386"/>
      <c r="G23" s="441"/>
      <c r="H23" s="389"/>
      <c r="I23" s="434"/>
      <c r="J23" s="434"/>
      <c r="K23" s="434"/>
      <c r="L23" s="434"/>
      <c r="M23" s="434"/>
      <c r="N23" s="442" t="str">
        <f>IFERROR(IF(AM23="","",VLOOKUP(AM23,'Overview - Section A'!$P$30:$Q$31,2,FALSE)),"")</f>
        <v/>
      </c>
      <c r="O23" s="434"/>
      <c r="P23" s="389"/>
      <c r="Q23" s="370" t="str">
        <f t="array" ref="Q23">IFERROR(IF(INDEX('Reference Records'!$D$36:$D$68,MATCH(LEFT(C23,255),LEFT('Reference Records'!$C$36:$C$68,255),0))=0,"",INDEX('Reference Records'!$D$36:$D$68,MATCH(LEFT(C23,255),LEFT('Reference Records'!$C$36:$C$68,255),0))),"")</f>
        <v/>
      </c>
      <c r="R23" s="443"/>
      <c r="S23" s="434" t="str">
        <f>IF('Overview - Section A'!$AN$5="Funding Request",IF(N23="Funding Request Place Holder","",N23),"")</f>
        <v/>
      </c>
      <c r="T23" s="434"/>
      <c r="U23" s="389"/>
      <c r="V23" s="389"/>
      <c r="W23" s="401"/>
      <c r="X23" s="438" t="str">
        <f>IFERROR(IF(VLOOKUP(B23,'Reference Records'!$C$71:$D$84,2,FALSE)=0,"",VLOOKUP(B23,'Reference Records'!$C$71:$D$84,2,FALSE)),"")</f>
        <v/>
      </c>
      <c r="Y23" s="419" t="str">
        <f t="shared" si="1"/>
        <v/>
      </c>
      <c r="Z23" s="419"/>
      <c r="AA23" s="419" t="str">
        <f t="shared" si="2"/>
        <v/>
      </c>
      <c r="AB23" s="419" t="str">
        <f>IFERROR(IF('Overview - Section A'!$AN$5="Funding Request",VLOOKUP(S23,'Overview - Section A'!$M$30:$P$31,4,FALSE),IF(AM23="","",AM23)),"")</f>
        <v>a1236000008HODDAA4</v>
      </c>
      <c r="AC23" s="419" t="b">
        <f t="shared" si="3"/>
        <v>0</v>
      </c>
      <c r="AD23" s="419"/>
      <c r="AE23" s="419" t="str">
        <f t="array" ref="AE23">IFERROR(IF(INDEX('Overview - Section A'!$H$92:$H$109,MATCH(LEFT(B23,255),LEFT('Overview - Section A'!$E$92:$E$109,255),0))=0,"",INDEX('Overview - Section A'!$H$92:$H$109,MATCH(LEFT(B23,255),LEFT('Overview - Section A'!$E$92:$E$109,255),0))),"")</f>
        <v>a1P36000002M5LhEAK</v>
      </c>
      <c r="AF23" s="419" t="s">
        <v>770</v>
      </c>
      <c r="AG23" s="419" t="str">
        <f t="array" ref="AG23">IFERROR(IF(INDEX('Reference Records'!$G$36:$G$68,MATCH(LEFT(C23,255),LEFT('Reference Records'!$C$36:$C$68,255),0))=0,"",INDEX('Reference Records'!$G$36:$G$68,MATCH(LEFT(C23,255),LEFT('Reference Records'!$C$36:$C$68,255),0))),"")</f>
        <v/>
      </c>
      <c r="AH23" s="419" t="str">
        <f>IFERROR(IF('Overview - Section A'!$AN$5="Funding Request",IF('Reference Records'!$B$157&lt;&gt;"",VLOOKUP(T23,'Reference Records'!$B$157:$C$158,2,FALSE),VLOOKUP(T23,'Reference Records'!$A$170:$C$171,3,FALSE)),VLOOKUP(T23,'Reference Records'!$A$174:$C$176,3,FALSE)),"")</f>
        <v/>
      </c>
      <c r="AI23" s="444" t="s">
        <v>556</v>
      </c>
      <c r="AJ23" s="419" t="s">
        <v>772</v>
      </c>
      <c r="AK23" s="419" t="s">
        <v>375</v>
      </c>
      <c r="AL23" s="445">
        <v>71.556300642637595</v>
      </c>
      <c r="AM23" s="444" t="s">
        <v>381</v>
      </c>
      <c r="AN23" s="419" t="s">
        <v>373</v>
      </c>
      <c r="AO23" s="389"/>
      <c r="AP23" s="133"/>
      <c r="AQ23" s="137"/>
      <c r="AR23" s="137"/>
    </row>
    <row r="24" spans="1:44" ht="47.1" customHeight="1" x14ac:dyDescent="0.3">
      <c r="A24" s="366">
        <v>14</v>
      </c>
      <c r="B24" s="367"/>
      <c r="C24" s="367"/>
      <c r="D24" s="401"/>
      <c r="E24" s="385"/>
      <c r="F24" s="386"/>
      <c r="G24" s="441" t="str">
        <f t="shared" si="0"/>
        <v/>
      </c>
      <c r="H24" s="389"/>
      <c r="I24" s="434"/>
      <c r="J24" s="434"/>
      <c r="K24" s="434"/>
      <c r="L24" s="434"/>
      <c r="M24" s="434"/>
      <c r="N24" s="442" t="str">
        <f>IFERROR(IF(AM24="","",VLOOKUP(AM24,'Overview - Section A'!$P$30:$Q$31,2,FALSE)),"")</f>
        <v/>
      </c>
      <c r="O24" s="434"/>
      <c r="P24" s="389"/>
      <c r="Q24" s="370" t="str">
        <f t="array" ref="Q24">IFERROR(IF(INDEX('Reference Records'!$D$36:$D$68,MATCH(LEFT(C24,255),LEFT('Reference Records'!$C$36:$C$68,255),0))=0,"",INDEX('Reference Records'!$D$36:$D$68,MATCH(LEFT(C24,255),LEFT('Reference Records'!$C$36:$C$68,255),0))),"")</f>
        <v/>
      </c>
      <c r="R24" s="443"/>
      <c r="S24" s="434" t="str">
        <f>IF('Overview - Section A'!$AN$5="Funding Request",IF(N24="Funding Request Place Holder","",N24),"")</f>
        <v/>
      </c>
      <c r="T24" s="434"/>
      <c r="U24" s="389"/>
      <c r="V24" s="389"/>
      <c r="W24" s="401"/>
      <c r="X24" s="438" t="str">
        <f>IFERROR(IF(VLOOKUP(B24,'Reference Records'!$C$71:$D$84,2,FALSE)=0,"",VLOOKUP(B24,'Reference Records'!$C$71:$D$84,2,FALSE)),"")</f>
        <v/>
      </c>
      <c r="Y24" s="419" t="str">
        <f t="shared" si="1"/>
        <v/>
      </c>
      <c r="Z24" s="419"/>
      <c r="AA24" s="419" t="str">
        <f t="shared" si="2"/>
        <v/>
      </c>
      <c r="AB24" s="419" t="str">
        <f>IFERROR(IF('Overview - Section A'!$AN$5="Funding Request",VLOOKUP(S24,'Overview - Section A'!$M$30:$P$31,4,FALSE),IF(AM24="","",AM24)),"")</f>
        <v/>
      </c>
      <c r="AC24" s="419" t="b">
        <f t="shared" si="3"/>
        <v>0</v>
      </c>
      <c r="AD24" s="419"/>
      <c r="AE24" s="419" t="str">
        <f t="array" ref="AE24">IFERROR(IF(INDEX('Overview - Section A'!$H$92:$H$109,MATCH(LEFT(B24,255),LEFT('Overview - Section A'!$E$92:$E$109,255),0))=0,"",INDEX('Overview - Section A'!$H$92:$H$109,MATCH(LEFT(B24,255),LEFT('Overview - Section A'!$E$92:$E$109,255),0))),"")</f>
        <v>a1P36000002M5LhEAK</v>
      </c>
      <c r="AF24" s="419" t="s">
        <v>773</v>
      </c>
      <c r="AG24" s="419" t="str">
        <f t="array" ref="AG24">IFERROR(IF(INDEX('Reference Records'!$G$36:$G$68,MATCH(LEFT(C24,255),LEFT('Reference Records'!$C$36:$C$68,255),0))=0,"",INDEX('Reference Records'!$G$36:$G$68,MATCH(LEFT(C24,255),LEFT('Reference Records'!$C$36:$C$68,255),0))),"")</f>
        <v/>
      </c>
      <c r="AH24" s="419" t="str">
        <f>IFERROR(IF('Overview - Section A'!$AN$5="Funding Request",IF('Reference Records'!$B$157&lt;&gt;"",VLOOKUP(T24,'Reference Records'!$B$157:$C$158,2,FALSE),VLOOKUP(T24,'Reference Records'!$A$170:$C$171,3,FALSE)),VLOOKUP(T24,'Reference Records'!$A$174:$C$176,3,FALSE)),"")</f>
        <v/>
      </c>
      <c r="AI24" s="444" t="s">
        <v>538</v>
      </c>
      <c r="AJ24" s="419"/>
      <c r="AK24" s="419" t="s">
        <v>375</v>
      </c>
      <c r="AL24" s="445"/>
      <c r="AM24" s="444"/>
      <c r="AN24" s="419" t="s">
        <v>373</v>
      </c>
      <c r="AO24" s="389"/>
      <c r="AP24" s="133"/>
      <c r="AQ24" s="137"/>
      <c r="AR24" s="137"/>
    </row>
    <row r="25" spans="1:44" ht="47.1" customHeight="1" x14ac:dyDescent="0.3">
      <c r="A25" s="366">
        <v>15</v>
      </c>
      <c r="B25" s="367" t="str">
        <f>IFERROR(IF(AND(C25="",D25=""),"",VLOOKUP(AI25,'Reference records(soft deleted)'!$B$46:$D$62,3,FALSE)),"")</f>
        <v/>
      </c>
      <c r="C25" s="367" t="str">
        <f>IFERROR(VLOOKUP(AJ25,'Reference records(soft deleted)'!$B$67:$D$104,3,FALSE),"")</f>
        <v/>
      </c>
      <c r="D25" s="401"/>
      <c r="E25" s="385"/>
      <c r="F25" s="386"/>
      <c r="G25" s="441" t="str">
        <f t="shared" si="0"/>
        <v/>
      </c>
      <c r="H25" s="389"/>
      <c r="I25" s="434"/>
      <c r="J25" s="434"/>
      <c r="K25" s="434"/>
      <c r="L25" s="434"/>
      <c r="M25" s="434"/>
      <c r="N25" s="442" t="str">
        <f>IFERROR(IF(AM25="","",VLOOKUP(AM25,'Overview - Section A'!$P$30:$Q$31,2,FALSE)),"")</f>
        <v/>
      </c>
      <c r="O25" s="434"/>
      <c r="P25" s="389"/>
      <c r="Q25" s="370" t="str">
        <f t="array" ref="Q25">IFERROR(IF(INDEX('Reference Records'!$D$36:$D$68,MATCH(LEFT(C25,255),LEFT('Reference Records'!$C$36:$C$68,255),0))=0,"",INDEX('Reference Records'!$D$36:$D$68,MATCH(LEFT(C25,255),LEFT('Reference Records'!$C$36:$C$68,255),0))),"")</f>
        <v/>
      </c>
      <c r="R25" s="443"/>
      <c r="S25" s="434" t="str">
        <f>IF('Overview - Section A'!$AN$5="Funding Request",IF(N25="Funding Request Place Holder","",N25),"")</f>
        <v/>
      </c>
      <c r="T25" s="434"/>
      <c r="U25" s="389"/>
      <c r="V25" s="389"/>
      <c r="W25" s="401"/>
      <c r="X25" s="438" t="str">
        <f>IFERROR(IF(VLOOKUP(B25,'Reference Records'!$C$71:$D$84,2,FALSE)=0,"",VLOOKUP(B25,'Reference Records'!$C$71:$D$84,2,FALSE)),"")</f>
        <v/>
      </c>
      <c r="Y25" s="419" t="str">
        <f t="shared" si="1"/>
        <v/>
      </c>
      <c r="Z25" s="419"/>
      <c r="AA25" s="419" t="str">
        <f t="shared" si="2"/>
        <v/>
      </c>
      <c r="AB25" s="419" t="str">
        <f>IFERROR(IF('Overview - Section A'!$AN$5="Funding Request",VLOOKUP(S25,'Overview - Section A'!$M$30:$P$31,4,FALSE),IF(AM25="","",AM25)),"")</f>
        <v/>
      </c>
      <c r="AC25" s="419" t="b">
        <f t="shared" si="3"/>
        <v>0</v>
      </c>
      <c r="AD25" s="419"/>
      <c r="AE25" s="419" t="str">
        <f t="array" ref="AE25">IFERROR(IF(INDEX('Overview - Section A'!$H$92:$H$109,MATCH(LEFT(B25,255),LEFT('Overview - Section A'!$E$92:$E$109,255),0))=0,"",INDEX('Overview - Section A'!$H$92:$H$109,MATCH(LEFT(B25,255),LEFT('Overview - Section A'!$E$92:$E$109,255),0))),"")</f>
        <v>a1P36000002M5LhEAK</v>
      </c>
      <c r="AF25" s="419" t="s">
        <v>774</v>
      </c>
      <c r="AG25" s="419" t="str">
        <f t="array" ref="AG25">IFERROR(IF(INDEX('Reference Records'!$G$36:$G$68,MATCH(LEFT(C25,255),LEFT('Reference Records'!$C$36:$C$68,255),0))=0,"",INDEX('Reference Records'!$G$36:$G$68,MATCH(LEFT(C25,255),LEFT('Reference Records'!$C$36:$C$68,255),0))),"")</f>
        <v/>
      </c>
      <c r="AH25" s="419" t="str">
        <f>IFERROR(IF('Overview - Section A'!$AN$5="Funding Request",IF('Reference Records'!$B$157&lt;&gt;"",VLOOKUP(T25,'Reference Records'!$B$157:$C$158,2,FALSE),VLOOKUP(T25,'Reference Records'!$A$170:$C$171,3,FALSE)),VLOOKUP(T25,'Reference Records'!$A$174:$C$176,3,FALSE)),"")</f>
        <v/>
      </c>
      <c r="AI25" s="444" t="s">
        <v>538</v>
      </c>
      <c r="AJ25" s="419"/>
      <c r="AK25" s="419" t="s">
        <v>375</v>
      </c>
      <c r="AL25" s="445"/>
      <c r="AM25" s="444"/>
      <c r="AN25" s="419" t="s">
        <v>373</v>
      </c>
      <c r="AO25" s="389"/>
      <c r="AP25" s="133"/>
      <c r="AQ25" s="137"/>
      <c r="AR25" s="137"/>
    </row>
    <row r="26" spans="1:44" ht="47.1" customHeight="1" x14ac:dyDescent="0.3">
      <c r="A26" s="366">
        <v>16</v>
      </c>
      <c r="B26" s="367" t="str">
        <f>IFERROR(IF(AND(C26="",D26=""),"",VLOOKUP(AI26,'Reference records(soft deleted)'!$B$46:$D$62,3,FALSE)),"")</f>
        <v/>
      </c>
      <c r="C26" s="367" t="str">
        <f>IFERROR(VLOOKUP(AJ26,'Reference records(soft deleted)'!$B$67:$D$104,3,FALSE),"")</f>
        <v/>
      </c>
      <c r="D26" s="401"/>
      <c r="E26" s="385"/>
      <c r="F26" s="386"/>
      <c r="G26" s="441" t="str">
        <f t="shared" si="0"/>
        <v/>
      </c>
      <c r="H26" s="389"/>
      <c r="I26" s="434"/>
      <c r="J26" s="434"/>
      <c r="K26" s="434"/>
      <c r="L26" s="434"/>
      <c r="M26" s="434"/>
      <c r="N26" s="442" t="str">
        <f>IFERROR(IF(AM26="","",VLOOKUP(AM26,'Overview - Section A'!$P$30:$Q$31,2,FALSE)),"")</f>
        <v/>
      </c>
      <c r="O26" s="434"/>
      <c r="P26" s="389"/>
      <c r="Q26" s="370" t="str">
        <f t="array" ref="Q26">IFERROR(IF(INDEX('Reference Records'!$D$36:$D$68,MATCH(LEFT(C26,255),LEFT('Reference Records'!$C$36:$C$68,255),0))=0,"",INDEX('Reference Records'!$D$36:$D$68,MATCH(LEFT(C26,255),LEFT('Reference Records'!$C$36:$C$68,255),0))),"")</f>
        <v/>
      </c>
      <c r="R26" s="443"/>
      <c r="S26" s="434" t="str">
        <f>IF('Overview - Section A'!$AN$5="Funding Request",IF(N26="Funding Request Place Holder","",N26),"")</f>
        <v/>
      </c>
      <c r="T26" s="434"/>
      <c r="U26" s="389"/>
      <c r="V26" s="389"/>
      <c r="W26" s="401"/>
      <c r="X26" s="438" t="str">
        <f>IFERROR(IF(VLOOKUP(B26,'Reference Records'!$C$71:$D$84,2,FALSE)=0,"",VLOOKUP(B26,'Reference Records'!$C$71:$D$84,2,FALSE)),"")</f>
        <v/>
      </c>
      <c r="Y26" s="419" t="str">
        <f t="shared" si="1"/>
        <v/>
      </c>
      <c r="Z26" s="419"/>
      <c r="AA26" s="419" t="str">
        <f t="shared" si="2"/>
        <v/>
      </c>
      <c r="AB26" s="419" t="str">
        <f>IFERROR(IF('Overview - Section A'!$AN$5="Funding Request",VLOOKUP(S26,'Overview - Section A'!$M$30:$P$31,4,FALSE),IF(AM26="","",AM26)),"")</f>
        <v/>
      </c>
      <c r="AC26" s="419" t="b">
        <f t="shared" si="3"/>
        <v>0</v>
      </c>
      <c r="AD26" s="419"/>
      <c r="AE26" s="419" t="str">
        <f t="array" ref="AE26">IFERROR(IF(INDEX('Overview - Section A'!$H$92:$H$109,MATCH(LEFT(B26,255),LEFT('Overview - Section A'!$E$92:$E$109,255),0))=0,"",INDEX('Overview - Section A'!$H$92:$H$109,MATCH(LEFT(B26,255),LEFT('Overview - Section A'!$E$92:$E$109,255),0))),"")</f>
        <v>a1P36000002M5LhEAK</v>
      </c>
      <c r="AF26" s="419" t="s">
        <v>775</v>
      </c>
      <c r="AG26" s="419" t="str">
        <f t="array" ref="AG26">IFERROR(IF(INDEX('Reference Records'!$G$36:$G$68,MATCH(LEFT(C26,255),LEFT('Reference Records'!$C$36:$C$68,255),0))=0,"",INDEX('Reference Records'!$G$36:$G$68,MATCH(LEFT(C26,255),LEFT('Reference Records'!$C$36:$C$68,255),0))),"")</f>
        <v/>
      </c>
      <c r="AH26" s="419" t="str">
        <f>IFERROR(IF('Overview - Section A'!$AN$5="Funding Request",IF('Reference Records'!$B$157&lt;&gt;"",VLOOKUP(T26,'Reference Records'!$B$157:$C$158,2,FALSE),VLOOKUP(T26,'Reference Records'!$A$170:$C$171,3,FALSE)),VLOOKUP(T26,'Reference Records'!$A$174:$C$176,3,FALSE)),"")</f>
        <v/>
      </c>
      <c r="AI26" s="444" t="s">
        <v>538</v>
      </c>
      <c r="AJ26" s="419"/>
      <c r="AK26" s="419" t="s">
        <v>375</v>
      </c>
      <c r="AL26" s="445"/>
      <c r="AM26" s="444"/>
      <c r="AN26" s="419" t="s">
        <v>373</v>
      </c>
      <c r="AO26" s="389"/>
      <c r="AP26" s="133"/>
      <c r="AQ26" s="137"/>
      <c r="AR26" s="137"/>
    </row>
    <row r="27" spans="1:44" ht="47.1" customHeight="1" x14ac:dyDescent="0.3">
      <c r="A27" s="366">
        <v>17</v>
      </c>
      <c r="B27" s="367" t="str">
        <f>IFERROR(IF(AND(C27="",D27=""),"",VLOOKUP(AI27,'Reference records(soft deleted)'!$B$46:$D$62,3,FALSE)),"")</f>
        <v/>
      </c>
      <c r="C27" s="367" t="str">
        <f>IFERROR(VLOOKUP(AJ27,'Reference records(soft deleted)'!$B$67:$D$104,3,FALSE),"")</f>
        <v/>
      </c>
      <c r="D27" s="401"/>
      <c r="E27" s="385"/>
      <c r="F27" s="386"/>
      <c r="G27" s="441" t="str">
        <f t="shared" si="0"/>
        <v/>
      </c>
      <c r="H27" s="389"/>
      <c r="I27" s="434"/>
      <c r="J27" s="434"/>
      <c r="K27" s="434"/>
      <c r="L27" s="434"/>
      <c r="M27" s="434"/>
      <c r="N27" s="442" t="str">
        <f>IFERROR(IF(AM27="","",VLOOKUP(AM27,'Overview - Section A'!$P$30:$Q$31,2,FALSE)),"")</f>
        <v/>
      </c>
      <c r="O27" s="434"/>
      <c r="P27" s="389"/>
      <c r="Q27" s="370" t="str">
        <f t="array" ref="Q27">IFERROR(IF(INDEX('Reference Records'!$D$36:$D$68,MATCH(LEFT(C27,255),LEFT('Reference Records'!$C$36:$C$68,255),0))=0,"",INDEX('Reference Records'!$D$36:$D$68,MATCH(LEFT(C27,255),LEFT('Reference Records'!$C$36:$C$68,255),0))),"")</f>
        <v/>
      </c>
      <c r="R27" s="443"/>
      <c r="S27" s="434" t="str">
        <f>IF('Overview - Section A'!$AN$5="Funding Request",IF(N27="Funding Request Place Holder","",N27),"")</f>
        <v/>
      </c>
      <c r="T27" s="434"/>
      <c r="U27" s="389"/>
      <c r="V27" s="389"/>
      <c r="W27" s="401"/>
      <c r="X27" s="438" t="str">
        <f>IFERROR(IF(VLOOKUP(B27,'Reference Records'!$C$71:$D$84,2,FALSE)=0,"",VLOOKUP(B27,'Reference Records'!$C$71:$D$84,2,FALSE)),"")</f>
        <v/>
      </c>
      <c r="Y27" s="419" t="str">
        <f t="shared" si="1"/>
        <v/>
      </c>
      <c r="Z27" s="419"/>
      <c r="AA27" s="419" t="str">
        <f t="shared" si="2"/>
        <v/>
      </c>
      <c r="AB27" s="419" t="str">
        <f>IFERROR(IF('Overview - Section A'!$AN$5="Funding Request",VLOOKUP(S27,'Overview - Section A'!$M$30:$P$31,4,FALSE),IF(AM27="","",AM27)),"")</f>
        <v/>
      </c>
      <c r="AC27" s="419" t="b">
        <f t="shared" si="3"/>
        <v>0</v>
      </c>
      <c r="AD27" s="419"/>
      <c r="AE27" s="419" t="str">
        <f t="array" ref="AE27">IFERROR(IF(INDEX('Overview - Section A'!$H$92:$H$109,MATCH(LEFT(B27,255),LEFT('Overview - Section A'!$E$92:$E$109,255),0))=0,"",INDEX('Overview - Section A'!$H$92:$H$109,MATCH(LEFT(B27,255),LEFT('Overview - Section A'!$E$92:$E$109,255),0))),"")</f>
        <v>a1P36000002M5LhEAK</v>
      </c>
      <c r="AF27" s="419" t="s">
        <v>776</v>
      </c>
      <c r="AG27" s="419" t="str">
        <f t="array" ref="AG27">IFERROR(IF(INDEX('Reference Records'!$G$36:$G$68,MATCH(LEFT(C27,255),LEFT('Reference Records'!$C$36:$C$68,255),0))=0,"",INDEX('Reference Records'!$G$36:$G$68,MATCH(LEFT(C27,255),LEFT('Reference Records'!$C$36:$C$68,255),0))),"")</f>
        <v/>
      </c>
      <c r="AH27" s="419" t="str">
        <f>IFERROR(IF('Overview - Section A'!$AN$5="Funding Request",IF('Reference Records'!$B$157&lt;&gt;"",VLOOKUP(T27,'Reference Records'!$B$157:$C$158,2,FALSE),VLOOKUP(T27,'Reference Records'!$A$170:$C$171,3,FALSE)),VLOOKUP(T27,'Reference Records'!$A$174:$C$176,3,FALSE)),"")</f>
        <v/>
      </c>
      <c r="AI27" s="444" t="s">
        <v>538</v>
      </c>
      <c r="AJ27" s="419"/>
      <c r="AK27" s="419" t="s">
        <v>375</v>
      </c>
      <c r="AL27" s="445"/>
      <c r="AM27" s="444"/>
      <c r="AN27" s="419" t="s">
        <v>373</v>
      </c>
      <c r="AO27" s="389"/>
      <c r="AP27" s="133"/>
      <c r="AQ27" s="137"/>
      <c r="AR27" s="137"/>
    </row>
    <row r="28" spans="1:44" ht="47.1" customHeight="1" x14ac:dyDescent="0.3">
      <c r="A28" s="366">
        <v>18</v>
      </c>
      <c r="B28" s="367" t="str">
        <f>IFERROR(IF(AND(C28="",D28=""),"",VLOOKUP(AI28,'Reference records(soft deleted)'!$B$46:$D$62,3,FALSE)),"")</f>
        <v/>
      </c>
      <c r="C28" s="367" t="str">
        <f>IFERROR(VLOOKUP(AJ28,'Reference records(soft deleted)'!$B$67:$D$104,3,FALSE),"")</f>
        <v/>
      </c>
      <c r="D28" s="401"/>
      <c r="E28" s="385"/>
      <c r="F28" s="386"/>
      <c r="G28" s="441" t="str">
        <f t="shared" si="0"/>
        <v/>
      </c>
      <c r="H28" s="389"/>
      <c r="I28" s="434"/>
      <c r="J28" s="434"/>
      <c r="K28" s="434"/>
      <c r="L28" s="434"/>
      <c r="M28" s="434"/>
      <c r="N28" s="442" t="str">
        <f>IFERROR(IF(AM28="","",VLOOKUP(AM28,'Overview - Section A'!$P$30:$Q$31,2,FALSE)),"")</f>
        <v/>
      </c>
      <c r="O28" s="434"/>
      <c r="P28" s="389"/>
      <c r="Q28" s="370" t="str">
        <f t="array" ref="Q28">IFERROR(IF(INDEX('Reference Records'!$D$36:$D$68,MATCH(LEFT(C28,255),LEFT('Reference Records'!$C$36:$C$68,255),0))=0,"",INDEX('Reference Records'!$D$36:$D$68,MATCH(LEFT(C28,255),LEFT('Reference Records'!$C$36:$C$68,255),0))),"")</f>
        <v/>
      </c>
      <c r="R28" s="443"/>
      <c r="S28" s="434" t="str">
        <f>IF('Overview - Section A'!$AN$5="Funding Request",IF(N28="Funding Request Place Holder","",N28),"")</f>
        <v/>
      </c>
      <c r="T28" s="434"/>
      <c r="U28" s="389"/>
      <c r="V28" s="389"/>
      <c r="W28" s="401"/>
      <c r="X28" s="438" t="str">
        <f>IFERROR(IF(VLOOKUP(B28,'Reference Records'!$C$71:$D$84,2,FALSE)=0,"",VLOOKUP(B28,'Reference Records'!$C$71:$D$84,2,FALSE)),"")</f>
        <v/>
      </c>
      <c r="Y28" s="419" t="str">
        <f t="shared" si="1"/>
        <v/>
      </c>
      <c r="Z28" s="419"/>
      <c r="AA28" s="419" t="str">
        <f t="shared" si="2"/>
        <v/>
      </c>
      <c r="AB28" s="419" t="str">
        <f>IFERROR(IF('Overview - Section A'!$AN$5="Funding Request",VLOOKUP(S28,'Overview - Section A'!$M$30:$P$31,4,FALSE),IF(AM28="","",AM28)),"")</f>
        <v/>
      </c>
      <c r="AC28" s="419" t="b">
        <f t="shared" si="3"/>
        <v>0</v>
      </c>
      <c r="AD28" s="419"/>
      <c r="AE28" s="419" t="str">
        <f t="array" ref="AE28">IFERROR(IF(INDEX('Overview - Section A'!$H$92:$H$109,MATCH(LEFT(B28,255),LEFT('Overview - Section A'!$E$92:$E$109,255),0))=0,"",INDEX('Overview - Section A'!$H$92:$H$109,MATCH(LEFT(B28,255),LEFT('Overview - Section A'!$E$92:$E$109,255),0))),"")</f>
        <v>a1P36000002M5LhEAK</v>
      </c>
      <c r="AF28" s="419" t="s">
        <v>777</v>
      </c>
      <c r="AG28" s="419" t="str">
        <f t="array" ref="AG28">IFERROR(IF(INDEX('Reference Records'!$G$36:$G$68,MATCH(LEFT(C28,255),LEFT('Reference Records'!$C$36:$C$68,255),0))=0,"",INDEX('Reference Records'!$G$36:$G$68,MATCH(LEFT(C28,255),LEFT('Reference Records'!$C$36:$C$68,255),0))),"")</f>
        <v/>
      </c>
      <c r="AH28" s="419" t="str">
        <f>IFERROR(IF('Overview - Section A'!$AN$5="Funding Request",IF('Reference Records'!$B$157&lt;&gt;"",VLOOKUP(T28,'Reference Records'!$B$157:$C$158,2,FALSE),VLOOKUP(T28,'Reference Records'!$A$170:$C$171,3,FALSE)),VLOOKUP(T28,'Reference Records'!$A$174:$C$176,3,FALSE)),"")</f>
        <v/>
      </c>
      <c r="AI28" s="444" t="s">
        <v>538</v>
      </c>
      <c r="AJ28" s="419"/>
      <c r="AK28" s="419" t="s">
        <v>375</v>
      </c>
      <c r="AL28" s="445"/>
      <c r="AM28" s="444"/>
      <c r="AN28" s="419" t="s">
        <v>373</v>
      </c>
      <c r="AO28" s="389"/>
      <c r="AP28" s="133"/>
      <c r="AQ28" s="137"/>
      <c r="AR28" s="137"/>
    </row>
    <row r="29" spans="1:44" ht="47.1" customHeight="1" x14ac:dyDescent="0.3">
      <c r="A29" s="366">
        <v>19</v>
      </c>
      <c r="B29" s="367" t="str">
        <f>IFERROR(IF(AND(C29="",D29=""),"",VLOOKUP(AI29,'Reference records(soft deleted)'!$B$46:$D$62,3,FALSE)),"")</f>
        <v/>
      </c>
      <c r="C29" s="367" t="str">
        <f>IFERROR(VLOOKUP(AJ29,'Reference records(soft deleted)'!$B$67:$D$104,3,FALSE),"")</f>
        <v/>
      </c>
      <c r="D29" s="401"/>
      <c r="E29" s="385"/>
      <c r="F29" s="386"/>
      <c r="G29" s="441" t="str">
        <f t="shared" si="0"/>
        <v/>
      </c>
      <c r="H29" s="389"/>
      <c r="I29" s="434"/>
      <c r="J29" s="434"/>
      <c r="K29" s="434"/>
      <c r="L29" s="434"/>
      <c r="M29" s="434"/>
      <c r="N29" s="442" t="str">
        <f>IFERROR(IF(AM29="","",VLOOKUP(AM29,'Overview - Section A'!$P$30:$Q$31,2,FALSE)),"")</f>
        <v/>
      </c>
      <c r="O29" s="434"/>
      <c r="P29" s="389"/>
      <c r="Q29" s="370" t="str">
        <f t="array" ref="Q29">IFERROR(IF(INDEX('Reference Records'!$D$36:$D$68,MATCH(LEFT(C29,255),LEFT('Reference Records'!$C$36:$C$68,255),0))=0,"",INDEX('Reference Records'!$D$36:$D$68,MATCH(LEFT(C29,255),LEFT('Reference Records'!$C$36:$C$68,255),0))),"")</f>
        <v/>
      </c>
      <c r="R29" s="443"/>
      <c r="S29" s="434" t="str">
        <f>IF('Overview - Section A'!$AN$5="Funding Request",IF(N29="Funding Request Place Holder","",N29),"")</f>
        <v/>
      </c>
      <c r="T29" s="434"/>
      <c r="U29" s="389"/>
      <c r="V29" s="389"/>
      <c r="W29" s="401"/>
      <c r="X29" s="438" t="str">
        <f>IFERROR(IF(VLOOKUP(B29,'Reference Records'!$C$71:$D$84,2,FALSE)=0,"",VLOOKUP(B29,'Reference Records'!$C$71:$D$84,2,FALSE)),"")</f>
        <v/>
      </c>
      <c r="Y29" s="419" t="str">
        <f t="shared" si="1"/>
        <v/>
      </c>
      <c r="Z29" s="419"/>
      <c r="AA29" s="419" t="str">
        <f t="shared" si="2"/>
        <v/>
      </c>
      <c r="AB29" s="419" t="str">
        <f>IFERROR(IF('Overview - Section A'!$AN$5="Funding Request",VLOOKUP(S29,'Overview - Section A'!$M$30:$P$31,4,FALSE),IF(AM29="","",AM29)),"")</f>
        <v/>
      </c>
      <c r="AC29" s="419" t="b">
        <f t="shared" si="3"/>
        <v>0</v>
      </c>
      <c r="AD29" s="419"/>
      <c r="AE29" s="419" t="str">
        <f t="array" ref="AE29">IFERROR(IF(INDEX('Overview - Section A'!$H$92:$H$109,MATCH(LEFT(B29,255),LEFT('Overview - Section A'!$E$92:$E$109,255),0))=0,"",INDEX('Overview - Section A'!$H$92:$H$109,MATCH(LEFT(B29,255),LEFT('Overview - Section A'!$E$92:$E$109,255),0))),"")</f>
        <v>a1P36000002M5LhEAK</v>
      </c>
      <c r="AF29" s="419" t="s">
        <v>778</v>
      </c>
      <c r="AG29" s="419" t="str">
        <f t="array" ref="AG29">IFERROR(IF(INDEX('Reference Records'!$G$36:$G$68,MATCH(LEFT(C29,255),LEFT('Reference Records'!$C$36:$C$68,255),0))=0,"",INDEX('Reference Records'!$G$36:$G$68,MATCH(LEFT(C29,255),LEFT('Reference Records'!$C$36:$C$68,255),0))),"")</f>
        <v/>
      </c>
      <c r="AH29" s="419" t="str">
        <f>IFERROR(IF('Overview - Section A'!$AN$5="Funding Request",IF('Reference Records'!$B$157&lt;&gt;"",VLOOKUP(T29,'Reference Records'!$B$157:$C$158,2,FALSE),VLOOKUP(T29,'Reference Records'!$A$170:$C$171,3,FALSE)),VLOOKUP(T29,'Reference Records'!$A$174:$C$176,3,FALSE)),"")</f>
        <v/>
      </c>
      <c r="AI29" s="444" t="s">
        <v>538</v>
      </c>
      <c r="AJ29" s="419"/>
      <c r="AK29" s="419" t="s">
        <v>375</v>
      </c>
      <c r="AL29" s="445"/>
      <c r="AM29" s="444"/>
      <c r="AN29" s="419" t="s">
        <v>373</v>
      </c>
      <c r="AO29" s="389"/>
      <c r="AP29" s="133"/>
      <c r="AQ29" s="137"/>
      <c r="AR29" s="137"/>
    </row>
    <row r="30" spans="1:44" ht="47.1" customHeight="1" x14ac:dyDescent="0.3">
      <c r="A30" s="366">
        <v>20</v>
      </c>
      <c r="B30" s="367" t="str">
        <f>IFERROR(IF(AND(C30="",D30=""),"",VLOOKUP(AI30,'Reference records(soft deleted)'!$B$46:$D$62,3,FALSE)),"")</f>
        <v/>
      </c>
      <c r="C30" s="367" t="str">
        <f>IFERROR(VLOOKUP(AJ30,'Reference records(soft deleted)'!$B$67:$D$104,3,FALSE),"")</f>
        <v/>
      </c>
      <c r="D30" s="401"/>
      <c r="E30" s="385"/>
      <c r="F30" s="386"/>
      <c r="G30" s="441" t="str">
        <f t="shared" si="0"/>
        <v/>
      </c>
      <c r="H30" s="389"/>
      <c r="I30" s="434"/>
      <c r="J30" s="434"/>
      <c r="K30" s="434"/>
      <c r="L30" s="434"/>
      <c r="M30" s="434"/>
      <c r="N30" s="442" t="str">
        <f>IFERROR(IF(AM30="","",VLOOKUP(AM30,'Overview - Section A'!$P$30:$Q$31,2,FALSE)),"")</f>
        <v/>
      </c>
      <c r="O30" s="434"/>
      <c r="P30" s="389"/>
      <c r="Q30" s="370" t="str">
        <f t="array" ref="Q30">IFERROR(IF(INDEX('Reference Records'!$D$36:$D$68,MATCH(LEFT(C30,255),LEFT('Reference Records'!$C$36:$C$68,255),0))=0,"",INDEX('Reference Records'!$D$36:$D$68,MATCH(LEFT(C30,255),LEFT('Reference Records'!$C$36:$C$68,255),0))),"")</f>
        <v/>
      </c>
      <c r="R30" s="443"/>
      <c r="S30" s="434" t="str">
        <f>IF('Overview - Section A'!$AN$5="Funding Request",IF(N30="Funding Request Place Holder","",N30),"")</f>
        <v/>
      </c>
      <c r="T30" s="434"/>
      <c r="U30" s="389"/>
      <c r="V30" s="389"/>
      <c r="W30" s="401"/>
      <c r="X30" s="438" t="str">
        <f>IFERROR(IF(VLOOKUP(B30,'Reference Records'!$C$71:$D$84,2,FALSE)=0,"",VLOOKUP(B30,'Reference Records'!$C$71:$D$84,2,FALSE)),"")</f>
        <v/>
      </c>
      <c r="Y30" s="419" t="str">
        <f t="shared" si="1"/>
        <v/>
      </c>
      <c r="Z30" s="419"/>
      <c r="AA30" s="419" t="str">
        <f t="shared" si="2"/>
        <v/>
      </c>
      <c r="AB30" s="419" t="str">
        <f>IFERROR(IF('Overview - Section A'!$AN$5="Funding Request",VLOOKUP(S30,'Overview - Section A'!$M$30:$P$31,4,FALSE),IF(AM30="","",AM30)),"")</f>
        <v/>
      </c>
      <c r="AC30" s="419" t="b">
        <f t="shared" si="3"/>
        <v>0</v>
      </c>
      <c r="AD30" s="419"/>
      <c r="AE30" s="419" t="str">
        <f t="array" ref="AE30">IFERROR(IF(INDEX('Overview - Section A'!$H$92:$H$109,MATCH(LEFT(B30,255),LEFT('Overview - Section A'!$E$92:$E$109,255),0))=0,"",INDEX('Overview - Section A'!$H$92:$H$109,MATCH(LEFT(B30,255),LEFT('Overview - Section A'!$E$92:$E$109,255),0))),"")</f>
        <v>a1P36000002M5LhEAK</v>
      </c>
      <c r="AF30" s="419" t="s">
        <v>779</v>
      </c>
      <c r="AG30" s="419" t="str">
        <f t="array" ref="AG30">IFERROR(IF(INDEX('Reference Records'!$G$36:$G$68,MATCH(LEFT(C30,255),LEFT('Reference Records'!$C$36:$C$68,255),0))=0,"",INDEX('Reference Records'!$G$36:$G$68,MATCH(LEFT(C30,255),LEFT('Reference Records'!$C$36:$C$68,255),0))),"")</f>
        <v/>
      </c>
      <c r="AH30" s="419" t="str">
        <f>IFERROR(IF('Overview - Section A'!$AN$5="Funding Request",IF('Reference Records'!$B$157&lt;&gt;"",VLOOKUP(T30,'Reference Records'!$B$157:$C$158,2,FALSE),VLOOKUP(T30,'Reference Records'!$A$170:$C$171,3,FALSE)),VLOOKUP(T30,'Reference Records'!$A$174:$C$176,3,FALSE)),"")</f>
        <v/>
      </c>
      <c r="AI30" s="444" t="s">
        <v>538</v>
      </c>
      <c r="AJ30" s="419"/>
      <c r="AK30" s="419" t="s">
        <v>375</v>
      </c>
      <c r="AL30" s="445"/>
      <c r="AM30" s="444"/>
      <c r="AN30" s="419" t="s">
        <v>373</v>
      </c>
      <c r="AO30" s="389"/>
      <c r="AP30" s="133"/>
      <c r="AQ30" s="137"/>
      <c r="AR30" s="137"/>
    </row>
    <row r="31" spans="1:44" ht="47.1" customHeight="1" x14ac:dyDescent="0.3">
      <c r="A31" s="366">
        <v>21</v>
      </c>
      <c r="B31" s="367" t="str">
        <f>IFERROR(IF(AND(C31="",D31=""),"",VLOOKUP(AI31,'Reference records(soft deleted)'!$B$46:$D$62,3,FALSE)),"")</f>
        <v/>
      </c>
      <c r="C31" s="367" t="str">
        <f>IFERROR(VLOOKUP(AJ31,'Reference records(soft deleted)'!$B$67:$D$104,3,FALSE),"")</f>
        <v/>
      </c>
      <c r="D31" s="401"/>
      <c r="E31" s="385"/>
      <c r="F31" s="386"/>
      <c r="G31" s="441" t="str">
        <f t="shared" si="0"/>
        <v/>
      </c>
      <c r="H31" s="389"/>
      <c r="I31" s="434"/>
      <c r="J31" s="434"/>
      <c r="K31" s="434"/>
      <c r="L31" s="434"/>
      <c r="M31" s="434"/>
      <c r="N31" s="442" t="str">
        <f>IFERROR(IF(AM31="","",VLOOKUP(AM31,'Overview - Section A'!$P$30:$Q$31,2,FALSE)),"")</f>
        <v/>
      </c>
      <c r="O31" s="434"/>
      <c r="P31" s="389"/>
      <c r="Q31" s="370" t="str">
        <f t="array" ref="Q31">IFERROR(IF(INDEX('Reference Records'!$D$36:$D$68,MATCH(LEFT(C31,255),LEFT('Reference Records'!$C$36:$C$68,255),0))=0,"",INDEX('Reference Records'!$D$36:$D$68,MATCH(LEFT(C31,255),LEFT('Reference Records'!$C$36:$C$68,255),0))),"")</f>
        <v/>
      </c>
      <c r="R31" s="443"/>
      <c r="S31" s="434" t="str">
        <f>IF('Overview - Section A'!$AN$5="Funding Request",IF(N31="Funding Request Place Holder","",N31),"")</f>
        <v/>
      </c>
      <c r="T31" s="434"/>
      <c r="U31" s="389"/>
      <c r="V31" s="389"/>
      <c r="W31" s="401"/>
      <c r="X31" s="438" t="str">
        <f>IFERROR(IF(VLOOKUP(B31,'Reference Records'!$C$71:$D$84,2,FALSE)=0,"",VLOOKUP(B31,'Reference Records'!$C$71:$D$84,2,FALSE)),"")</f>
        <v/>
      </c>
      <c r="Y31" s="419" t="str">
        <f t="shared" si="1"/>
        <v/>
      </c>
      <c r="Z31" s="419"/>
      <c r="AA31" s="419" t="str">
        <f t="shared" si="2"/>
        <v/>
      </c>
      <c r="AB31" s="419" t="str">
        <f>IFERROR(IF('Overview - Section A'!$AN$5="Funding Request",VLOOKUP(S31,'Overview - Section A'!$M$30:$P$31,4,FALSE),IF(AM31="","",AM31)),"")</f>
        <v/>
      </c>
      <c r="AC31" s="419" t="b">
        <f t="shared" si="3"/>
        <v>0</v>
      </c>
      <c r="AD31" s="419"/>
      <c r="AE31" s="419" t="str">
        <f t="array" ref="AE31">IFERROR(IF(INDEX('Overview - Section A'!$H$92:$H$109,MATCH(LEFT(B31,255),LEFT('Overview - Section A'!$E$92:$E$109,255),0))=0,"",INDEX('Overview - Section A'!$H$92:$H$109,MATCH(LEFT(B31,255),LEFT('Overview - Section A'!$E$92:$E$109,255),0))),"")</f>
        <v>a1P36000002M5LhEAK</v>
      </c>
      <c r="AF31" s="419" t="s">
        <v>780</v>
      </c>
      <c r="AG31" s="419" t="str">
        <f t="array" ref="AG31">IFERROR(IF(INDEX('Reference Records'!$G$36:$G$68,MATCH(LEFT(C31,255),LEFT('Reference Records'!$C$36:$C$68,255),0))=0,"",INDEX('Reference Records'!$G$36:$G$68,MATCH(LEFT(C31,255),LEFT('Reference Records'!$C$36:$C$68,255),0))),"")</f>
        <v/>
      </c>
      <c r="AH31" s="419" t="str">
        <f>IFERROR(IF('Overview - Section A'!$AN$5="Funding Request",IF('Reference Records'!$B$157&lt;&gt;"",VLOOKUP(T31,'Reference Records'!$B$157:$C$158,2,FALSE),VLOOKUP(T31,'Reference Records'!$A$170:$C$171,3,FALSE)),VLOOKUP(T31,'Reference Records'!$A$174:$C$176,3,FALSE)),"")</f>
        <v/>
      </c>
      <c r="AI31" s="444" t="s">
        <v>538</v>
      </c>
      <c r="AJ31" s="419"/>
      <c r="AK31" s="419" t="s">
        <v>375</v>
      </c>
      <c r="AL31" s="445"/>
      <c r="AM31" s="444"/>
      <c r="AN31" s="419" t="s">
        <v>373</v>
      </c>
      <c r="AO31" s="389"/>
      <c r="AP31" s="133"/>
      <c r="AQ31" s="137"/>
      <c r="AR31" s="137"/>
    </row>
    <row r="32" spans="1:44" ht="47.1" customHeight="1" x14ac:dyDescent="0.3">
      <c r="A32" s="366">
        <v>22</v>
      </c>
      <c r="B32" s="367" t="str">
        <f>IFERROR(IF(AND(C32="",D32=""),"",VLOOKUP(AI32,'Reference records(soft deleted)'!$B$46:$D$62,3,FALSE)),"")</f>
        <v/>
      </c>
      <c r="C32" s="367" t="str">
        <f>IFERROR(VLOOKUP(AJ32,'Reference records(soft deleted)'!$B$67:$D$104,3,FALSE),"")</f>
        <v/>
      </c>
      <c r="D32" s="401"/>
      <c r="E32" s="385"/>
      <c r="F32" s="386"/>
      <c r="G32" s="441" t="str">
        <f t="shared" si="0"/>
        <v/>
      </c>
      <c r="H32" s="389"/>
      <c r="I32" s="434"/>
      <c r="J32" s="434"/>
      <c r="K32" s="434"/>
      <c r="L32" s="434"/>
      <c r="M32" s="434"/>
      <c r="N32" s="442" t="str">
        <f>IFERROR(IF(AM32="","",VLOOKUP(AM32,'Overview - Section A'!$P$30:$Q$31,2,FALSE)),"")</f>
        <v/>
      </c>
      <c r="O32" s="434"/>
      <c r="P32" s="389"/>
      <c r="Q32" s="370" t="str">
        <f t="array" ref="Q32">IFERROR(IF(INDEX('Reference Records'!$D$36:$D$68,MATCH(LEFT(C32,255),LEFT('Reference Records'!$C$36:$C$68,255),0))=0,"",INDEX('Reference Records'!$D$36:$D$68,MATCH(LEFT(C32,255),LEFT('Reference Records'!$C$36:$C$68,255),0))),"")</f>
        <v/>
      </c>
      <c r="R32" s="443"/>
      <c r="S32" s="434" t="str">
        <f>IF('Overview - Section A'!$AN$5="Funding Request",IF(N32="Funding Request Place Holder","",N32),"")</f>
        <v/>
      </c>
      <c r="T32" s="434"/>
      <c r="U32" s="389"/>
      <c r="V32" s="389"/>
      <c r="W32" s="401"/>
      <c r="X32" s="438" t="str">
        <f>IFERROR(IF(VLOOKUP(B32,'Reference Records'!$C$71:$D$84,2,FALSE)=0,"",VLOOKUP(B32,'Reference Records'!$C$71:$D$84,2,FALSE)),"")</f>
        <v/>
      </c>
      <c r="Y32" s="419" t="str">
        <f t="shared" si="1"/>
        <v/>
      </c>
      <c r="Z32" s="419"/>
      <c r="AA32" s="419" t="str">
        <f t="shared" si="2"/>
        <v/>
      </c>
      <c r="AB32" s="419" t="str">
        <f>IFERROR(IF('Overview - Section A'!$AN$5="Funding Request",VLOOKUP(S32,'Overview - Section A'!$M$30:$P$31,4,FALSE),IF(AM32="","",AM32)),"")</f>
        <v/>
      </c>
      <c r="AC32" s="419" t="b">
        <f t="shared" si="3"/>
        <v>0</v>
      </c>
      <c r="AD32" s="419"/>
      <c r="AE32" s="419" t="str">
        <f t="array" ref="AE32">IFERROR(IF(INDEX('Overview - Section A'!$H$92:$H$109,MATCH(LEFT(B32,255),LEFT('Overview - Section A'!$E$92:$E$109,255),0))=0,"",INDEX('Overview - Section A'!$H$92:$H$109,MATCH(LEFT(B32,255),LEFT('Overview - Section A'!$E$92:$E$109,255),0))),"")</f>
        <v>a1P36000002M5LhEAK</v>
      </c>
      <c r="AF32" s="419" t="s">
        <v>781</v>
      </c>
      <c r="AG32" s="419" t="str">
        <f t="array" ref="AG32">IFERROR(IF(INDEX('Reference Records'!$G$36:$G$68,MATCH(LEFT(C32,255),LEFT('Reference Records'!$C$36:$C$68,255),0))=0,"",INDEX('Reference Records'!$G$36:$G$68,MATCH(LEFT(C32,255),LEFT('Reference Records'!$C$36:$C$68,255),0))),"")</f>
        <v/>
      </c>
      <c r="AH32" s="419" t="str">
        <f>IFERROR(IF('Overview - Section A'!$AN$5="Funding Request",IF('Reference Records'!$B$157&lt;&gt;"",VLOOKUP(T32,'Reference Records'!$B$157:$C$158,2,FALSE),VLOOKUP(T32,'Reference Records'!$A$170:$C$171,3,FALSE)),VLOOKUP(T32,'Reference Records'!$A$174:$C$176,3,FALSE)),"")</f>
        <v/>
      </c>
      <c r="AI32" s="444" t="s">
        <v>538</v>
      </c>
      <c r="AJ32" s="419"/>
      <c r="AK32" s="419" t="s">
        <v>375</v>
      </c>
      <c r="AL32" s="445"/>
      <c r="AM32" s="444"/>
      <c r="AN32" s="419" t="s">
        <v>373</v>
      </c>
      <c r="AO32" s="389"/>
      <c r="AP32" s="133"/>
      <c r="AQ32" s="137"/>
      <c r="AR32" s="137"/>
    </row>
    <row r="33" spans="1:44" ht="1.5" customHeight="1" thickBot="1" x14ac:dyDescent="0.35">
      <c r="A33" s="116"/>
      <c r="B33" s="117"/>
      <c r="C33" s="117"/>
      <c r="D33" s="118"/>
      <c r="E33" s="118"/>
      <c r="F33" s="118"/>
      <c r="G33" s="118"/>
      <c r="H33" s="118"/>
      <c r="I33" s="118"/>
      <c r="J33" s="118"/>
      <c r="K33" s="118"/>
      <c r="L33" s="118"/>
      <c r="M33" s="118"/>
      <c r="N33" s="118"/>
      <c r="O33" s="118"/>
      <c r="P33" s="118"/>
      <c r="Q33" s="66"/>
      <c r="R33" s="118"/>
      <c r="S33" s="118"/>
      <c r="T33" s="118"/>
      <c r="U33" s="118"/>
      <c r="V33" s="118"/>
      <c r="W33" s="66"/>
      <c r="X33" s="134"/>
      <c r="Y33" s="134"/>
      <c r="Z33" s="134"/>
      <c r="AA33" s="134"/>
      <c r="AB33" s="134"/>
      <c r="AC33" s="134"/>
      <c r="AD33" s="134"/>
      <c r="AE33" s="134"/>
      <c r="AF33" s="134"/>
      <c r="AG33" s="134"/>
      <c r="AH33" s="134"/>
      <c r="AI33" s="134"/>
      <c r="AJ33" s="134"/>
      <c r="AK33" s="134"/>
      <c r="AL33" s="134"/>
      <c r="AM33" s="134"/>
      <c r="AN33" s="134"/>
      <c r="AO33" s="134"/>
      <c r="AP33" s="14"/>
      <c r="AQ33" s="137"/>
      <c r="AR33" s="137"/>
    </row>
    <row r="34" spans="1:44" ht="62.85" customHeight="1" thickBot="1" x14ac:dyDescent="0.35">
      <c r="AQ34" s="137"/>
      <c r="AR34" s="137"/>
    </row>
    <row r="35" spans="1:44" ht="30.75" customHeight="1" thickBot="1" x14ac:dyDescent="0.35">
      <c r="A35" s="119"/>
      <c r="B35" s="512" t="s">
        <v>30</v>
      </c>
      <c r="C35" s="513"/>
      <c r="D35" s="513"/>
      <c r="E35" s="513"/>
      <c r="F35" s="513"/>
      <c r="G35" s="513"/>
      <c r="H35" s="513"/>
      <c r="I35" s="64"/>
      <c r="J35" s="64"/>
      <c r="K35" s="64"/>
      <c r="L35" s="64"/>
      <c r="M35" s="64"/>
      <c r="N35" s="64"/>
      <c r="O35" s="50"/>
      <c r="P35" s="136"/>
      <c r="Q35" s="135"/>
    </row>
    <row r="36" spans="1:44" ht="45.75" customHeight="1" x14ac:dyDescent="0.3">
      <c r="A36" s="119"/>
      <c r="B36" s="378" t="s">
        <v>26</v>
      </c>
      <c r="C36" s="378" t="s">
        <v>127</v>
      </c>
      <c r="D36" s="379" t="s">
        <v>182</v>
      </c>
      <c r="E36" s="378" t="s">
        <v>6</v>
      </c>
      <c r="F36" s="378" t="s">
        <v>7</v>
      </c>
      <c r="G36" s="378" t="s">
        <v>8</v>
      </c>
      <c r="H36" s="378" t="s">
        <v>144</v>
      </c>
      <c r="I36" s="381"/>
      <c r="J36" s="381" t="s">
        <v>212</v>
      </c>
      <c r="K36" s="381" t="s">
        <v>234</v>
      </c>
      <c r="L36" s="381" t="s">
        <v>96</v>
      </c>
      <c r="M36" s="381" t="s">
        <v>60</v>
      </c>
      <c r="N36" s="381" t="s">
        <v>62</v>
      </c>
      <c r="O36" s="51"/>
      <c r="P36" s="136"/>
      <c r="Q36" s="135"/>
    </row>
    <row r="37" spans="1:44" ht="47.1" hidden="1" customHeight="1" x14ac:dyDescent="0.3">
      <c r="A37" s="119"/>
      <c r="B37" s="366" t="s">
        <v>83</v>
      </c>
      <c r="C37" s="383" t="str">
        <f>IF(B37=B36,"",VLOOKUP(B37,$A$10:$AA$34,27,FALSE))</f>
        <v>[Custom Coverage Indicator Name - EN]</v>
      </c>
      <c r="D37" s="384" t="str">
        <f ca="1">TEXT(IFERROR(INDEX('Overview - Section A'!$A$37:$A$44,MATCH(J37,'Overview - Section A'!$U$37:$U$44,0)),""),"d-mmm-yy") &amp;" to " &amp; TEXT(IFERROR(INDEX('Overview - Section A'!$E$37:$E$44,MATCH(J37,'Overview - Section A'!$U$37:$U$44,0)),""),"d-mmm-yy")</f>
        <v xml:space="preserve"> to </v>
      </c>
      <c r="E37" s="385" t="s">
        <v>54</v>
      </c>
      <c r="F37" s="386" t="s">
        <v>55</v>
      </c>
      <c r="G37" s="441" t="str">
        <f>IF(IF(AND(E37="",F37=""),K37,IFERROR((E37/F37)*100,""))=0,"",IF(AND(E37="",F37=""),K37,IFERROR((E37/F37)*100,"")))</f>
        <v/>
      </c>
      <c r="H37" s="389" t="s">
        <v>143</v>
      </c>
      <c r="I37" s="431"/>
      <c r="J37" s="391" t="s">
        <v>61</v>
      </c>
      <c r="K37" s="446" t="s">
        <v>210</v>
      </c>
      <c r="L37" s="431" t="b">
        <f>IFERROR(TRUE,FALSE)</f>
        <v>1</v>
      </c>
      <c r="M37" s="431" t="b">
        <f>IFERROR(IF(VLOOKUP(B37,$A$10:$AA$34,27,FALSE)&lt;&gt;"",TRUE,FALSE),FALSE)</f>
        <v>1</v>
      </c>
      <c r="N37" s="431" t="s">
        <v>61</v>
      </c>
      <c r="O37" s="51"/>
      <c r="P37" s="136"/>
      <c r="Q37" s="135"/>
      <c r="T37" s="104"/>
      <c r="U37" s="104"/>
      <c r="V37" s="104"/>
      <c r="W37" s="104"/>
      <c r="X37" s="186"/>
    </row>
    <row r="38" spans="1:44" ht="47.1" customHeight="1" x14ac:dyDescent="0.3">
      <c r="A38" s="119"/>
      <c r="B38" s="366">
        <v>1</v>
      </c>
      <c r="C38" s="383" t="str">
        <f t="shared" ref="C38:C101" si="5">IF(B38=B37,"",VLOOKUP(B38,$A$10:$AA$34,27,FALSE))</f>
        <v>VC-6.1: Proportion of population protected by IRS within the last 12 months in areas targeted for IRS</v>
      </c>
      <c r="D38" s="384" t="str">
        <f ca="1">TEXT(IFERROR(INDEX('Overview - Section A'!$A$37:$A$44,MATCH(J38,'Overview - Section A'!$U$37:$U$44,0)),""),"d-mmm-yy") &amp;" to " &amp; TEXT(IFERROR(INDEX('Overview - Section A'!$E$37:$E$44,MATCH(J38,'Overview - Section A'!$U$37:$U$44,0)),""),"d-mmm-yy")</f>
        <v>1-Jan-18 to 30-Jun-18</v>
      </c>
      <c r="E38" s="386"/>
      <c r="F38" s="386"/>
      <c r="G38" s="441" t="str">
        <f t="shared" ref="G38:G101" si="6">IF(IF(AND(E38="",F38=""),K38,IFERROR((E38/F38)*100,""))=0,"",IF(AND(E38="",F38=""),K38,IFERROR((E38/F38)*100,"")))</f>
        <v/>
      </c>
      <c r="H38" s="389"/>
      <c r="I38" s="431"/>
      <c r="J38" s="391" t="s">
        <v>410</v>
      </c>
      <c r="K38" s="446"/>
      <c r="L38" s="431" t="b">
        <f t="shared" ref="L38:L101" si="7">IFERROR(TRUE,FALSE)</f>
        <v>1</v>
      </c>
      <c r="M38" s="431" t="b">
        <f t="shared" ref="M38:M101" si="8">IFERROR(IF(VLOOKUP(B38,$A$10:$AA$34,27,FALSE)&lt;&gt;"",TRUE,FALSE),FALSE)</f>
        <v>1</v>
      </c>
      <c r="N38" s="431" t="s">
        <v>782</v>
      </c>
      <c r="O38" s="51"/>
      <c r="P38" s="136"/>
      <c r="Q38" s="135"/>
      <c r="T38" s="104"/>
      <c r="U38" s="104"/>
      <c r="V38" s="104"/>
      <c r="W38" s="104"/>
      <c r="X38" s="186"/>
    </row>
    <row r="39" spans="1:44" ht="47.1" customHeight="1" x14ac:dyDescent="0.3">
      <c r="A39" s="119"/>
      <c r="B39" s="366">
        <v>1</v>
      </c>
      <c r="C39" s="383" t="str">
        <f t="shared" si="5"/>
        <v/>
      </c>
      <c r="D39" s="384" t="str">
        <f ca="1">TEXT(IFERROR(INDEX('Overview - Section A'!$A$37:$A$44,MATCH(J39,'Overview - Section A'!$U$37:$U$44,0)),""),"d-mmm-yy") &amp;" to " &amp; TEXT(IFERROR(INDEX('Overview - Section A'!$E$37:$E$44,MATCH(J39,'Overview - Section A'!$U$37:$U$44,0)),""),"d-mmm-yy")</f>
        <v>1-Jul-18 to 31-Dec-18</v>
      </c>
      <c r="E39" s="386">
        <f>0.9*F39</f>
        <v>1097125.4044728989</v>
      </c>
      <c r="F39" s="386">
        <f>(1046049.22719211+183078)-10099</f>
        <v>1219028.2271921099</v>
      </c>
      <c r="G39" s="441">
        <f>IF(IF(AND(E39="",F39=""),K39,IFERROR((E39/F39)*100,""))=0,"",IF(AND(E39="",F39=""),K39,IFERROR((E39/F39)*100,"")))</f>
        <v>90</v>
      </c>
      <c r="H39" s="389"/>
      <c r="I39" s="431"/>
      <c r="J39" s="391" t="s">
        <v>412</v>
      </c>
      <c r="K39" s="446"/>
      <c r="L39" s="431" t="b">
        <f t="shared" si="7"/>
        <v>1</v>
      </c>
      <c r="M39" s="431" t="b">
        <f t="shared" si="8"/>
        <v>1</v>
      </c>
      <c r="N39" s="431" t="s">
        <v>783</v>
      </c>
      <c r="O39" s="51"/>
      <c r="P39" s="136"/>
      <c r="Q39" s="135"/>
      <c r="T39" s="104"/>
      <c r="U39" s="104"/>
      <c r="V39" s="104"/>
      <c r="W39" s="104"/>
      <c r="X39" s="186"/>
    </row>
    <row r="40" spans="1:44" ht="47.1" customHeight="1" x14ac:dyDescent="0.3">
      <c r="A40" s="119"/>
      <c r="B40" s="366">
        <v>1</v>
      </c>
      <c r="C40" s="383" t="str">
        <f t="shared" si="5"/>
        <v/>
      </c>
      <c r="D40" s="384" t="str">
        <f ca="1">TEXT(IFERROR(INDEX('Overview - Section A'!$A$37:$A$44,MATCH(J40,'Overview - Section A'!$U$37:$U$44,0)),""),"d-mmm-yy") &amp;" to " &amp; TEXT(IFERROR(INDEX('Overview - Section A'!$E$37:$E$44,MATCH(J40,'Overview - Section A'!$U$37:$U$44,0)),""),"d-mmm-yy")</f>
        <v>1-Jan-19 to 30-Jun-19</v>
      </c>
      <c r="E40" s="386"/>
      <c r="F40" s="386"/>
      <c r="G40" s="441"/>
      <c r="H40" s="389"/>
      <c r="I40" s="431"/>
      <c r="J40" s="391" t="s">
        <v>414</v>
      </c>
      <c r="K40" s="446"/>
      <c r="L40" s="431" t="b">
        <f t="shared" si="7"/>
        <v>1</v>
      </c>
      <c r="M40" s="431" t="b">
        <f t="shared" si="8"/>
        <v>1</v>
      </c>
      <c r="N40" s="431" t="s">
        <v>784</v>
      </c>
      <c r="O40" s="51"/>
      <c r="P40" s="136"/>
      <c r="Q40" s="135"/>
      <c r="T40" s="104"/>
      <c r="U40" s="104"/>
      <c r="V40" s="104"/>
      <c r="W40" s="104"/>
      <c r="X40" s="186"/>
    </row>
    <row r="41" spans="1:44" ht="47.1" customHeight="1" x14ac:dyDescent="0.3">
      <c r="A41" s="119"/>
      <c r="B41" s="366">
        <v>1</v>
      </c>
      <c r="C41" s="383" t="str">
        <f t="shared" si="5"/>
        <v/>
      </c>
      <c r="D41" s="384" t="str">
        <f ca="1">TEXT(IFERROR(INDEX('Overview - Section A'!$A$37:$A$44,MATCH(J41,'Overview - Section A'!$U$37:$U$44,0)),""),"d-mmm-yy") &amp;" to " &amp; TEXT(IFERROR(INDEX('Overview - Section A'!$E$37:$E$44,MATCH(J41,'Overview - Section A'!$U$37:$U$44,0)),""),"d-mmm-yy")</f>
        <v>1-Jul-19 to 31-Dec-19</v>
      </c>
      <c r="E41" s="386">
        <f>0.9*F41</f>
        <v>1097125.4044728989</v>
      </c>
      <c r="F41" s="386">
        <f>(1046049.22719211+183078)-10099</f>
        <v>1219028.2271921099</v>
      </c>
      <c r="G41" s="441">
        <f>IF(IF(AND(E41="",F41=""),K41,IFERROR((E41/F41)*100,""))=0,"",IF(AND(E41="",F41=""),K41,IFERROR((E41/F41)*100,"")))</f>
        <v>90</v>
      </c>
      <c r="H41" s="389"/>
      <c r="I41" s="431"/>
      <c r="J41" s="391" t="s">
        <v>416</v>
      </c>
      <c r="K41" s="446"/>
      <c r="L41" s="431" t="b">
        <f t="shared" si="7"/>
        <v>1</v>
      </c>
      <c r="M41" s="431" t="b">
        <f t="shared" si="8"/>
        <v>1</v>
      </c>
      <c r="N41" s="431" t="s">
        <v>785</v>
      </c>
      <c r="O41" s="51"/>
      <c r="P41" s="136"/>
      <c r="Q41" s="135"/>
      <c r="T41" s="104"/>
      <c r="U41" s="104"/>
      <c r="V41" s="104"/>
      <c r="W41" s="104"/>
      <c r="X41" s="186"/>
    </row>
    <row r="42" spans="1:44" ht="47.1" customHeight="1" x14ac:dyDescent="0.3">
      <c r="A42" s="119"/>
      <c r="B42" s="366">
        <v>1</v>
      </c>
      <c r="C42" s="383" t="str">
        <f t="shared" si="5"/>
        <v/>
      </c>
      <c r="D42" s="384" t="str">
        <f ca="1">TEXT(IFERROR(INDEX('Overview - Section A'!$A$37:$A$44,MATCH(J42,'Overview - Section A'!$U$37:$U$44,0)),""),"d-mmm-yy") &amp;" to " &amp; TEXT(IFERROR(INDEX('Overview - Section A'!$E$37:$E$44,MATCH(J42,'Overview - Section A'!$U$37:$U$44,0)),""),"d-mmm-yy")</f>
        <v>1-Jan-20 to 30-Jun-20</v>
      </c>
      <c r="E42" s="386"/>
      <c r="F42" s="386"/>
      <c r="G42" s="441"/>
      <c r="H42" s="389"/>
      <c r="I42" s="431"/>
      <c r="J42" s="391" t="s">
        <v>418</v>
      </c>
      <c r="K42" s="446"/>
      <c r="L42" s="431" t="b">
        <f t="shared" si="7"/>
        <v>1</v>
      </c>
      <c r="M42" s="431" t="b">
        <f t="shared" si="8"/>
        <v>1</v>
      </c>
      <c r="N42" s="431" t="s">
        <v>786</v>
      </c>
      <c r="O42" s="51"/>
      <c r="P42" s="136"/>
      <c r="Q42" s="135"/>
      <c r="T42" s="104"/>
      <c r="U42" s="104"/>
      <c r="V42" s="104"/>
      <c r="W42" s="104"/>
      <c r="X42" s="186"/>
    </row>
    <row r="43" spans="1:44" ht="47.1" customHeight="1" x14ac:dyDescent="0.3">
      <c r="A43" s="119"/>
      <c r="B43" s="366">
        <v>1</v>
      </c>
      <c r="C43" s="383" t="str">
        <f t="shared" si="5"/>
        <v/>
      </c>
      <c r="D43" s="384" t="str">
        <f ca="1">TEXT(IFERROR(INDEX('Overview - Section A'!$A$37:$A$44,MATCH(J43,'Overview - Section A'!$U$37:$U$44,0)),""),"d-mmm-yy") &amp;" to " &amp; TEXT(IFERROR(INDEX('Overview - Section A'!$E$37:$E$44,MATCH(J43,'Overview - Section A'!$U$37:$U$44,0)),""),"d-mmm-yy")</f>
        <v>1-Jul-20 to 31-Dec-20</v>
      </c>
      <c r="E43" s="386">
        <f>0.9*F43</f>
        <v>198111.695223991</v>
      </c>
      <c r="F43" s="386">
        <v>220124.10580443445</v>
      </c>
      <c r="G43" s="441">
        <f>IF(IF(AND(E43="",F43=""),K43,IFERROR((E43/F43)*100,""))=0,"",IF(AND(E43="",F43=""),K43,IFERROR((E43/F43)*100,"")))</f>
        <v>90</v>
      </c>
      <c r="H43" s="389"/>
      <c r="I43" s="431"/>
      <c r="J43" s="391" t="s">
        <v>420</v>
      </c>
      <c r="K43" s="446"/>
      <c r="L43" s="431" t="b">
        <f t="shared" si="7"/>
        <v>1</v>
      </c>
      <c r="M43" s="431" t="b">
        <f t="shared" si="8"/>
        <v>1</v>
      </c>
      <c r="N43" s="431" t="s">
        <v>787</v>
      </c>
      <c r="O43" s="51"/>
      <c r="P43" s="136"/>
      <c r="Q43" s="135"/>
      <c r="T43" s="104"/>
      <c r="U43" s="104"/>
      <c r="V43" s="104"/>
      <c r="W43" s="104"/>
      <c r="X43" s="186"/>
    </row>
    <row r="44" spans="1:44" ht="47.1" customHeight="1" x14ac:dyDescent="0.3">
      <c r="A44" s="119"/>
      <c r="B44" s="366">
        <v>2</v>
      </c>
      <c r="C44" s="383" t="str">
        <f t="shared" si="5"/>
        <v>VC-Other 1: Proportion of structures Sprayed in all Prisons in Ghana</v>
      </c>
      <c r="D44" s="384" t="str">
        <f ca="1">TEXT(IFERROR(INDEX('Overview - Section A'!$A$37:$A$44,MATCH(J44,'Overview - Section A'!$U$37:$U$44,0)),""),"d-mmm-yy") &amp;" to " &amp; TEXT(IFERROR(INDEX('Overview - Section A'!$E$37:$E$44,MATCH(J44,'Overview - Section A'!$U$37:$U$44,0)),""),"d-mmm-yy")</f>
        <v>1-Jan-18 to 30-Jun-18</v>
      </c>
      <c r="E44" s="386">
        <f>0.9*F44</f>
        <v>731.7</v>
      </c>
      <c r="F44" s="386">
        <v>813</v>
      </c>
      <c r="G44" s="441">
        <f>IF(IF(AND(E44="",F44=""),K51,IFERROR((E44/F44)*100,""))=0,"",IF(AND(E44="",F44=""),K51,IFERROR((E44/F44)*100,"")))</f>
        <v>90</v>
      </c>
      <c r="H44" s="389"/>
      <c r="I44" s="431"/>
      <c r="J44" s="391" t="s">
        <v>410</v>
      </c>
      <c r="K44" s="446"/>
      <c r="L44" s="431" t="b">
        <f t="shared" si="7"/>
        <v>1</v>
      </c>
      <c r="M44" s="431" t="b">
        <f t="shared" si="8"/>
        <v>1</v>
      </c>
      <c r="N44" s="431" t="s">
        <v>788</v>
      </c>
      <c r="O44" s="51"/>
      <c r="P44" s="136"/>
      <c r="Q44" s="135"/>
      <c r="T44" s="104"/>
      <c r="U44" s="104"/>
      <c r="V44" s="104"/>
      <c r="W44" s="104"/>
      <c r="X44" s="186"/>
    </row>
    <row r="45" spans="1:44" ht="47.1" customHeight="1" x14ac:dyDescent="0.3">
      <c r="A45" s="119"/>
      <c r="B45" s="366">
        <v>2</v>
      </c>
      <c r="C45" s="383" t="str">
        <f t="shared" si="5"/>
        <v/>
      </c>
      <c r="D45" s="384" t="str">
        <f ca="1">TEXT(IFERROR(INDEX('Overview - Section A'!$A$37:$A$44,MATCH(J45,'Overview - Section A'!$U$37:$U$44,0)),""),"d-mmm-yy") &amp;" to " &amp; TEXT(IFERROR(INDEX('Overview - Section A'!$E$37:$E$44,MATCH(J45,'Overview - Section A'!$U$37:$U$44,0)),""),"d-mmm-yy")</f>
        <v>1-Jul-18 to 31-Dec-18</v>
      </c>
      <c r="E45" s="386"/>
      <c r="F45" s="386"/>
      <c r="G45" s="441"/>
      <c r="H45" s="389"/>
      <c r="I45" s="431"/>
      <c r="J45" s="391" t="s">
        <v>412</v>
      </c>
      <c r="K45" s="446"/>
      <c r="L45" s="431" t="b">
        <f t="shared" si="7"/>
        <v>1</v>
      </c>
      <c r="M45" s="431" t="b">
        <f t="shared" si="8"/>
        <v>1</v>
      </c>
      <c r="N45" s="431" t="s">
        <v>789</v>
      </c>
      <c r="O45" s="51"/>
      <c r="P45" s="136"/>
      <c r="Q45" s="135"/>
      <c r="T45" s="104"/>
      <c r="U45" s="104"/>
      <c r="V45" s="104"/>
      <c r="W45" s="104"/>
      <c r="X45" s="186"/>
    </row>
    <row r="46" spans="1:44" ht="47.1" customHeight="1" x14ac:dyDescent="0.3">
      <c r="A46" s="119"/>
      <c r="B46" s="366">
        <v>2</v>
      </c>
      <c r="C46" s="383" t="str">
        <f t="shared" si="5"/>
        <v/>
      </c>
      <c r="D46" s="384" t="str">
        <f ca="1">TEXT(IFERROR(INDEX('Overview - Section A'!$A$37:$A$44,MATCH(J46,'Overview - Section A'!$U$37:$U$44,0)),""),"d-mmm-yy") &amp;" to " &amp; TEXT(IFERROR(INDEX('Overview - Section A'!$E$37:$E$44,MATCH(J46,'Overview - Section A'!$U$37:$U$44,0)),""),"d-mmm-yy")</f>
        <v>1-Jan-19 to 30-Jun-19</v>
      </c>
      <c r="E46" s="386">
        <f>0.9*F46</f>
        <v>731.7</v>
      </c>
      <c r="F46" s="386">
        <v>813</v>
      </c>
      <c r="G46" s="441">
        <f>IF(IF(AND(E46="",F46=""),K53,IFERROR((E46/F46)*100,""))=0,"",IF(AND(E46="",F46=""),K53,IFERROR((E46/F46)*100,"")))</f>
        <v>90</v>
      </c>
      <c r="H46" s="389"/>
      <c r="I46" s="431"/>
      <c r="J46" s="391" t="s">
        <v>414</v>
      </c>
      <c r="K46" s="446"/>
      <c r="L46" s="431" t="b">
        <f t="shared" si="7"/>
        <v>1</v>
      </c>
      <c r="M46" s="431" t="b">
        <f t="shared" si="8"/>
        <v>1</v>
      </c>
      <c r="N46" s="431" t="s">
        <v>790</v>
      </c>
      <c r="O46" s="51"/>
      <c r="P46" s="136"/>
      <c r="Q46" s="135"/>
      <c r="T46" s="104"/>
      <c r="U46" s="104"/>
      <c r="V46" s="104"/>
      <c r="W46" s="104"/>
      <c r="X46" s="186"/>
    </row>
    <row r="47" spans="1:44" ht="47.1" customHeight="1" x14ac:dyDescent="0.3">
      <c r="A47" s="119"/>
      <c r="B47" s="366">
        <v>2</v>
      </c>
      <c r="C47" s="383" t="str">
        <f t="shared" si="5"/>
        <v/>
      </c>
      <c r="D47" s="384" t="str">
        <f ca="1">TEXT(IFERROR(INDEX('Overview - Section A'!$A$37:$A$44,MATCH(J47,'Overview - Section A'!$U$37:$U$44,0)),""),"d-mmm-yy") &amp;" to " &amp; TEXT(IFERROR(INDEX('Overview - Section A'!$E$37:$E$44,MATCH(J47,'Overview - Section A'!$U$37:$U$44,0)),""),"d-mmm-yy")</f>
        <v>1-Jul-19 to 31-Dec-19</v>
      </c>
      <c r="E47" s="385"/>
      <c r="F47" s="386"/>
      <c r="G47" s="441" t="str">
        <f>IF(IF(AND(E47="",F47=""),K54,IFERROR((E47/F47)*100,""))=0,"",IF(AND(E47="",F47=""),K54,IFERROR((E47/F47)*100,"")))</f>
        <v/>
      </c>
      <c r="H47" s="389"/>
      <c r="I47" s="431"/>
      <c r="J47" s="391" t="s">
        <v>416</v>
      </c>
      <c r="K47" s="446"/>
      <c r="L47" s="431" t="b">
        <f t="shared" si="7"/>
        <v>1</v>
      </c>
      <c r="M47" s="431" t="b">
        <f t="shared" si="8"/>
        <v>1</v>
      </c>
      <c r="N47" s="431" t="s">
        <v>791</v>
      </c>
      <c r="O47" s="51"/>
      <c r="P47" s="136"/>
      <c r="Q47" s="135"/>
      <c r="T47" s="104"/>
      <c r="U47" s="104"/>
      <c r="V47" s="104"/>
      <c r="W47" s="104"/>
      <c r="X47" s="186"/>
    </row>
    <row r="48" spans="1:44" ht="47.1" customHeight="1" x14ac:dyDescent="0.3">
      <c r="A48" s="119"/>
      <c r="B48" s="366">
        <v>2</v>
      </c>
      <c r="C48" s="383" t="str">
        <f t="shared" si="5"/>
        <v/>
      </c>
      <c r="D48" s="384" t="str">
        <f ca="1">TEXT(IFERROR(INDEX('Overview - Section A'!$A$37:$A$44,MATCH(J48,'Overview - Section A'!$U$37:$U$44,0)),""),"d-mmm-yy") &amp;" to " &amp; TEXT(IFERROR(INDEX('Overview - Section A'!$E$37:$E$44,MATCH(J48,'Overview - Section A'!$U$37:$U$44,0)),""),"d-mmm-yy")</f>
        <v>1-Jan-20 to 30-Jun-20</v>
      </c>
      <c r="E48" s="386">
        <f>0.9*F48</f>
        <v>731.7</v>
      </c>
      <c r="F48" s="386">
        <v>813</v>
      </c>
      <c r="G48" s="441">
        <f>IF(IF(AND(E48="",F48=""),K55,IFERROR((E48/F48)*100,""))=0,"",IF(AND(E48="",F48=""),K55,IFERROR((E48/F48)*100,"")))</f>
        <v>90</v>
      </c>
      <c r="H48" s="389"/>
      <c r="I48" s="431"/>
      <c r="J48" s="391" t="s">
        <v>418</v>
      </c>
      <c r="K48" s="446"/>
      <c r="L48" s="431" t="b">
        <f t="shared" si="7"/>
        <v>1</v>
      </c>
      <c r="M48" s="431" t="b">
        <f t="shared" si="8"/>
        <v>1</v>
      </c>
      <c r="N48" s="431" t="s">
        <v>792</v>
      </c>
      <c r="O48" s="51"/>
      <c r="P48" s="136"/>
      <c r="Q48" s="135"/>
      <c r="T48" s="104"/>
      <c r="U48" s="104"/>
      <c r="V48" s="104"/>
      <c r="W48" s="104"/>
      <c r="X48" s="186"/>
    </row>
    <row r="49" spans="1:24" ht="47.1" customHeight="1" x14ac:dyDescent="0.3">
      <c r="A49" s="119"/>
      <c r="B49" s="366">
        <v>2</v>
      </c>
      <c r="C49" s="383" t="str">
        <f t="shared" si="5"/>
        <v/>
      </c>
      <c r="D49" s="384" t="str">
        <f ca="1">TEXT(IFERROR(INDEX('Overview - Section A'!$A$37:$A$44,MATCH(J49,'Overview - Section A'!$U$37:$U$44,0)),""),"d-mmm-yy") &amp;" to " &amp; TEXT(IFERROR(INDEX('Overview - Section A'!$E$37:$E$44,MATCH(J49,'Overview - Section A'!$U$37:$U$44,0)),""),"d-mmm-yy")</f>
        <v>1-Jul-20 to 31-Dec-20</v>
      </c>
      <c r="E49" s="386"/>
      <c r="F49" s="386"/>
      <c r="G49" s="441"/>
      <c r="H49" s="389"/>
      <c r="I49" s="431"/>
      <c r="J49" s="391" t="s">
        <v>420</v>
      </c>
      <c r="K49" s="446"/>
      <c r="L49" s="431" t="b">
        <f t="shared" si="7"/>
        <v>1</v>
      </c>
      <c r="M49" s="431" t="b">
        <f t="shared" si="8"/>
        <v>1</v>
      </c>
      <c r="N49" s="431" t="s">
        <v>793</v>
      </c>
      <c r="O49" s="51"/>
      <c r="P49" s="136"/>
      <c r="Q49" s="135"/>
      <c r="T49" s="104"/>
      <c r="U49" s="104"/>
      <c r="V49" s="104"/>
      <c r="W49" s="104"/>
      <c r="X49" s="186"/>
    </row>
    <row r="50" spans="1:24" ht="47.1" customHeight="1" x14ac:dyDescent="0.3">
      <c r="A50" s="119"/>
      <c r="B50" s="366">
        <v>3</v>
      </c>
      <c r="C50" s="383" t="str">
        <f t="shared" si="5"/>
        <v>VC-5: Proportion of households in targeted areas that received Indoor Residual Spraying during the reporting period</v>
      </c>
      <c r="D50" s="384" t="str">
        <f ca="1">TEXT(IFERROR(INDEX('Overview - Section A'!$A$37:$A$44,MATCH(J50,'Overview - Section A'!$U$37:$U$44,0)),""),"d-mmm-yy") &amp;" to " &amp; TEXT(IFERROR(INDEX('Overview - Section A'!$E$37:$E$44,MATCH(J50,'Overview - Section A'!$U$37:$U$44,0)),""),"d-mmm-yy")</f>
        <v>1-Jan-18 to 30-Jun-18</v>
      </c>
      <c r="E50" s="386"/>
      <c r="F50" s="386"/>
      <c r="G50" s="441"/>
      <c r="H50" s="389" t="s">
        <v>353</v>
      </c>
      <c r="I50" s="431"/>
      <c r="J50" s="391" t="s">
        <v>410</v>
      </c>
      <c r="K50" s="446"/>
      <c r="L50" s="431" t="b">
        <f t="shared" si="7"/>
        <v>1</v>
      </c>
      <c r="M50" s="431" t="b">
        <f t="shared" si="8"/>
        <v>1</v>
      </c>
      <c r="N50" s="431" t="s">
        <v>794</v>
      </c>
      <c r="O50" s="51"/>
      <c r="P50" s="136"/>
      <c r="Q50" s="135"/>
      <c r="T50" s="104"/>
      <c r="U50" s="104"/>
      <c r="V50" s="104"/>
      <c r="W50" s="104"/>
      <c r="X50" s="186"/>
    </row>
    <row r="51" spans="1:24" ht="47.1" customHeight="1" x14ac:dyDescent="0.3">
      <c r="A51" s="119"/>
      <c r="B51" s="366">
        <v>3</v>
      </c>
      <c r="C51" s="383" t="str">
        <f t="shared" si="5"/>
        <v/>
      </c>
      <c r="D51" s="384" t="str">
        <f ca="1">TEXT(IFERROR(INDEX('Overview - Section A'!$A$37:$A$44,MATCH(J51,'Overview - Section A'!$U$37:$U$44,0)),""),"d-mmm-yy") &amp;" to " &amp; TEXT(IFERROR(INDEX('Overview - Section A'!$E$37:$E$44,MATCH(J51,'Overview - Section A'!$U$37:$U$44,0)),""),"d-mmm-yy")</f>
        <v>1-Jul-18 to 31-Dec-18</v>
      </c>
      <c r="E51" s="386"/>
      <c r="F51" s="386"/>
      <c r="G51" s="386"/>
      <c r="H51" s="389" t="s">
        <v>353</v>
      </c>
      <c r="I51" s="431"/>
      <c r="J51" s="391" t="s">
        <v>412</v>
      </c>
      <c r="K51" s="446"/>
      <c r="L51" s="431" t="b">
        <f t="shared" si="7"/>
        <v>1</v>
      </c>
      <c r="M51" s="431" t="b">
        <f t="shared" si="8"/>
        <v>1</v>
      </c>
      <c r="N51" s="431" t="s">
        <v>795</v>
      </c>
      <c r="O51" s="51"/>
      <c r="P51" s="136"/>
      <c r="Q51" s="135"/>
      <c r="T51" s="104"/>
      <c r="U51" s="104"/>
      <c r="V51" s="104"/>
      <c r="W51" s="104"/>
      <c r="X51" s="186"/>
    </row>
    <row r="52" spans="1:24" ht="47.1" customHeight="1" x14ac:dyDescent="0.3">
      <c r="A52" s="119"/>
      <c r="B52" s="366">
        <v>3</v>
      </c>
      <c r="C52" s="383" t="str">
        <f t="shared" si="5"/>
        <v/>
      </c>
      <c r="D52" s="384" t="str">
        <f ca="1">TEXT(IFERROR(INDEX('Overview - Section A'!$A$37:$A$44,MATCH(J52,'Overview - Section A'!$U$37:$U$44,0)),""),"d-mmm-yy") &amp;" to " &amp; TEXT(IFERROR(INDEX('Overview - Section A'!$E$37:$E$44,MATCH(J52,'Overview - Section A'!$U$37:$U$44,0)),""),"d-mmm-yy")</f>
        <v>1-Jan-19 to 30-Jun-19</v>
      </c>
      <c r="E52" s="386"/>
      <c r="F52" s="386"/>
      <c r="G52" s="386"/>
      <c r="H52" s="389" t="s">
        <v>353</v>
      </c>
      <c r="I52" s="431"/>
      <c r="J52" s="391" t="s">
        <v>414</v>
      </c>
      <c r="K52" s="446"/>
      <c r="L52" s="431" t="b">
        <f t="shared" si="7"/>
        <v>1</v>
      </c>
      <c r="M52" s="431" t="b">
        <f t="shared" si="8"/>
        <v>1</v>
      </c>
      <c r="N52" s="431" t="s">
        <v>796</v>
      </c>
      <c r="O52" s="51"/>
      <c r="P52" s="136"/>
      <c r="Q52" s="135"/>
      <c r="T52" s="104"/>
      <c r="U52" s="104"/>
      <c r="V52" s="104"/>
      <c r="W52" s="104"/>
      <c r="X52" s="186"/>
    </row>
    <row r="53" spans="1:24" ht="47.1" customHeight="1" x14ac:dyDescent="0.3">
      <c r="A53" s="119"/>
      <c r="B53" s="366">
        <v>3</v>
      </c>
      <c r="C53" s="383" t="str">
        <f t="shared" si="5"/>
        <v/>
      </c>
      <c r="D53" s="384" t="str">
        <f ca="1">TEXT(IFERROR(INDEX('Overview - Section A'!$A$37:$A$44,MATCH(J53,'Overview - Section A'!$U$37:$U$44,0)),""),"d-mmm-yy") &amp;" to " &amp; TEXT(IFERROR(INDEX('Overview - Section A'!$E$37:$E$44,MATCH(J53,'Overview - Section A'!$U$37:$U$44,0)),""),"d-mmm-yy")</f>
        <v>1-Jul-19 to 31-Dec-19</v>
      </c>
      <c r="E53" s="386"/>
      <c r="F53" s="386"/>
      <c r="G53" s="386"/>
      <c r="H53" s="389" t="s">
        <v>353</v>
      </c>
      <c r="I53" s="431"/>
      <c r="J53" s="391" t="s">
        <v>416</v>
      </c>
      <c r="K53" s="446"/>
      <c r="L53" s="431" t="b">
        <f t="shared" si="7"/>
        <v>1</v>
      </c>
      <c r="M53" s="431" t="b">
        <f t="shared" si="8"/>
        <v>1</v>
      </c>
      <c r="N53" s="431" t="s">
        <v>797</v>
      </c>
      <c r="O53" s="51"/>
      <c r="P53" s="136"/>
      <c r="Q53" s="135"/>
      <c r="T53" s="104"/>
      <c r="U53" s="104"/>
      <c r="V53" s="104"/>
      <c r="W53" s="104"/>
      <c r="X53" s="186"/>
    </row>
    <row r="54" spans="1:24" ht="47.1" customHeight="1" x14ac:dyDescent="0.3">
      <c r="A54" s="119"/>
      <c r="B54" s="366">
        <v>3</v>
      </c>
      <c r="C54" s="383" t="str">
        <f t="shared" si="5"/>
        <v/>
      </c>
      <c r="D54" s="384" t="str">
        <f ca="1">TEXT(IFERROR(INDEX('Overview - Section A'!$A$37:$A$44,MATCH(J54,'Overview - Section A'!$U$37:$U$44,0)),""),"d-mmm-yy") &amp;" to " &amp; TEXT(IFERROR(INDEX('Overview - Section A'!$E$37:$E$44,MATCH(J54,'Overview - Section A'!$U$37:$U$44,0)),""),"d-mmm-yy")</f>
        <v>1-Jan-20 to 30-Jun-20</v>
      </c>
      <c r="E54" s="386"/>
      <c r="F54" s="386"/>
      <c r="G54" s="386"/>
      <c r="H54" s="389" t="s">
        <v>353</v>
      </c>
      <c r="I54" s="431"/>
      <c r="J54" s="391" t="s">
        <v>418</v>
      </c>
      <c r="K54" s="446"/>
      <c r="L54" s="431" t="b">
        <f t="shared" si="7"/>
        <v>1</v>
      </c>
      <c r="M54" s="431" t="b">
        <f t="shared" si="8"/>
        <v>1</v>
      </c>
      <c r="N54" s="431" t="s">
        <v>798</v>
      </c>
      <c r="O54" s="51"/>
      <c r="P54" s="136"/>
      <c r="Q54" s="135"/>
      <c r="T54" s="104"/>
      <c r="U54" s="104"/>
      <c r="V54" s="104"/>
      <c r="W54" s="104"/>
      <c r="X54" s="186"/>
    </row>
    <row r="55" spans="1:24" ht="47.1" customHeight="1" x14ac:dyDescent="0.3">
      <c r="A55" s="119"/>
      <c r="B55" s="366">
        <v>3</v>
      </c>
      <c r="C55" s="383" t="str">
        <f t="shared" si="5"/>
        <v/>
      </c>
      <c r="D55" s="384" t="str">
        <f ca="1">TEXT(IFERROR(INDEX('Overview - Section A'!$A$37:$A$44,MATCH(J55,'Overview - Section A'!$U$37:$U$44,0)),""),"d-mmm-yy") &amp;" to " &amp; TEXT(IFERROR(INDEX('Overview - Section A'!$E$37:$E$44,MATCH(J55,'Overview - Section A'!$U$37:$U$44,0)),""),"d-mmm-yy")</f>
        <v>1-Jul-20 to 31-Dec-20</v>
      </c>
      <c r="E55" s="386"/>
      <c r="F55" s="386"/>
      <c r="G55" s="386"/>
      <c r="H55" s="389" t="s">
        <v>353</v>
      </c>
      <c r="I55" s="431"/>
      <c r="J55" s="391" t="s">
        <v>420</v>
      </c>
      <c r="K55" s="446"/>
      <c r="L55" s="431" t="b">
        <f t="shared" si="7"/>
        <v>1</v>
      </c>
      <c r="M55" s="431" t="b">
        <f t="shared" si="8"/>
        <v>1</v>
      </c>
      <c r="N55" s="431" t="s">
        <v>799</v>
      </c>
      <c r="O55" s="51"/>
      <c r="P55" s="136"/>
      <c r="Q55" s="135"/>
      <c r="T55" s="104"/>
      <c r="U55" s="104"/>
      <c r="V55" s="104"/>
      <c r="W55" s="104"/>
      <c r="X55" s="186"/>
    </row>
    <row r="56" spans="1:24" ht="47.1" customHeight="1" x14ac:dyDescent="0.3">
      <c r="A56" s="119"/>
      <c r="B56" s="366">
        <v>4</v>
      </c>
      <c r="C56" s="383" t="str">
        <f t="shared" si="5"/>
        <v/>
      </c>
      <c r="D56" s="384" t="str">
        <f ca="1">TEXT(IFERROR(INDEX('Overview - Section A'!$A$37:$A$44,MATCH(J56,'Overview - Section A'!$U$37:$U$44,0)),""),"d-mmm-yy") &amp;" to " &amp; TEXT(IFERROR(INDEX('Overview - Section A'!$E$37:$E$44,MATCH(J56,'Overview - Section A'!$U$37:$U$44,0)),""),"d-mmm-yy")</f>
        <v>1-Jan-18 to 30-Jun-18</v>
      </c>
      <c r="E56" s="385"/>
      <c r="F56" s="386"/>
      <c r="G56" s="441" t="str">
        <f t="shared" si="6"/>
        <v/>
      </c>
      <c r="H56" s="389"/>
      <c r="I56" s="431"/>
      <c r="J56" s="391" t="s">
        <v>410</v>
      </c>
      <c r="K56" s="446"/>
      <c r="L56" s="431" t="b">
        <f t="shared" si="7"/>
        <v>1</v>
      </c>
      <c r="M56" s="431" t="b">
        <f t="shared" si="8"/>
        <v>0</v>
      </c>
      <c r="N56" s="431" t="s">
        <v>800</v>
      </c>
      <c r="O56" s="51"/>
      <c r="P56" s="136"/>
      <c r="Q56" s="135"/>
      <c r="T56" s="104"/>
      <c r="U56" s="104"/>
      <c r="V56" s="104"/>
      <c r="W56" s="104"/>
      <c r="X56" s="186"/>
    </row>
    <row r="57" spans="1:24" ht="47.1" customHeight="1" x14ac:dyDescent="0.3">
      <c r="A57" s="119"/>
      <c r="B57" s="366">
        <v>4</v>
      </c>
      <c r="C57" s="383" t="str">
        <f t="shared" si="5"/>
        <v/>
      </c>
      <c r="D57" s="384" t="str">
        <f ca="1">TEXT(IFERROR(INDEX('Overview - Section A'!$A$37:$A$44,MATCH(J57,'Overview - Section A'!$U$37:$U$44,0)),""),"d-mmm-yy") &amp;" to " &amp; TEXT(IFERROR(INDEX('Overview - Section A'!$E$37:$E$44,MATCH(J57,'Overview - Section A'!$U$37:$U$44,0)),""),"d-mmm-yy")</f>
        <v>1-Jul-18 to 31-Dec-18</v>
      </c>
      <c r="E57" s="385"/>
      <c r="F57" s="386"/>
      <c r="G57" s="441" t="str">
        <f t="shared" si="6"/>
        <v/>
      </c>
      <c r="H57" s="389"/>
      <c r="I57" s="431"/>
      <c r="J57" s="391" t="s">
        <v>412</v>
      </c>
      <c r="K57" s="446"/>
      <c r="L57" s="431" t="b">
        <f t="shared" si="7"/>
        <v>1</v>
      </c>
      <c r="M57" s="431" t="b">
        <f t="shared" si="8"/>
        <v>0</v>
      </c>
      <c r="N57" s="431" t="s">
        <v>801</v>
      </c>
      <c r="O57" s="51"/>
      <c r="P57" s="136"/>
      <c r="Q57" s="135"/>
      <c r="T57" s="104"/>
      <c r="U57" s="104"/>
      <c r="V57" s="104"/>
      <c r="W57" s="104"/>
      <c r="X57" s="186"/>
    </row>
    <row r="58" spans="1:24" ht="47.1" customHeight="1" x14ac:dyDescent="0.3">
      <c r="A58" s="119"/>
      <c r="B58" s="366">
        <v>4</v>
      </c>
      <c r="C58" s="383" t="str">
        <f t="shared" si="5"/>
        <v/>
      </c>
      <c r="D58" s="384" t="str">
        <f ca="1">TEXT(IFERROR(INDEX('Overview - Section A'!$A$37:$A$44,MATCH(J58,'Overview - Section A'!$U$37:$U$44,0)),""),"d-mmm-yy") &amp;" to " &amp; TEXT(IFERROR(INDEX('Overview - Section A'!$E$37:$E$44,MATCH(J58,'Overview - Section A'!$U$37:$U$44,0)),""),"d-mmm-yy")</f>
        <v>1-Jan-19 to 30-Jun-19</v>
      </c>
      <c r="E58" s="385"/>
      <c r="F58" s="386"/>
      <c r="G58" s="441" t="str">
        <f t="shared" si="6"/>
        <v/>
      </c>
      <c r="H58" s="389"/>
      <c r="I58" s="431"/>
      <c r="J58" s="391" t="s">
        <v>414</v>
      </c>
      <c r="K58" s="446"/>
      <c r="L58" s="431" t="b">
        <f t="shared" si="7"/>
        <v>1</v>
      </c>
      <c r="M58" s="431" t="b">
        <f t="shared" si="8"/>
        <v>0</v>
      </c>
      <c r="N58" s="431" t="s">
        <v>802</v>
      </c>
      <c r="O58" s="51"/>
      <c r="P58" s="136"/>
      <c r="Q58" s="135"/>
      <c r="T58" s="104"/>
      <c r="U58" s="104"/>
      <c r="V58" s="104"/>
      <c r="W58" s="104"/>
      <c r="X58" s="186"/>
    </row>
    <row r="59" spans="1:24" ht="47.1" customHeight="1" x14ac:dyDescent="0.3">
      <c r="A59" s="119"/>
      <c r="B59" s="366">
        <v>4</v>
      </c>
      <c r="C59" s="383" t="str">
        <f t="shared" si="5"/>
        <v/>
      </c>
      <c r="D59" s="384" t="str">
        <f ca="1">TEXT(IFERROR(INDEX('Overview - Section A'!$A$37:$A$44,MATCH(J59,'Overview - Section A'!$U$37:$U$44,0)),""),"d-mmm-yy") &amp;" to " &amp; TEXT(IFERROR(INDEX('Overview - Section A'!$E$37:$E$44,MATCH(J59,'Overview - Section A'!$U$37:$U$44,0)),""),"d-mmm-yy")</f>
        <v>1-Jul-19 to 31-Dec-19</v>
      </c>
      <c r="E59" s="385"/>
      <c r="F59" s="386"/>
      <c r="G59" s="441" t="str">
        <f t="shared" si="6"/>
        <v/>
      </c>
      <c r="H59" s="389"/>
      <c r="I59" s="431"/>
      <c r="J59" s="391" t="s">
        <v>416</v>
      </c>
      <c r="K59" s="446"/>
      <c r="L59" s="431" t="b">
        <f t="shared" si="7"/>
        <v>1</v>
      </c>
      <c r="M59" s="431" t="b">
        <f t="shared" si="8"/>
        <v>0</v>
      </c>
      <c r="N59" s="431" t="s">
        <v>803</v>
      </c>
      <c r="O59" s="51"/>
      <c r="P59" s="136"/>
      <c r="Q59" s="135"/>
      <c r="T59" s="104"/>
      <c r="U59" s="104"/>
      <c r="V59" s="104"/>
      <c r="W59" s="104"/>
      <c r="X59" s="186"/>
    </row>
    <row r="60" spans="1:24" ht="47.1" customHeight="1" x14ac:dyDescent="0.3">
      <c r="A60" s="119"/>
      <c r="B60" s="366">
        <v>4</v>
      </c>
      <c r="C60" s="383" t="str">
        <f t="shared" si="5"/>
        <v/>
      </c>
      <c r="D60" s="384" t="str">
        <f ca="1">TEXT(IFERROR(INDEX('Overview - Section A'!$A$37:$A$44,MATCH(J60,'Overview - Section A'!$U$37:$U$44,0)),""),"d-mmm-yy") &amp;" to " &amp; TEXT(IFERROR(INDEX('Overview - Section A'!$E$37:$E$44,MATCH(J60,'Overview - Section A'!$U$37:$U$44,0)),""),"d-mmm-yy")</f>
        <v>1-Jan-20 to 30-Jun-20</v>
      </c>
      <c r="E60" s="385"/>
      <c r="F60" s="386"/>
      <c r="G60" s="441" t="str">
        <f t="shared" si="6"/>
        <v/>
      </c>
      <c r="H60" s="389"/>
      <c r="I60" s="431"/>
      <c r="J60" s="391" t="s">
        <v>418</v>
      </c>
      <c r="K60" s="446"/>
      <c r="L60" s="431" t="b">
        <f t="shared" si="7"/>
        <v>1</v>
      </c>
      <c r="M60" s="431" t="b">
        <f t="shared" si="8"/>
        <v>0</v>
      </c>
      <c r="N60" s="431" t="s">
        <v>804</v>
      </c>
      <c r="O60" s="51"/>
      <c r="P60" s="136"/>
      <c r="Q60" s="135"/>
      <c r="T60" s="104"/>
      <c r="U60" s="104"/>
      <c r="V60" s="104"/>
      <c r="W60" s="104"/>
      <c r="X60" s="186"/>
    </row>
    <row r="61" spans="1:24" ht="47.1" customHeight="1" x14ac:dyDescent="0.3">
      <c r="A61" s="119"/>
      <c r="B61" s="366">
        <v>4</v>
      </c>
      <c r="C61" s="383" t="str">
        <f t="shared" si="5"/>
        <v/>
      </c>
      <c r="D61" s="384" t="str">
        <f ca="1">TEXT(IFERROR(INDEX('Overview - Section A'!$A$37:$A$44,MATCH(J61,'Overview - Section A'!$U$37:$U$44,0)),""),"d-mmm-yy") &amp;" to " &amp; TEXT(IFERROR(INDEX('Overview - Section A'!$E$37:$E$44,MATCH(J61,'Overview - Section A'!$U$37:$U$44,0)),""),"d-mmm-yy")</f>
        <v>1-Jul-20 to 31-Dec-20</v>
      </c>
      <c r="E61" s="385"/>
      <c r="F61" s="386"/>
      <c r="G61" s="441" t="str">
        <f t="shared" si="6"/>
        <v/>
      </c>
      <c r="H61" s="389"/>
      <c r="I61" s="431"/>
      <c r="J61" s="391" t="s">
        <v>420</v>
      </c>
      <c r="K61" s="446"/>
      <c r="L61" s="431" t="b">
        <f t="shared" si="7"/>
        <v>1</v>
      </c>
      <c r="M61" s="431" t="b">
        <f t="shared" si="8"/>
        <v>0</v>
      </c>
      <c r="N61" s="431" t="s">
        <v>805</v>
      </c>
      <c r="O61" s="51"/>
      <c r="P61" s="136"/>
      <c r="Q61" s="135"/>
      <c r="T61" s="104"/>
      <c r="U61" s="104"/>
      <c r="V61" s="104"/>
      <c r="W61" s="104"/>
      <c r="X61" s="186"/>
    </row>
    <row r="62" spans="1:24" ht="47.1" customHeight="1" x14ac:dyDescent="0.3">
      <c r="A62" s="119"/>
      <c r="B62" s="366">
        <v>5</v>
      </c>
      <c r="C62" s="383" t="str">
        <f t="shared" si="5"/>
        <v/>
      </c>
      <c r="D62" s="384" t="str">
        <f ca="1">TEXT(IFERROR(INDEX('Overview - Section A'!$A$37:$A$44,MATCH(J62,'Overview - Section A'!$U$37:$U$44,0)),""),"d-mmm-yy") &amp;" to " &amp; TEXT(IFERROR(INDEX('Overview - Section A'!$E$37:$E$44,MATCH(J62,'Overview - Section A'!$U$37:$U$44,0)),""),"d-mmm-yy")</f>
        <v>1-Jan-18 to 30-Jun-18</v>
      </c>
      <c r="E62" s="385"/>
      <c r="F62" s="386"/>
      <c r="G62" s="441" t="str">
        <f t="shared" si="6"/>
        <v/>
      </c>
      <c r="H62" s="389"/>
      <c r="I62" s="431"/>
      <c r="J62" s="391" t="s">
        <v>410</v>
      </c>
      <c r="K62" s="446"/>
      <c r="L62" s="431" t="b">
        <f t="shared" si="7"/>
        <v>1</v>
      </c>
      <c r="M62" s="431" t="b">
        <f t="shared" si="8"/>
        <v>0</v>
      </c>
      <c r="N62" s="431" t="s">
        <v>806</v>
      </c>
      <c r="O62" s="51"/>
      <c r="P62" s="136"/>
      <c r="Q62" s="135"/>
      <c r="T62" s="104"/>
      <c r="U62" s="104"/>
      <c r="V62" s="104"/>
      <c r="W62" s="104"/>
      <c r="X62" s="186"/>
    </row>
    <row r="63" spans="1:24" ht="47.1" customHeight="1" x14ac:dyDescent="0.3">
      <c r="A63" s="119"/>
      <c r="B63" s="366">
        <v>5</v>
      </c>
      <c r="C63" s="383" t="str">
        <f t="shared" si="5"/>
        <v/>
      </c>
      <c r="D63" s="384" t="str">
        <f ca="1">TEXT(IFERROR(INDEX('Overview - Section A'!$A$37:$A$44,MATCH(J63,'Overview - Section A'!$U$37:$U$44,0)),""),"d-mmm-yy") &amp;" to " &amp; TEXT(IFERROR(INDEX('Overview - Section A'!$E$37:$E$44,MATCH(J63,'Overview - Section A'!$U$37:$U$44,0)),""),"d-mmm-yy")</f>
        <v>1-Jul-18 to 31-Dec-18</v>
      </c>
      <c r="E63" s="385"/>
      <c r="F63" s="386"/>
      <c r="G63" s="441" t="str">
        <f t="shared" si="6"/>
        <v/>
      </c>
      <c r="H63" s="389"/>
      <c r="I63" s="431"/>
      <c r="J63" s="391" t="s">
        <v>412</v>
      </c>
      <c r="K63" s="446"/>
      <c r="L63" s="431" t="b">
        <f t="shared" si="7"/>
        <v>1</v>
      </c>
      <c r="M63" s="431" t="b">
        <f t="shared" si="8"/>
        <v>0</v>
      </c>
      <c r="N63" s="431" t="s">
        <v>807</v>
      </c>
      <c r="O63" s="51"/>
      <c r="P63" s="136"/>
      <c r="Q63" s="135"/>
      <c r="T63" s="104"/>
      <c r="U63" s="104"/>
      <c r="V63" s="104"/>
      <c r="W63" s="104"/>
      <c r="X63" s="186"/>
    </row>
    <row r="64" spans="1:24" ht="47.1" customHeight="1" x14ac:dyDescent="0.3">
      <c r="A64" s="119"/>
      <c r="B64" s="366">
        <v>5</v>
      </c>
      <c r="C64" s="383" t="str">
        <f t="shared" si="5"/>
        <v/>
      </c>
      <c r="D64" s="384" t="str">
        <f ca="1">TEXT(IFERROR(INDEX('Overview - Section A'!$A$37:$A$44,MATCH(J64,'Overview - Section A'!$U$37:$U$44,0)),""),"d-mmm-yy") &amp;" to " &amp; TEXT(IFERROR(INDEX('Overview - Section A'!$E$37:$E$44,MATCH(J64,'Overview - Section A'!$U$37:$U$44,0)),""),"d-mmm-yy")</f>
        <v>1-Jan-19 to 30-Jun-19</v>
      </c>
      <c r="E64" s="385"/>
      <c r="F64" s="386"/>
      <c r="G64" s="441" t="str">
        <f t="shared" si="6"/>
        <v/>
      </c>
      <c r="H64" s="389"/>
      <c r="I64" s="431"/>
      <c r="J64" s="391" t="s">
        <v>414</v>
      </c>
      <c r="K64" s="446"/>
      <c r="L64" s="431" t="b">
        <f t="shared" si="7"/>
        <v>1</v>
      </c>
      <c r="M64" s="431" t="b">
        <f t="shared" si="8"/>
        <v>0</v>
      </c>
      <c r="N64" s="431" t="s">
        <v>808</v>
      </c>
      <c r="O64" s="51"/>
      <c r="P64" s="136"/>
      <c r="Q64" s="135"/>
      <c r="T64" s="104"/>
      <c r="U64" s="104"/>
      <c r="V64" s="104"/>
      <c r="W64" s="104"/>
      <c r="X64" s="186"/>
    </row>
    <row r="65" spans="1:24" ht="47.1" customHeight="1" x14ac:dyDescent="0.3">
      <c r="A65" s="119"/>
      <c r="B65" s="366">
        <v>5</v>
      </c>
      <c r="C65" s="383" t="str">
        <f t="shared" si="5"/>
        <v/>
      </c>
      <c r="D65" s="384" t="str">
        <f ca="1">TEXT(IFERROR(INDEX('Overview - Section A'!$A$37:$A$44,MATCH(J65,'Overview - Section A'!$U$37:$U$44,0)),""),"d-mmm-yy") &amp;" to " &amp; TEXT(IFERROR(INDEX('Overview - Section A'!$E$37:$E$44,MATCH(J65,'Overview - Section A'!$U$37:$U$44,0)),""),"d-mmm-yy")</f>
        <v>1-Jul-19 to 31-Dec-19</v>
      </c>
      <c r="E65" s="385"/>
      <c r="F65" s="386"/>
      <c r="G65" s="441" t="str">
        <f t="shared" si="6"/>
        <v/>
      </c>
      <c r="H65" s="389"/>
      <c r="I65" s="431"/>
      <c r="J65" s="391" t="s">
        <v>416</v>
      </c>
      <c r="K65" s="446"/>
      <c r="L65" s="431" t="b">
        <f t="shared" si="7"/>
        <v>1</v>
      </c>
      <c r="M65" s="431" t="b">
        <f t="shared" si="8"/>
        <v>0</v>
      </c>
      <c r="N65" s="431" t="s">
        <v>809</v>
      </c>
      <c r="O65" s="51"/>
      <c r="P65" s="136"/>
      <c r="Q65" s="135"/>
      <c r="T65" s="104"/>
      <c r="U65" s="104"/>
      <c r="V65" s="104"/>
      <c r="W65" s="104"/>
      <c r="X65" s="186"/>
    </row>
    <row r="66" spans="1:24" ht="47.1" customHeight="1" x14ac:dyDescent="0.3">
      <c r="A66" s="119"/>
      <c r="B66" s="366">
        <v>5</v>
      </c>
      <c r="C66" s="383" t="str">
        <f t="shared" si="5"/>
        <v/>
      </c>
      <c r="D66" s="384" t="str">
        <f ca="1">TEXT(IFERROR(INDEX('Overview - Section A'!$A$37:$A$44,MATCH(J66,'Overview - Section A'!$U$37:$U$44,0)),""),"d-mmm-yy") &amp;" to " &amp; TEXT(IFERROR(INDEX('Overview - Section A'!$E$37:$E$44,MATCH(J66,'Overview - Section A'!$U$37:$U$44,0)),""),"d-mmm-yy")</f>
        <v>1-Jan-20 to 30-Jun-20</v>
      </c>
      <c r="E66" s="385"/>
      <c r="F66" s="386"/>
      <c r="G66" s="441" t="str">
        <f t="shared" si="6"/>
        <v/>
      </c>
      <c r="H66" s="389"/>
      <c r="I66" s="431"/>
      <c r="J66" s="391" t="s">
        <v>418</v>
      </c>
      <c r="K66" s="446"/>
      <c r="L66" s="431" t="b">
        <f t="shared" si="7"/>
        <v>1</v>
      </c>
      <c r="M66" s="431" t="b">
        <f t="shared" si="8"/>
        <v>0</v>
      </c>
      <c r="N66" s="431" t="s">
        <v>810</v>
      </c>
      <c r="O66" s="51"/>
      <c r="P66" s="136"/>
      <c r="Q66" s="135"/>
      <c r="T66" s="104"/>
      <c r="U66" s="104"/>
      <c r="V66" s="104"/>
      <c r="W66" s="104"/>
      <c r="X66" s="186"/>
    </row>
    <row r="67" spans="1:24" ht="47.1" customHeight="1" x14ac:dyDescent="0.3">
      <c r="A67" s="119"/>
      <c r="B67" s="366">
        <v>5</v>
      </c>
      <c r="C67" s="383" t="str">
        <f t="shared" si="5"/>
        <v/>
      </c>
      <c r="D67" s="384" t="str">
        <f ca="1">TEXT(IFERROR(INDEX('Overview - Section A'!$A$37:$A$44,MATCH(J67,'Overview - Section A'!$U$37:$U$44,0)),""),"d-mmm-yy") &amp;" to " &amp; TEXT(IFERROR(INDEX('Overview - Section A'!$E$37:$E$44,MATCH(J67,'Overview - Section A'!$U$37:$U$44,0)),""),"d-mmm-yy")</f>
        <v>1-Jul-20 to 31-Dec-20</v>
      </c>
      <c r="E67" s="385"/>
      <c r="F67" s="386"/>
      <c r="G67" s="441" t="str">
        <f t="shared" si="6"/>
        <v/>
      </c>
      <c r="H67" s="389"/>
      <c r="I67" s="431"/>
      <c r="J67" s="391" t="s">
        <v>420</v>
      </c>
      <c r="K67" s="446"/>
      <c r="L67" s="431" t="b">
        <f t="shared" si="7"/>
        <v>1</v>
      </c>
      <c r="M67" s="431" t="b">
        <f t="shared" si="8"/>
        <v>0</v>
      </c>
      <c r="N67" s="431" t="s">
        <v>811</v>
      </c>
      <c r="O67" s="51"/>
      <c r="P67" s="136"/>
      <c r="Q67" s="135"/>
      <c r="T67" s="104"/>
      <c r="U67" s="104"/>
      <c r="V67" s="104"/>
      <c r="W67" s="104"/>
      <c r="X67" s="186"/>
    </row>
    <row r="68" spans="1:24" ht="47.1" customHeight="1" x14ac:dyDescent="0.3">
      <c r="A68" s="119"/>
      <c r="B68" s="366">
        <v>6</v>
      </c>
      <c r="C68" s="383" t="str">
        <f t="shared" si="5"/>
        <v/>
      </c>
      <c r="D68" s="384" t="str">
        <f ca="1">TEXT(IFERROR(INDEX('Overview - Section A'!$A$37:$A$44,MATCH(J68,'Overview - Section A'!$U$37:$U$44,0)),""),"d-mmm-yy") &amp;" to " &amp; TEXT(IFERROR(INDEX('Overview - Section A'!$E$37:$E$44,MATCH(J68,'Overview - Section A'!$U$37:$U$44,0)),""),"d-mmm-yy")</f>
        <v>1-Jan-18 to 30-Jun-18</v>
      </c>
      <c r="E68" s="385"/>
      <c r="F68" s="386"/>
      <c r="G68" s="441" t="str">
        <f t="shared" si="6"/>
        <v/>
      </c>
      <c r="H68" s="389"/>
      <c r="I68" s="431"/>
      <c r="J68" s="391" t="s">
        <v>410</v>
      </c>
      <c r="K68" s="446"/>
      <c r="L68" s="431" t="b">
        <f t="shared" si="7"/>
        <v>1</v>
      </c>
      <c r="M68" s="431" t="b">
        <f t="shared" si="8"/>
        <v>0</v>
      </c>
      <c r="N68" s="431" t="s">
        <v>812</v>
      </c>
      <c r="O68" s="51"/>
      <c r="P68" s="136"/>
      <c r="Q68" s="135"/>
      <c r="T68" s="104"/>
      <c r="U68" s="104"/>
      <c r="V68" s="104"/>
      <c r="W68" s="104"/>
      <c r="X68" s="186"/>
    </row>
    <row r="69" spans="1:24" ht="47.1" customHeight="1" x14ac:dyDescent="0.3">
      <c r="A69" s="119"/>
      <c r="B69" s="366">
        <v>6</v>
      </c>
      <c r="C69" s="383" t="str">
        <f t="shared" si="5"/>
        <v/>
      </c>
      <c r="D69" s="384" t="str">
        <f ca="1">TEXT(IFERROR(INDEX('Overview - Section A'!$A$37:$A$44,MATCH(J69,'Overview - Section A'!$U$37:$U$44,0)),""),"d-mmm-yy") &amp;" to " &amp; TEXT(IFERROR(INDEX('Overview - Section A'!$E$37:$E$44,MATCH(J69,'Overview - Section A'!$U$37:$U$44,0)),""),"d-mmm-yy")</f>
        <v>1-Jul-18 to 31-Dec-18</v>
      </c>
      <c r="E69" s="385"/>
      <c r="F69" s="386"/>
      <c r="G69" s="441" t="str">
        <f t="shared" si="6"/>
        <v/>
      </c>
      <c r="H69" s="389"/>
      <c r="I69" s="431"/>
      <c r="J69" s="391" t="s">
        <v>412</v>
      </c>
      <c r="K69" s="446"/>
      <c r="L69" s="431" t="b">
        <f t="shared" si="7"/>
        <v>1</v>
      </c>
      <c r="M69" s="431" t="b">
        <f t="shared" si="8"/>
        <v>0</v>
      </c>
      <c r="N69" s="431" t="s">
        <v>813</v>
      </c>
      <c r="O69" s="51"/>
      <c r="P69" s="136"/>
      <c r="Q69" s="135"/>
      <c r="T69" s="104"/>
      <c r="U69" s="104"/>
      <c r="V69" s="104"/>
      <c r="W69" s="104"/>
      <c r="X69" s="186"/>
    </row>
    <row r="70" spans="1:24" ht="47.1" customHeight="1" x14ac:dyDescent="0.3">
      <c r="A70" s="119"/>
      <c r="B70" s="366">
        <v>6</v>
      </c>
      <c r="C70" s="383" t="str">
        <f t="shared" si="5"/>
        <v/>
      </c>
      <c r="D70" s="384" t="str">
        <f ca="1">TEXT(IFERROR(INDEX('Overview - Section A'!$A$37:$A$44,MATCH(J70,'Overview - Section A'!$U$37:$U$44,0)),""),"d-mmm-yy") &amp;" to " &amp; TEXT(IFERROR(INDEX('Overview - Section A'!$E$37:$E$44,MATCH(J70,'Overview - Section A'!$U$37:$U$44,0)),""),"d-mmm-yy")</f>
        <v>1-Jan-19 to 30-Jun-19</v>
      </c>
      <c r="E70" s="385"/>
      <c r="F70" s="386"/>
      <c r="G70" s="441" t="str">
        <f t="shared" si="6"/>
        <v/>
      </c>
      <c r="H70" s="389"/>
      <c r="I70" s="431"/>
      <c r="J70" s="391" t="s">
        <v>414</v>
      </c>
      <c r="K70" s="446"/>
      <c r="L70" s="431" t="b">
        <f t="shared" si="7"/>
        <v>1</v>
      </c>
      <c r="M70" s="431" t="b">
        <f t="shared" si="8"/>
        <v>0</v>
      </c>
      <c r="N70" s="431" t="s">
        <v>814</v>
      </c>
      <c r="O70" s="51"/>
      <c r="P70" s="136"/>
      <c r="Q70" s="135"/>
      <c r="T70" s="104"/>
      <c r="U70" s="104"/>
      <c r="V70" s="104"/>
      <c r="W70" s="104"/>
      <c r="X70" s="186"/>
    </row>
    <row r="71" spans="1:24" ht="47.1" customHeight="1" x14ac:dyDescent="0.3">
      <c r="A71" s="119"/>
      <c r="B71" s="366">
        <v>6</v>
      </c>
      <c r="C71" s="383" t="str">
        <f t="shared" si="5"/>
        <v/>
      </c>
      <c r="D71" s="384" t="str">
        <f ca="1">TEXT(IFERROR(INDEX('Overview - Section A'!$A$37:$A$44,MATCH(J71,'Overview - Section A'!$U$37:$U$44,0)),""),"d-mmm-yy") &amp;" to " &amp; TEXT(IFERROR(INDEX('Overview - Section A'!$E$37:$E$44,MATCH(J71,'Overview - Section A'!$U$37:$U$44,0)),""),"d-mmm-yy")</f>
        <v>1-Jul-19 to 31-Dec-19</v>
      </c>
      <c r="E71" s="385"/>
      <c r="F71" s="386"/>
      <c r="G71" s="441" t="str">
        <f t="shared" si="6"/>
        <v/>
      </c>
      <c r="H71" s="389"/>
      <c r="I71" s="431"/>
      <c r="J71" s="391" t="s">
        <v>416</v>
      </c>
      <c r="K71" s="446"/>
      <c r="L71" s="431" t="b">
        <f t="shared" si="7"/>
        <v>1</v>
      </c>
      <c r="M71" s="431" t="b">
        <f t="shared" si="8"/>
        <v>0</v>
      </c>
      <c r="N71" s="431" t="s">
        <v>815</v>
      </c>
      <c r="O71" s="51"/>
      <c r="P71" s="136"/>
      <c r="Q71" s="135"/>
      <c r="T71" s="104"/>
      <c r="U71" s="104"/>
      <c r="V71" s="104"/>
      <c r="W71" s="104"/>
      <c r="X71" s="186"/>
    </row>
    <row r="72" spans="1:24" ht="47.1" customHeight="1" x14ac:dyDescent="0.3">
      <c r="A72" s="119"/>
      <c r="B72" s="366">
        <v>6</v>
      </c>
      <c r="C72" s="383" t="str">
        <f t="shared" si="5"/>
        <v/>
      </c>
      <c r="D72" s="384" t="str">
        <f ca="1">TEXT(IFERROR(INDEX('Overview - Section A'!$A$37:$A$44,MATCH(J72,'Overview - Section A'!$U$37:$U$44,0)),""),"d-mmm-yy") &amp;" to " &amp; TEXT(IFERROR(INDEX('Overview - Section A'!$E$37:$E$44,MATCH(J72,'Overview - Section A'!$U$37:$U$44,0)),""),"d-mmm-yy")</f>
        <v>1-Jan-20 to 30-Jun-20</v>
      </c>
      <c r="E72" s="385"/>
      <c r="F72" s="386"/>
      <c r="G72" s="441" t="str">
        <f t="shared" si="6"/>
        <v/>
      </c>
      <c r="H72" s="389"/>
      <c r="I72" s="431"/>
      <c r="J72" s="391" t="s">
        <v>418</v>
      </c>
      <c r="K72" s="446"/>
      <c r="L72" s="431" t="b">
        <f t="shared" si="7"/>
        <v>1</v>
      </c>
      <c r="M72" s="431" t="b">
        <f t="shared" si="8"/>
        <v>0</v>
      </c>
      <c r="N72" s="431" t="s">
        <v>816</v>
      </c>
      <c r="O72" s="51"/>
      <c r="P72" s="136"/>
      <c r="Q72" s="135"/>
      <c r="T72" s="104"/>
      <c r="U72" s="104"/>
      <c r="V72" s="104"/>
      <c r="W72" s="104"/>
      <c r="X72" s="186"/>
    </row>
    <row r="73" spans="1:24" ht="47.1" customHeight="1" x14ac:dyDescent="0.3">
      <c r="A73" s="119"/>
      <c r="B73" s="366">
        <v>6</v>
      </c>
      <c r="C73" s="383" t="str">
        <f t="shared" si="5"/>
        <v/>
      </c>
      <c r="D73" s="384" t="str">
        <f ca="1">TEXT(IFERROR(INDEX('Overview - Section A'!$A$37:$A$44,MATCH(J73,'Overview - Section A'!$U$37:$U$44,0)),""),"d-mmm-yy") &amp;" to " &amp; TEXT(IFERROR(INDEX('Overview - Section A'!$E$37:$E$44,MATCH(J73,'Overview - Section A'!$U$37:$U$44,0)),""),"d-mmm-yy")</f>
        <v>1-Jul-20 to 31-Dec-20</v>
      </c>
      <c r="E73" s="385"/>
      <c r="F73" s="386"/>
      <c r="G73" s="441" t="str">
        <f t="shared" si="6"/>
        <v/>
      </c>
      <c r="H73" s="389"/>
      <c r="I73" s="431"/>
      <c r="J73" s="391" t="s">
        <v>420</v>
      </c>
      <c r="K73" s="446"/>
      <c r="L73" s="431" t="b">
        <f t="shared" si="7"/>
        <v>1</v>
      </c>
      <c r="M73" s="431" t="b">
        <f t="shared" si="8"/>
        <v>0</v>
      </c>
      <c r="N73" s="431" t="s">
        <v>817</v>
      </c>
      <c r="O73" s="51"/>
      <c r="P73" s="136"/>
      <c r="Q73" s="135"/>
      <c r="T73" s="104"/>
      <c r="U73" s="104"/>
      <c r="V73" s="104"/>
      <c r="W73" s="104"/>
      <c r="X73" s="186"/>
    </row>
    <row r="74" spans="1:24" ht="47.1" customHeight="1" x14ac:dyDescent="0.3">
      <c r="A74" s="119"/>
      <c r="B74" s="366">
        <v>7</v>
      </c>
      <c r="C74" s="383" t="str">
        <f t="shared" si="5"/>
        <v/>
      </c>
      <c r="D74" s="384" t="str">
        <f ca="1">TEXT(IFERROR(INDEX('Overview - Section A'!$A$37:$A$44,MATCH(J74,'Overview - Section A'!$U$37:$U$44,0)),""),"d-mmm-yy") &amp;" to " &amp; TEXT(IFERROR(INDEX('Overview - Section A'!$E$37:$E$44,MATCH(J74,'Overview - Section A'!$U$37:$U$44,0)),""),"d-mmm-yy")</f>
        <v>1-Jan-18 to 30-Jun-18</v>
      </c>
      <c r="E74" s="385"/>
      <c r="F74" s="386"/>
      <c r="G74" s="441" t="str">
        <f t="shared" si="6"/>
        <v/>
      </c>
      <c r="H74" s="389"/>
      <c r="I74" s="431"/>
      <c r="J74" s="391" t="s">
        <v>410</v>
      </c>
      <c r="K74" s="446"/>
      <c r="L74" s="431" t="b">
        <f t="shared" si="7"/>
        <v>1</v>
      </c>
      <c r="M74" s="431" t="b">
        <f t="shared" si="8"/>
        <v>0</v>
      </c>
      <c r="N74" s="431" t="s">
        <v>818</v>
      </c>
      <c r="O74" s="51"/>
      <c r="P74" s="136"/>
      <c r="Q74" s="135"/>
      <c r="T74" s="104"/>
      <c r="U74" s="104"/>
      <c r="V74" s="104"/>
      <c r="W74" s="104"/>
      <c r="X74" s="186"/>
    </row>
    <row r="75" spans="1:24" ht="47.1" customHeight="1" x14ac:dyDescent="0.3">
      <c r="A75" s="119"/>
      <c r="B75" s="366">
        <v>7</v>
      </c>
      <c r="C75" s="383" t="str">
        <f t="shared" si="5"/>
        <v/>
      </c>
      <c r="D75" s="384" t="str">
        <f ca="1">TEXT(IFERROR(INDEX('Overview - Section A'!$A$37:$A$44,MATCH(J75,'Overview - Section A'!$U$37:$U$44,0)),""),"d-mmm-yy") &amp;" to " &amp; TEXT(IFERROR(INDEX('Overview - Section A'!$E$37:$E$44,MATCH(J75,'Overview - Section A'!$U$37:$U$44,0)),""),"d-mmm-yy")</f>
        <v>1-Jul-18 to 31-Dec-18</v>
      </c>
      <c r="E75" s="385"/>
      <c r="F75" s="386"/>
      <c r="G75" s="441" t="str">
        <f t="shared" si="6"/>
        <v/>
      </c>
      <c r="H75" s="389"/>
      <c r="I75" s="431"/>
      <c r="J75" s="391" t="s">
        <v>412</v>
      </c>
      <c r="K75" s="446"/>
      <c r="L75" s="431" t="b">
        <f t="shared" si="7"/>
        <v>1</v>
      </c>
      <c r="M75" s="431" t="b">
        <f t="shared" si="8"/>
        <v>0</v>
      </c>
      <c r="N75" s="431" t="s">
        <v>819</v>
      </c>
      <c r="O75" s="51"/>
      <c r="P75" s="136"/>
      <c r="Q75" s="135"/>
      <c r="T75" s="104"/>
      <c r="U75" s="104"/>
      <c r="V75" s="104"/>
      <c r="W75" s="104"/>
      <c r="X75" s="186"/>
    </row>
    <row r="76" spans="1:24" ht="47.1" customHeight="1" x14ac:dyDescent="0.3">
      <c r="A76" s="119"/>
      <c r="B76" s="366">
        <v>7</v>
      </c>
      <c r="C76" s="383" t="str">
        <f t="shared" si="5"/>
        <v/>
      </c>
      <c r="D76" s="384" t="str">
        <f ca="1">TEXT(IFERROR(INDEX('Overview - Section A'!$A$37:$A$44,MATCH(J76,'Overview - Section A'!$U$37:$U$44,0)),""),"d-mmm-yy") &amp;" to " &amp; TEXT(IFERROR(INDEX('Overview - Section A'!$E$37:$E$44,MATCH(J76,'Overview - Section A'!$U$37:$U$44,0)),""),"d-mmm-yy")</f>
        <v>1-Jan-19 to 30-Jun-19</v>
      </c>
      <c r="E76" s="385"/>
      <c r="F76" s="386"/>
      <c r="G76" s="441" t="str">
        <f t="shared" si="6"/>
        <v/>
      </c>
      <c r="H76" s="389"/>
      <c r="I76" s="431"/>
      <c r="J76" s="391" t="s">
        <v>414</v>
      </c>
      <c r="K76" s="446"/>
      <c r="L76" s="431" t="b">
        <f t="shared" si="7"/>
        <v>1</v>
      </c>
      <c r="M76" s="431" t="b">
        <f t="shared" si="8"/>
        <v>0</v>
      </c>
      <c r="N76" s="431" t="s">
        <v>820</v>
      </c>
      <c r="O76" s="51"/>
      <c r="P76" s="136"/>
      <c r="Q76" s="135"/>
      <c r="T76" s="104"/>
      <c r="U76" s="104"/>
      <c r="V76" s="104"/>
      <c r="W76" s="104"/>
      <c r="X76" s="186"/>
    </row>
    <row r="77" spans="1:24" ht="47.1" customHeight="1" x14ac:dyDescent="0.3">
      <c r="A77" s="119"/>
      <c r="B77" s="366">
        <v>7</v>
      </c>
      <c r="C77" s="383" t="str">
        <f t="shared" si="5"/>
        <v/>
      </c>
      <c r="D77" s="384" t="str">
        <f ca="1">TEXT(IFERROR(INDEX('Overview - Section A'!$A$37:$A$44,MATCH(J77,'Overview - Section A'!$U$37:$U$44,0)),""),"d-mmm-yy") &amp;" to " &amp; TEXT(IFERROR(INDEX('Overview - Section A'!$E$37:$E$44,MATCH(J77,'Overview - Section A'!$U$37:$U$44,0)),""),"d-mmm-yy")</f>
        <v>1-Jul-19 to 31-Dec-19</v>
      </c>
      <c r="E77" s="385"/>
      <c r="F77" s="386"/>
      <c r="G77" s="441" t="str">
        <f t="shared" si="6"/>
        <v/>
      </c>
      <c r="H77" s="389"/>
      <c r="I77" s="431"/>
      <c r="J77" s="391" t="s">
        <v>416</v>
      </c>
      <c r="K77" s="446"/>
      <c r="L77" s="431" t="b">
        <f t="shared" si="7"/>
        <v>1</v>
      </c>
      <c r="M77" s="431" t="b">
        <f t="shared" si="8"/>
        <v>0</v>
      </c>
      <c r="N77" s="431" t="s">
        <v>821</v>
      </c>
      <c r="O77" s="51"/>
      <c r="P77" s="136"/>
      <c r="Q77" s="135"/>
      <c r="T77" s="104"/>
      <c r="U77" s="104"/>
      <c r="V77" s="104"/>
      <c r="W77" s="104"/>
      <c r="X77" s="186"/>
    </row>
    <row r="78" spans="1:24" ht="47.1" customHeight="1" x14ac:dyDescent="0.3">
      <c r="A78" s="119"/>
      <c r="B78" s="366">
        <v>7</v>
      </c>
      <c r="C78" s="383" t="str">
        <f t="shared" si="5"/>
        <v/>
      </c>
      <c r="D78" s="384" t="str">
        <f ca="1">TEXT(IFERROR(INDEX('Overview - Section A'!$A$37:$A$44,MATCH(J78,'Overview - Section A'!$U$37:$U$44,0)),""),"d-mmm-yy") &amp;" to " &amp; TEXT(IFERROR(INDEX('Overview - Section A'!$E$37:$E$44,MATCH(J78,'Overview - Section A'!$U$37:$U$44,0)),""),"d-mmm-yy")</f>
        <v>1-Jan-20 to 30-Jun-20</v>
      </c>
      <c r="E78" s="385"/>
      <c r="F78" s="386"/>
      <c r="G78" s="441" t="str">
        <f t="shared" si="6"/>
        <v/>
      </c>
      <c r="H78" s="389"/>
      <c r="I78" s="431"/>
      <c r="J78" s="391" t="s">
        <v>418</v>
      </c>
      <c r="K78" s="446"/>
      <c r="L78" s="431" t="b">
        <f t="shared" si="7"/>
        <v>1</v>
      </c>
      <c r="M78" s="431" t="b">
        <f t="shared" si="8"/>
        <v>0</v>
      </c>
      <c r="N78" s="431" t="s">
        <v>822</v>
      </c>
      <c r="O78" s="51"/>
      <c r="P78" s="136"/>
      <c r="Q78" s="135"/>
      <c r="T78" s="104"/>
      <c r="U78" s="104"/>
      <c r="V78" s="104"/>
      <c r="W78" s="104"/>
      <c r="X78" s="186"/>
    </row>
    <row r="79" spans="1:24" ht="47.1" customHeight="1" x14ac:dyDescent="0.3">
      <c r="A79" s="119"/>
      <c r="B79" s="366">
        <v>7</v>
      </c>
      <c r="C79" s="383" t="str">
        <f t="shared" si="5"/>
        <v/>
      </c>
      <c r="D79" s="384" t="str">
        <f ca="1">TEXT(IFERROR(INDEX('Overview - Section A'!$A$37:$A$44,MATCH(J79,'Overview - Section A'!$U$37:$U$44,0)),""),"d-mmm-yy") &amp;" to " &amp; TEXT(IFERROR(INDEX('Overview - Section A'!$E$37:$E$44,MATCH(J79,'Overview - Section A'!$U$37:$U$44,0)),""),"d-mmm-yy")</f>
        <v>1-Jul-20 to 31-Dec-20</v>
      </c>
      <c r="E79" s="385"/>
      <c r="F79" s="386"/>
      <c r="G79" s="441" t="str">
        <f t="shared" si="6"/>
        <v/>
      </c>
      <c r="H79" s="389"/>
      <c r="I79" s="431"/>
      <c r="J79" s="391" t="s">
        <v>420</v>
      </c>
      <c r="K79" s="446"/>
      <c r="L79" s="431" t="b">
        <f t="shared" si="7"/>
        <v>1</v>
      </c>
      <c r="M79" s="431" t="b">
        <f t="shared" si="8"/>
        <v>0</v>
      </c>
      <c r="N79" s="431" t="s">
        <v>823</v>
      </c>
      <c r="O79" s="51"/>
      <c r="P79" s="136"/>
      <c r="Q79" s="135"/>
      <c r="T79" s="104"/>
      <c r="U79" s="104"/>
      <c r="V79" s="104"/>
      <c r="W79" s="104"/>
      <c r="X79" s="186"/>
    </row>
    <row r="80" spans="1:24" ht="47.1" customHeight="1" x14ac:dyDescent="0.3">
      <c r="A80" s="119"/>
      <c r="B80" s="366">
        <v>8</v>
      </c>
      <c r="C80" s="383" t="str">
        <f t="shared" si="5"/>
        <v/>
      </c>
      <c r="D80" s="384" t="str">
        <f ca="1">TEXT(IFERROR(INDEX('Overview - Section A'!$A$37:$A$44,MATCH(J80,'Overview - Section A'!$U$37:$U$44,0)),""),"d-mmm-yy") &amp;" to " &amp; TEXT(IFERROR(INDEX('Overview - Section A'!$E$37:$E$44,MATCH(J80,'Overview - Section A'!$U$37:$U$44,0)),""),"d-mmm-yy")</f>
        <v>1-Jan-18 to 30-Jun-18</v>
      </c>
      <c r="E80" s="385"/>
      <c r="F80" s="386"/>
      <c r="G80" s="441" t="str">
        <f t="shared" si="6"/>
        <v/>
      </c>
      <c r="H80" s="389"/>
      <c r="I80" s="431"/>
      <c r="J80" s="391" t="s">
        <v>410</v>
      </c>
      <c r="K80" s="446"/>
      <c r="L80" s="431" t="b">
        <f t="shared" si="7"/>
        <v>1</v>
      </c>
      <c r="M80" s="431" t="b">
        <f t="shared" si="8"/>
        <v>0</v>
      </c>
      <c r="N80" s="431" t="s">
        <v>824</v>
      </c>
      <c r="O80" s="51"/>
      <c r="P80" s="136"/>
      <c r="Q80" s="135"/>
      <c r="T80" s="104"/>
      <c r="U80" s="104"/>
      <c r="V80" s="104"/>
      <c r="W80" s="104"/>
      <c r="X80" s="186"/>
    </row>
    <row r="81" spans="1:24" ht="47.1" customHeight="1" x14ac:dyDescent="0.3">
      <c r="A81" s="119"/>
      <c r="B81" s="366">
        <v>8</v>
      </c>
      <c r="C81" s="383" t="str">
        <f t="shared" si="5"/>
        <v/>
      </c>
      <c r="D81" s="384" t="str">
        <f ca="1">TEXT(IFERROR(INDEX('Overview - Section A'!$A$37:$A$44,MATCH(J81,'Overview - Section A'!$U$37:$U$44,0)),""),"d-mmm-yy") &amp;" to " &amp; TEXT(IFERROR(INDEX('Overview - Section A'!$E$37:$E$44,MATCH(J81,'Overview - Section A'!$U$37:$U$44,0)),""),"d-mmm-yy")</f>
        <v>1-Jul-18 to 31-Dec-18</v>
      </c>
      <c r="E81" s="385"/>
      <c r="F81" s="386"/>
      <c r="G81" s="441" t="str">
        <f t="shared" si="6"/>
        <v/>
      </c>
      <c r="H81" s="389"/>
      <c r="I81" s="431"/>
      <c r="J81" s="391" t="s">
        <v>412</v>
      </c>
      <c r="K81" s="446"/>
      <c r="L81" s="431" t="b">
        <f t="shared" si="7"/>
        <v>1</v>
      </c>
      <c r="M81" s="431" t="b">
        <f t="shared" si="8"/>
        <v>0</v>
      </c>
      <c r="N81" s="431" t="s">
        <v>825</v>
      </c>
      <c r="O81" s="51"/>
      <c r="P81" s="136"/>
      <c r="Q81" s="135"/>
      <c r="T81" s="104"/>
      <c r="U81" s="104"/>
      <c r="V81" s="104"/>
      <c r="W81" s="104"/>
      <c r="X81" s="186"/>
    </row>
    <row r="82" spans="1:24" ht="47.1" customHeight="1" x14ac:dyDescent="0.3">
      <c r="A82" s="119"/>
      <c r="B82" s="366">
        <v>8</v>
      </c>
      <c r="C82" s="383" t="str">
        <f t="shared" si="5"/>
        <v/>
      </c>
      <c r="D82" s="384" t="str">
        <f ca="1">TEXT(IFERROR(INDEX('Overview - Section A'!$A$37:$A$44,MATCH(J82,'Overview - Section A'!$U$37:$U$44,0)),""),"d-mmm-yy") &amp;" to " &amp; TEXT(IFERROR(INDEX('Overview - Section A'!$E$37:$E$44,MATCH(J82,'Overview - Section A'!$U$37:$U$44,0)),""),"d-mmm-yy")</f>
        <v>1-Jan-19 to 30-Jun-19</v>
      </c>
      <c r="E82" s="385"/>
      <c r="F82" s="386"/>
      <c r="G82" s="441" t="str">
        <f t="shared" si="6"/>
        <v/>
      </c>
      <c r="H82" s="389"/>
      <c r="I82" s="431"/>
      <c r="J82" s="391" t="s">
        <v>414</v>
      </c>
      <c r="K82" s="446"/>
      <c r="L82" s="431" t="b">
        <f t="shared" si="7"/>
        <v>1</v>
      </c>
      <c r="M82" s="431" t="b">
        <f t="shared" si="8"/>
        <v>0</v>
      </c>
      <c r="N82" s="431" t="s">
        <v>826</v>
      </c>
      <c r="O82" s="51"/>
      <c r="P82" s="136"/>
      <c r="Q82" s="135"/>
      <c r="T82" s="104"/>
      <c r="U82" s="104"/>
      <c r="V82" s="104"/>
      <c r="W82" s="104"/>
      <c r="X82" s="186"/>
    </row>
    <row r="83" spans="1:24" ht="47.1" customHeight="1" x14ac:dyDescent="0.3">
      <c r="A83" s="119"/>
      <c r="B83" s="366">
        <v>8</v>
      </c>
      <c r="C83" s="383" t="str">
        <f t="shared" si="5"/>
        <v/>
      </c>
      <c r="D83" s="384" t="str">
        <f ca="1">TEXT(IFERROR(INDEX('Overview - Section A'!$A$37:$A$44,MATCH(J83,'Overview - Section A'!$U$37:$U$44,0)),""),"d-mmm-yy") &amp;" to " &amp; TEXT(IFERROR(INDEX('Overview - Section A'!$E$37:$E$44,MATCH(J83,'Overview - Section A'!$U$37:$U$44,0)),""),"d-mmm-yy")</f>
        <v>1-Jul-19 to 31-Dec-19</v>
      </c>
      <c r="E83" s="385"/>
      <c r="F83" s="386"/>
      <c r="G83" s="441" t="str">
        <f t="shared" si="6"/>
        <v/>
      </c>
      <c r="H83" s="389"/>
      <c r="I83" s="431"/>
      <c r="J83" s="391" t="s">
        <v>416</v>
      </c>
      <c r="K83" s="446"/>
      <c r="L83" s="431" t="b">
        <f t="shared" si="7"/>
        <v>1</v>
      </c>
      <c r="M83" s="431" t="b">
        <f t="shared" si="8"/>
        <v>0</v>
      </c>
      <c r="N83" s="431" t="s">
        <v>827</v>
      </c>
      <c r="O83" s="51"/>
      <c r="P83" s="136"/>
      <c r="Q83" s="135"/>
      <c r="T83" s="104"/>
      <c r="U83" s="104"/>
      <c r="V83" s="104"/>
      <c r="W83" s="104"/>
      <c r="X83" s="186"/>
    </row>
    <row r="84" spans="1:24" ht="47.1" customHeight="1" x14ac:dyDescent="0.3">
      <c r="A84" s="119"/>
      <c r="B84" s="366">
        <v>8</v>
      </c>
      <c r="C84" s="383" t="str">
        <f t="shared" si="5"/>
        <v/>
      </c>
      <c r="D84" s="384" t="str">
        <f ca="1">TEXT(IFERROR(INDEX('Overview - Section A'!$A$37:$A$44,MATCH(J84,'Overview - Section A'!$U$37:$U$44,0)),""),"d-mmm-yy") &amp;" to " &amp; TEXT(IFERROR(INDEX('Overview - Section A'!$E$37:$E$44,MATCH(J84,'Overview - Section A'!$U$37:$U$44,0)),""),"d-mmm-yy")</f>
        <v>1-Jan-20 to 30-Jun-20</v>
      </c>
      <c r="E84" s="385"/>
      <c r="F84" s="386"/>
      <c r="G84" s="441" t="str">
        <f t="shared" si="6"/>
        <v/>
      </c>
      <c r="H84" s="389"/>
      <c r="I84" s="431"/>
      <c r="J84" s="391" t="s">
        <v>418</v>
      </c>
      <c r="K84" s="446"/>
      <c r="L84" s="431" t="b">
        <f t="shared" si="7"/>
        <v>1</v>
      </c>
      <c r="M84" s="431" t="b">
        <f t="shared" si="8"/>
        <v>0</v>
      </c>
      <c r="N84" s="431" t="s">
        <v>828</v>
      </c>
      <c r="O84" s="51"/>
      <c r="P84" s="136"/>
      <c r="Q84" s="135"/>
      <c r="T84" s="104"/>
      <c r="U84" s="104"/>
      <c r="V84" s="104"/>
      <c r="W84" s="104"/>
      <c r="X84" s="186"/>
    </row>
    <row r="85" spans="1:24" ht="47.1" customHeight="1" x14ac:dyDescent="0.3">
      <c r="A85" s="119"/>
      <c r="B85" s="366">
        <v>8</v>
      </c>
      <c r="C85" s="383" t="str">
        <f t="shared" si="5"/>
        <v/>
      </c>
      <c r="D85" s="384" t="str">
        <f ca="1">TEXT(IFERROR(INDEX('Overview - Section A'!$A$37:$A$44,MATCH(J85,'Overview - Section A'!$U$37:$U$44,0)),""),"d-mmm-yy") &amp;" to " &amp; TEXT(IFERROR(INDEX('Overview - Section A'!$E$37:$E$44,MATCH(J85,'Overview - Section A'!$U$37:$U$44,0)),""),"d-mmm-yy")</f>
        <v>1-Jul-20 to 31-Dec-20</v>
      </c>
      <c r="E85" s="385"/>
      <c r="F85" s="386"/>
      <c r="G85" s="441" t="str">
        <f t="shared" si="6"/>
        <v/>
      </c>
      <c r="H85" s="389"/>
      <c r="I85" s="431"/>
      <c r="J85" s="391" t="s">
        <v>420</v>
      </c>
      <c r="K85" s="446"/>
      <c r="L85" s="431" t="b">
        <f t="shared" si="7"/>
        <v>1</v>
      </c>
      <c r="M85" s="431" t="b">
        <f t="shared" si="8"/>
        <v>0</v>
      </c>
      <c r="N85" s="431" t="s">
        <v>829</v>
      </c>
      <c r="O85" s="51"/>
      <c r="P85" s="136"/>
      <c r="Q85" s="135"/>
      <c r="T85" s="104"/>
      <c r="U85" s="104"/>
      <c r="V85" s="104"/>
      <c r="W85" s="104"/>
      <c r="X85" s="186"/>
    </row>
    <row r="86" spans="1:24" ht="47.1" customHeight="1" x14ac:dyDescent="0.3">
      <c r="A86" s="119"/>
      <c r="B86" s="366">
        <v>9</v>
      </c>
      <c r="C86" s="383" t="str">
        <f t="shared" si="5"/>
        <v/>
      </c>
      <c r="D86" s="384" t="str">
        <f ca="1">TEXT(IFERROR(INDEX('Overview - Section A'!$A$37:$A$44,MATCH(J86,'Overview - Section A'!$U$37:$U$44,0)),""),"d-mmm-yy") &amp;" to " &amp; TEXT(IFERROR(INDEX('Overview - Section A'!$E$37:$E$44,MATCH(J86,'Overview - Section A'!$U$37:$U$44,0)),""),"d-mmm-yy")</f>
        <v>1-Jan-18 to 30-Jun-18</v>
      </c>
      <c r="E86" s="385"/>
      <c r="F86" s="386"/>
      <c r="G86" s="441" t="str">
        <f t="shared" si="6"/>
        <v/>
      </c>
      <c r="H86" s="389"/>
      <c r="I86" s="431"/>
      <c r="J86" s="391" t="s">
        <v>410</v>
      </c>
      <c r="K86" s="446"/>
      <c r="L86" s="431" t="b">
        <f t="shared" si="7"/>
        <v>1</v>
      </c>
      <c r="M86" s="431" t="b">
        <f t="shared" si="8"/>
        <v>0</v>
      </c>
      <c r="N86" s="431" t="s">
        <v>830</v>
      </c>
      <c r="O86" s="51"/>
      <c r="P86" s="136"/>
      <c r="Q86" s="135"/>
      <c r="T86" s="104"/>
      <c r="U86" s="104"/>
      <c r="V86" s="104"/>
      <c r="W86" s="104"/>
      <c r="X86" s="186"/>
    </row>
    <row r="87" spans="1:24" ht="47.1" customHeight="1" x14ac:dyDescent="0.3">
      <c r="A87" s="119"/>
      <c r="B87" s="366">
        <v>9</v>
      </c>
      <c r="C87" s="383" t="str">
        <f t="shared" si="5"/>
        <v/>
      </c>
      <c r="D87" s="384" t="str">
        <f ca="1">TEXT(IFERROR(INDEX('Overview - Section A'!$A$37:$A$44,MATCH(J87,'Overview - Section A'!$U$37:$U$44,0)),""),"d-mmm-yy") &amp;" to " &amp; TEXT(IFERROR(INDEX('Overview - Section A'!$E$37:$E$44,MATCH(J87,'Overview - Section A'!$U$37:$U$44,0)),""),"d-mmm-yy")</f>
        <v>1-Jul-18 to 31-Dec-18</v>
      </c>
      <c r="E87" s="385"/>
      <c r="F87" s="386"/>
      <c r="G87" s="441" t="str">
        <f t="shared" si="6"/>
        <v/>
      </c>
      <c r="H87" s="389"/>
      <c r="I87" s="431"/>
      <c r="J87" s="391" t="s">
        <v>412</v>
      </c>
      <c r="K87" s="446"/>
      <c r="L87" s="431" t="b">
        <f t="shared" si="7"/>
        <v>1</v>
      </c>
      <c r="M87" s="431" t="b">
        <f t="shared" si="8"/>
        <v>0</v>
      </c>
      <c r="N87" s="431" t="s">
        <v>831</v>
      </c>
      <c r="O87" s="51"/>
      <c r="P87" s="136"/>
      <c r="Q87" s="135"/>
      <c r="T87" s="104"/>
      <c r="U87" s="104"/>
      <c r="V87" s="104"/>
      <c r="W87" s="104"/>
      <c r="X87" s="186"/>
    </row>
    <row r="88" spans="1:24" ht="47.1" customHeight="1" x14ac:dyDescent="0.3">
      <c r="A88" s="119"/>
      <c r="B88" s="366">
        <v>9</v>
      </c>
      <c r="C88" s="383" t="str">
        <f t="shared" si="5"/>
        <v/>
      </c>
      <c r="D88" s="384" t="str">
        <f ca="1">TEXT(IFERROR(INDEX('Overview - Section A'!$A$37:$A$44,MATCH(J88,'Overview - Section A'!$U$37:$U$44,0)),""),"d-mmm-yy") &amp;" to " &amp; TEXT(IFERROR(INDEX('Overview - Section A'!$E$37:$E$44,MATCH(J88,'Overview - Section A'!$U$37:$U$44,0)),""),"d-mmm-yy")</f>
        <v>1-Jan-19 to 30-Jun-19</v>
      </c>
      <c r="E88" s="385"/>
      <c r="F88" s="386"/>
      <c r="G88" s="441" t="str">
        <f t="shared" si="6"/>
        <v/>
      </c>
      <c r="H88" s="389"/>
      <c r="I88" s="431"/>
      <c r="J88" s="391" t="s">
        <v>414</v>
      </c>
      <c r="K88" s="446"/>
      <c r="L88" s="431" t="b">
        <f t="shared" si="7"/>
        <v>1</v>
      </c>
      <c r="M88" s="431" t="b">
        <f t="shared" si="8"/>
        <v>0</v>
      </c>
      <c r="N88" s="431" t="s">
        <v>832</v>
      </c>
      <c r="O88" s="51"/>
      <c r="P88" s="136"/>
      <c r="Q88" s="135"/>
      <c r="T88" s="104"/>
      <c r="U88" s="104"/>
      <c r="V88" s="104"/>
      <c r="W88" s="104"/>
      <c r="X88" s="186"/>
    </row>
    <row r="89" spans="1:24" ht="47.1" customHeight="1" x14ac:dyDescent="0.3">
      <c r="A89" s="119"/>
      <c r="B89" s="366">
        <v>9</v>
      </c>
      <c r="C89" s="383" t="str">
        <f t="shared" si="5"/>
        <v/>
      </c>
      <c r="D89" s="384" t="str">
        <f ca="1">TEXT(IFERROR(INDEX('Overview - Section A'!$A$37:$A$44,MATCH(J89,'Overview - Section A'!$U$37:$U$44,0)),""),"d-mmm-yy") &amp;" to " &amp; TEXT(IFERROR(INDEX('Overview - Section A'!$E$37:$E$44,MATCH(J89,'Overview - Section A'!$U$37:$U$44,0)),""),"d-mmm-yy")</f>
        <v>1-Jul-19 to 31-Dec-19</v>
      </c>
      <c r="E89" s="385"/>
      <c r="F89" s="386"/>
      <c r="G89" s="441" t="str">
        <f t="shared" si="6"/>
        <v/>
      </c>
      <c r="H89" s="389"/>
      <c r="I89" s="431"/>
      <c r="J89" s="391" t="s">
        <v>416</v>
      </c>
      <c r="K89" s="446"/>
      <c r="L89" s="431" t="b">
        <f t="shared" si="7"/>
        <v>1</v>
      </c>
      <c r="M89" s="431" t="b">
        <f t="shared" si="8"/>
        <v>0</v>
      </c>
      <c r="N89" s="431" t="s">
        <v>833</v>
      </c>
      <c r="O89" s="51"/>
      <c r="P89" s="136"/>
      <c r="Q89" s="135"/>
      <c r="T89" s="104"/>
      <c r="U89" s="104"/>
      <c r="V89" s="104"/>
      <c r="W89" s="104"/>
      <c r="X89" s="186"/>
    </row>
    <row r="90" spans="1:24" ht="47.1" customHeight="1" x14ac:dyDescent="0.3">
      <c r="A90" s="119"/>
      <c r="B90" s="366">
        <v>9</v>
      </c>
      <c r="C90" s="383" t="str">
        <f t="shared" si="5"/>
        <v/>
      </c>
      <c r="D90" s="384" t="str">
        <f ca="1">TEXT(IFERROR(INDEX('Overview - Section A'!$A$37:$A$44,MATCH(J90,'Overview - Section A'!$U$37:$U$44,0)),""),"d-mmm-yy") &amp;" to " &amp; TEXT(IFERROR(INDEX('Overview - Section A'!$E$37:$E$44,MATCH(J90,'Overview - Section A'!$U$37:$U$44,0)),""),"d-mmm-yy")</f>
        <v>1-Jan-20 to 30-Jun-20</v>
      </c>
      <c r="E90" s="385"/>
      <c r="F90" s="386"/>
      <c r="G90" s="441" t="str">
        <f t="shared" si="6"/>
        <v/>
      </c>
      <c r="H90" s="389"/>
      <c r="I90" s="431"/>
      <c r="J90" s="391" t="s">
        <v>418</v>
      </c>
      <c r="K90" s="446"/>
      <c r="L90" s="431" t="b">
        <f t="shared" si="7"/>
        <v>1</v>
      </c>
      <c r="M90" s="431" t="b">
        <f t="shared" si="8"/>
        <v>0</v>
      </c>
      <c r="N90" s="431" t="s">
        <v>834</v>
      </c>
      <c r="O90" s="51"/>
      <c r="P90" s="136"/>
      <c r="Q90" s="135"/>
      <c r="T90" s="104"/>
      <c r="U90" s="104"/>
      <c r="V90" s="104"/>
      <c r="W90" s="104"/>
      <c r="X90" s="186"/>
    </row>
    <row r="91" spans="1:24" ht="47.1" customHeight="1" x14ac:dyDescent="0.3">
      <c r="A91" s="119"/>
      <c r="B91" s="366">
        <v>9</v>
      </c>
      <c r="C91" s="383" t="str">
        <f t="shared" si="5"/>
        <v/>
      </c>
      <c r="D91" s="384" t="str">
        <f ca="1">TEXT(IFERROR(INDEX('Overview - Section A'!$A$37:$A$44,MATCH(J91,'Overview - Section A'!$U$37:$U$44,0)),""),"d-mmm-yy") &amp;" to " &amp; TEXT(IFERROR(INDEX('Overview - Section A'!$E$37:$E$44,MATCH(J91,'Overview - Section A'!$U$37:$U$44,0)),""),"d-mmm-yy")</f>
        <v>1-Jul-20 to 31-Dec-20</v>
      </c>
      <c r="E91" s="385"/>
      <c r="F91" s="386"/>
      <c r="G91" s="441" t="str">
        <f t="shared" si="6"/>
        <v/>
      </c>
      <c r="H91" s="389"/>
      <c r="I91" s="431"/>
      <c r="J91" s="391" t="s">
        <v>420</v>
      </c>
      <c r="K91" s="446"/>
      <c r="L91" s="431" t="b">
        <f t="shared" si="7"/>
        <v>1</v>
      </c>
      <c r="M91" s="431" t="b">
        <f t="shared" si="8"/>
        <v>0</v>
      </c>
      <c r="N91" s="431" t="s">
        <v>835</v>
      </c>
      <c r="O91" s="51"/>
      <c r="P91" s="136"/>
      <c r="Q91" s="135"/>
      <c r="T91" s="104"/>
      <c r="U91" s="104"/>
      <c r="V91" s="104"/>
      <c r="W91" s="104"/>
      <c r="X91" s="186"/>
    </row>
    <row r="92" spans="1:24" ht="47.1" customHeight="1" x14ac:dyDescent="0.3">
      <c r="A92" s="119"/>
      <c r="B92" s="366">
        <v>10</v>
      </c>
      <c r="C92" s="383" t="str">
        <f t="shared" si="5"/>
        <v/>
      </c>
      <c r="D92" s="384" t="str">
        <f ca="1">TEXT(IFERROR(INDEX('Overview - Section A'!$A$37:$A$44,MATCH(J92,'Overview - Section A'!$U$37:$U$44,0)),""),"d-mmm-yy") &amp;" to " &amp; TEXT(IFERROR(INDEX('Overview - Section A'!$E$37:$E$44,MATCH(J92,'Overview - Section A'!$U$37:$U$44,0)),""),"d-mmm-yy")</f>
        <v>1-Jan-18 to 30-Jun-18</v>
      </c>
      <c r="E92" s="385"/>
      <c r="F92" s="386"/>
      <c r="G92" s="441" t="str">
        <f t="shared" si="6"/>
        <v/>
      </c>
      <c r="H92" s="389"/>
      <c r="I92" s="431"/>
      <c r="J92" s="391" t="s">
        <v>410</v>
      </c>
      <c r="K92" s="446"/>
      <c r="L92" s="431" t="b">
        <f t="shared" si="7"/>
        <v>1</v>
      </c>
      <c r="M92" s="431" t="b">
        <f t="shared" si="8"/>
        <v>0</v>
      </c>
      <c r="N92" s="431" t="s">
        <v>836</v>
      </c>
      <c r="O92" s="51"/>
      <c r="P92" s="136"/>
      <c r="Q92" s="135"/>
      <c r="T92" s="104"/>
      <c r="U92" s="104"/>
      <c r="V92" s="104"/>
      <c r="W92" s="104"/>
      <c r="X92" s="186"/>
    </row>
    <row r="93" spans="1:24" ht="47.1" customHeight="1" x14ac:dyDescent="0.3">
      <c r="A93" s="119"/>
      <c r="B93" s="366">
        <v>10</v>
      </c>
      <c r="C93" s="383" t="str">
        <f t="shared" si="5"/>
        <v/>
      </c>
      <c r="D93" s="384" t="str">
        <f ca="1">TEXT(IFERROR(INDEX('Overview - Section A'!$A$37:$A$44,MATCH(J93,'Overview - Section A'!$U$37:$U$44,0)),""),"d-mmm-yy") &amp;" to " &amp; TEXT(IFERROR(INDEX('Overview - Section A'!$E$37:$E$44,MATCH(J93,'Overview - Section A'!$U$37:$U$44,0)),""),"d-mmm-yy")</f>
        <v>1-Jul-18 to 31-Dec-18</v>
      </c>
      <c r="E93" s="385"/>
      <c r="F93" s="386"/>
      <c r="G93" s="441" t="str">
        <f t="shared" si="6"/>
        <v/>
      </c>
      <c r="H93" s="389"/>
      <c r="I93" s="431"/>
      <c r="J93" s="391" t="s">
        <v>412</v>
      </c>
      <c r="K93" s="446"/>
      <c r="L93" s="431" t="b">
        <f t="shared" si="7"/>
        <v>1</v>
      </c>
      <c r="M93" s="431" t="b">
        <f t="shared" si="8"/>
        <v>0</v>
      </c>
      <c r="N93" s="431" t="s">
        <v>837</v>
      </c>
      <c r="O93" s="51"/>
      <c r="P93" s="136"/>
      <c r="Q93" s="135"/>
      <c r="T93" s="104"/>
      <c r="U93" s="104"/>
      <c r="V93" s="104"/>
      <c r="W93" s="104"/>
      <c r="X93" s="186"/>
    </row>
    <row r="94" spans="1:24" ht="47.1" customHeight="1" x14ac:dyDescent="0.3">
      <c r="A94" s="119"/>
      <c r="B94" s="366">
        <v>10</v>
      </c>
      <c r="C94" s="383" t="str">
        <f t="shared" si="5"/>
        <v/>
      </c>
      <c r="D94" s="384" t="str">
        <f ca="1">TEXT(IFERROR(INDEX('Overview - Section A'!$A$37:$A$44,MATCH(J94,'Overview - Section A'!$U$37:$U$44,0)),""),"d-mmm-yy") &amp;" to " &amp; TEXT(IFERROR(INDEX('Overview - Section A'!$E$37:$E$44,MATCH(J94,'Overview - Section A'!$U$37:$U$44,0)),""),"d-mmm-yy")</f>
        <v>1-Jan-19 to 30-Jun-19</v>
      </c>
      <c r="E94" s="385"/>
      <c r="F94" s="386"/>
      <c r="G94" s="441" t="str">
        <f t="shared" si="6"/>
        <v/>
      </c>
      <c r="H94" s="389"/>
      <c r="I94" s="431"/>
      <c r="J94" s="391" t="s">
        <v>414</v>
      </c>
      <c r="K94" s="446"/>
      <c r="L94" s="431" t="b">
        <f t="shared" si="7"/>
        <v>1</v>
      </c>
      <c r="M94" s="431" t="b">
        <f t="shared" si="8"/>
        <v>0</v>
      </c>
      <c r="N94" s="431" t="s">
        <v>838</v>
      </c>
      <c r="O94" s="51"/>
      <c r="P94" s="136"/>
      <c r="Q94" s="135"/>
      <c r="T94" s="104"/>
      <c r="U94" s="104"/>
      <c r="V94" s="104"/>
      <c r="W94" s="104"/>
      <c r="X94" s="186"/>
    </row>
    <row r="95" spans="1:24" ht="47.1" customHeight="1" x14ac:dyDescent="0.3">
      <c r="A95" s="119"/>
      <c r="B95" s="366">
        <v>10</v>
      </c>
      <c r="C95" s="383" t="str">
        <f t="shared" si="5"/>
        <v/>
      </c>
      <c r="D95" s="384" t="str">
        <f ca="1">TEXT(IFERROR(INDEX('Overview - Section A'!$A$37:$A$44,MATCH(J95,'Overview - Section A'!$U$37:$U$44,0)),""),"d-mmm-yy") &amp;" to " &amp; TEXT(IFERROR(INDEX('Overview - Section A'!$E$37:$E$44,MATCH(J95,'Overview - Section A'!$U$37:$U$44,0)),""),"d-mmm-yy")</f>
        <v>1-Jul-19 to 31-Dec-19</v>
      </c>
      <c r="E95" s="385"/>
      <c r="F95" s="386"/>
      <c r="G95" s="441" t="str">
        <f t="shared" si="6"/>
        <v/>
      </c>
      <c r="H95" s="389"/>
      <c r="I95" s="431"/>
      <c r="J95" s="391" t="s">
        <v>416</v>
      </c>
      <c r="K95" s="446"/>
      <c r="L95" s="431" t="b">
        <f t="shared" si="7"/>
        <v>1</v>
      </c>
      <c r="M95" s="431" t="b">
        <f t="shared" si="8"/>
        <v>0</v>
      </c>
      <c r="N95" s="431" t="s">
        <v>839</v>
      </c>
      <c r="O95" s="51"/>
      <c r="P95" s="136"/>
      <c r="Q95" s="135"/>
      <c r="T95" s="104"/>
      <c r="U95" s="104"/>
      <c r="V95" s="104"/>
      <c r="W95" s="104"/>
      <c r="X95" s="186"/>
    </row>
    <row r="96" spans="1:24" ht="47.1" customHeight="1" x14ac:dyDescent="0.3">
      <c r="A96" s="119"/>
      <c r="B96" s="366">
        <v>10</v>
      </c>
      <c r="C96" s="383" t="str">
        <f t="shared" si="5"/>
        <v/>
      </c>
      <c r="D96" s="384" t="str">
        <f ca="1">TEXT(IFERROR(INDEX('Overview - Section A'!$A$37:$A$44,MATCH(J96,'Overview - Section A'!$U$37:$U$44,0)),""),"d-mmm-yy") &amp;" to " &amp; TEXT(IFERROR(INDEX('Overview - Section A'!$E$37:$E$44,MATCH(J96,'Overview - Section A'!$U$37:$U$44,0)),""),"d-mmm-yy")</f>
        <v>1-Jan-20 to 30-Jun-20</v>
      </c>
      <c r="E96" s="385"/>
      <c r="F96" s="386"/>
      <c r="G96" s="441" t="str">
        <f t="shared" si="6"/>
        <v/>
      </c>
      <c r="H96" s="389"/>
      <c r="I96" s="431"/>
      <c r="J96" s="391" t="s">
        <v>418</v>
      </c>
      <c r="K96" s="446"/>
      <c r="L96" s="431" t="b">
        <f t="shared" si="7"/>
        <v>1</v>
      </c>
      <c r="M96" s="431" t="b">
        <f t="shared" si="8"/>
        <v>0</v>
      </c>
      <c r="N96" s="431" t="s">
        <v>840</v>
      </c>
      <c r="O96" s="51"/>
      <c r="P96" s="136"/>
      <c r="Q96" s="135"/>
      <c r="T96" s="104"/>
      <c r="U96" s="104"/>
      <c r="V96" s="104"/>
      <c r="W96" s="104"/>
      <c r="X96" s="186"/>
    </row>
    <row r="97" spans="1:24" ht="47.1" customHeight="1" x14ac:dyDescent="0.3">
      <c r="A97" s="119"/>
      <c r="B97" s="366">
        <v>10</v>
      </c>
      <c r="C97" s="383" t="str">
        <f t="shared" si="5"/>
        <v/>
      </c>
      <c r="D97" s="384" t="str">
        <f ca="1">TEXT(IFERROR(INDEX('Overview - Section A'!$A$37:$A$44,MATCH(J97,'Overview - Section A'!$U$37:$U$44,0)),""),"d-mmm-yy") &amp;" to " &amp; TEXT(IFERROR(INDEX('Overview - Section A'!$E$37:$E$44,MATCH(J97,'Overview - Section A'!$U$37:$U$44,0)),""),"d-mmm-yy")</f>
        <v>1-Jul-20 to 31-Dec-20</v>
      </c>
      <c r="E97" s="385"/>
      <c r="F97" s="386"/>
      <c r="G97" s="441" t="str">
        <f t="shared" si="6"/>
        <v/>
      </c>
      <c r="H97" s="389"/>
      <c r="I97" s="431"/>
      <c r="J97" s="391" t="s">
        <v>420</v>
      </c>
      <c r="K97" s="446"/>
      <c r="L97" s="431" t="b">
        <f t="shared" si="7"/>
        <v>1</v>
      </c>
      <c r="M97" s="431" t="b">
        <f t="shared" si="8"/>
        <v>0</v>
      </c>
      <c r="N97" s="431" t="s">
        <v>841</v>
      </c>
      <c r="O97" s="51"/>
      <c r="P97" s="136"/>
      <c r="Q97" s="135"/>
      <c r="T97" s="104"/>
      <c r="U97" s="104"/>
      <c r="V97" s="104"/>
      <c r="W97" s="104"/>
      <c r="X97" s="186"/>
    </row>
    <row r="98" spans="1:24" ht="47.1" customHeight="1" x14ac:dyDescent="0.3">
      <c r="A98" s="119"/>
      <c r="B98" s="366">
        <v>11</v>
      </c>
      <c r="C98" s="383" t="str">
        <f t="shared" si="5"/>
        <v/>
      </c>
      <c r="D98" s="384" t="str">
        <f ca="1">TEXT(IFERROR(INDEX('Overview - Section A'!$A$37:$A$44,MATCH(J98,'Overview - Section A'!$U$37:$U$44,0)),""),"d-mmm-yy") &amp;" to " &amp; TEXT(IFERROR(INDEX('Overview - Section A'!$E$37:$E$44,MATCH(J98,'Overview - Section A'!$U$37:$U$44,0)),""),"d-mmm-yy")</f>
        <v>1-Jan-18 to 30-Jun-18</v>
      </c>
      <c r="E98" s="385"/>
      <c r="F98" s="386"/>
      <c r="G98" s="441" t="str">
        <f t="shared" si="6"/>
        <v/>
      </c>
      <c r="H98" s="389"/>
      <c r="I98" s="431"/>
      <c r="J98" s="391" t="s">
        <v>410</v>
      </c>
      <c r="K98" s="446"/>
      <c r="L98" s="431" t="b">
        <f t="shared" si="7"/>
        <v>1</v>
      </c>
      <c r="M98" s="431" t="b">
        <f t="shared" si="8"/>
        <v>0</v>
      </c>
      <c r="N98" s="431" t="s">
        <v>842</v>
      </c>
      <c r="O98" s="51"/>
      <c r="P98" s="136"/>
      <c r="Q98" s="135"/>
      <c r="T98" s="104"/>
      <c r="U98" s="104"/>
      <c r="V98" s="104"/>
      <c r="W98" s="104"/>
      <c r="X98" s="186"/>
    </row>
    <row r="99" spans="1:24" ht="47.1" customHeight="1" x14ac:dyDescent="0.3">
      <c r="A99" s="119"/>
      <c r="B99" s="366">
        <v>11</v>
      </c>
      <c r="C99" s="383" t="str">
        <f t="shared" si="5"/>
        <v/>
      </c>
      <c r="D99" s="384" t="str">
        <f ca="1">TEXT(IFERROR(INDEX('Overview - Section A'!$A$37:$A$44,MATCH(J99,'Overview - Section A'!$U$37:$U$44,0)),""),"d-mmm-yy") &amp;" to " &amp; TEXT(IFERROR(INDEX('Overview - Section A'!$E$37:$E$44,MATCH(J99,'Overview - Section A'!$U$37:$U$44,0)),""),"d-mmm-yy")</f>
        <v>1-Jul-18 to 31-Dec-18</v>
      </c>
      <c r="E99" s="385"/>
      <c r="F99" s="386"/>
      <c r="G99" s="441" t="str">
        <f t="shared" si="6"/>
        <v/>
      </c>
      <c r="H99" s="389"/>
      <c r="I99" s="431"/>
      <c r="J99" s="391" t="s">
        <v>412</v>
      </c>
      <c r="K99" s="446"/>
      <c r="L99" s="431" t="b">
        <f t="shared" si="7"/>
        <v>1</v>
      </c>
      <c r="M99" s="431" t="b">
        <f t="shared" si="8"/>
        <v>0</v>
      </c>
      <c r="N99" s="431" t="s">
        <v>843</v>
      </c>
      <c r="O99" s="51"/>
      <c r="P99" s="136"/>
      <c r="Q99" s="135"/>
      <c r="T99" s="104"/>
      <c r="U99" s="104"/>
      <c r="V99" s="104"/>
      <c r="W99" s="104"/>
      <c r="X99" s="186"/>
    </row>
    <row r="100" spans="1:24" ht="47.1" customHeight="1" x14ac:dyDescent="0.3">
      <c r="A100" s="119"/>
      <c r="B100" s="366">
        <v>11</v>
      </c>
      <c r="C100" s="383" t="str">
        <f t="shared" si="5"/>
        <v/>
      </c>
      <c r="D100" s="384" t="str">
        <f ca="1">TEXT(IFERROR(INDEX('Overview - Section A'!$A$37:$A$44,MATCH(J100,'Overview - Section A'!$U$37:$U$44,0)),""),"d-mmm-yy") &amp;" to " &amp; TEXT(IFERROR(INDEX('Overview - Section A'!$E$37:$E$44,MATCH(J100,'Overview - Section A'!$U$37:$U$44,0)),""),"d-mmm-yy")</f>
        <v>1-Jan-19 to 30-Jun-19</v>
      </c>
      <c r="E100" s="385"/>
      <c r="F100" s="386"/>
      <c r="G100" s="441" t="str">
        <f t="shared" si="6"/>
        <v/>
      </c>
      <c r="H100" s="389"/>
      <c r="I100" s="431"/>
      <c r="J100" s="391" t="s">
        <v>414</v>
      </c>
      <c r="K100" s="446"/>
      <c r="L100" s="431" t="b">
        <f t="shared" si="7"/>
        <v>1</v>
      </c>
      <c r="M100" s="431" t="b">
        <f t="shared" si="8"/>
        <v>0</v>
      </c>
      <c r="N100" s="431" t="s">
        <v>844</v>
      </c>
      <c r="O100" s="51"/>
      <c r="P100" s="136"/>
      <c r="Q100" s="135"/>
      <c r="T100" s="104"/>
      <c r="U100" s="104"/>
      <c r="V100" s="104"/>
      <c r="W100" s="104"/>
      <c r="X100" s="186"/>
    </row>
    <row r="101" spans="1:24" ht="47.1" customHeight="1" x14ac:dyDescent="0.3">
      <c r="A101" s="119"/>
      <c r="B101" s="366">
        <v>11</v>
      </c>
      <c r="C101" s="383" t="str">
        <f t="shared" si="5"/>
        <v/>
      </c>
      <c r="D101" s="384" t="str">
        <f ca="1">TEXT(IFERROR(INDEX('Overview - Section A'!$A$37:$A$44,MATCH(J101,'Overview - Section A'!$U$37:$U$44,0)),""),"d-mmm-yy") &amp;" to " &amp; TEXT(IFERROR(INDEX('Overview - Section A'!$E$37:$E$44,MATCH(J101,'Overview - Section A'!$U$37:$U$44,0)),""),"d-mmm-yy")</f>
        <v>1-Jul-19 to 31-Dec-19</v>
      </c>
      <c r="E101" s="385"/>
      <c r="F101" s="386"/>
      <c r="G101" s="441" t="str">
        <f t="shared" si="6"/>
        <v/>
      </c>
      <c r="H101" s="389"/>
      <c r="I101" s="431"/>
      <c r="J101" s="391" t="s">
        <v>416</v>
      </c>
      <c r="K101" s="446"/>
      <c r="L101" s="431" t="b">
        <f t="shared" si="7"/>
        <v>1</v>
      </c>
      <c r="M101" s="431" t="b">
        <f t="shared" si="8"/>
        <v>0</v>
      </c>
      <c r="N101" s="431" t="s">
        <v>845</v>
      </c>
      <c r="O101" s="51"/>
      <c r="P101" s="136"/>
      <c r="Q101" s="135"/>
      <c r="T101" s="104"/>
      <c r="U101" s="104"/>
      <c r="V101" s="104"/>
      <c r="W101" s="104"/>
      <c r="X101" s="186"/>
    </row>
    <row r="102" spans="1:24" ht="47.1" customHeight="1" x14ac:dyDescent="0.3">
      <c r="A102" s="119"/>
      <c r="B102" s="366">
        <v>11</v>
      </c>
      <c r="C102" s="383" t="str">
        <f t="shared" ref="C102:C165" si="9">IF(B102=B101,"",VLOOKUP(B102,$A$10:$AA$34,27,FALSE))</f>
        <v/>
      </c>
      <c r="D102" s="384" t="str">
        <f ca="1">TEXT(IFERROR(INDEX('Overview - Section A'!$A$37:$A$44,MATCH(J102,'Overview - Section A'!$U$37:$U$44,0)),""),"d-mmm-yy") &amp;" to " &amp; TEXT(IFERROR(INDEX('Overview - Section A'!$E$37:$E$44,MATCH(J102,'Overview - Section A'!$U$37:$U$44,0)),""),"d-mmm-yy")</f>
        <v>1-Jan-20 to 30-Jun-20</v>
      </c>
      <c r="E102" s="385"/>
      <c r="F102" s="386"/>
      <c r="G102" s="441" t="str">
        <f t="shared" ref="G102:G165" si="10">IF(IF(AND(E102="",F102=""),K102,IFERROR((E102/F102)*100,""))=0,"",IF(AND(E102="",F102=""),K102,IFERROR((E102/F102)*100,"")))</f>
        <v/>
      </c>
      <c r="H102" s="389"/>
      <c r="I102" s="431"/>
      <c r="J102" s="391" t="s">
        <v>418</v>
      </c>
      <c r="K102" s="446"/>
      <c r="L102" s="431" t="b">
        <f t="shared" ref="L102:L165" si="11">IFERROR(TRUE,FALSE)</f>
        <v>1</v>
      </c>
      <c r="M102" s="431" t="b">
        <f t="shared" ref="M102:M165" si="12">IFERROR(IF(VLOOKUP(B102,$A$10:$AA$34,27,FALSE)&lt;&gt;"",TRUE,FALSE),FALSE)</f>
        <v>0</v>
      </c>
      <c r="N102" s="431" t="s">
        <v>846</v>
      </c>
      <c r="O102" s="51"/>
      <c r="P102" s="136"/>
      <c r="Q102" s="135"/>
      <c r="T102" s="104"/>
      <c r="U102" s="104"/>
      <c r="V102" s="104"/>
      <c r="W102" s="104"/>
      <c r="X102" s="186"/>
    </row>
    <row r="103" spans="1:24" ht="47.1" customHeight="1" x14ac:dyDescent="0.3">
      <c r="A103" s="119"/>
      <c r="B103" s="366">
        <v>11</v>
      </c>
      <c r="C103" s="383" t="str">
        <f t="shared" si="9"/>
        <v/>
      </c>
      <c r="D103" s="384" t="str">
        <f ca="1">TEXT(IFERROR(INDEX('Overview - Section A'!$A$37:$A$44,MATCH(J103,'Overview - Section A'!$U$37:$U$44,0)),""),"d-mmm-yy") &amp;" to " &amp; TEXT(IFERROR(INDEX('Overview - Section A'!$E$37:$E$44,MATCH(J103,'Overview - Section A'!$U$37:$U$44,0)),""),"d-mmm-yy")</f>
        <v>1-Jul-20 to 31-Dec-20</v>
      </c>
      <c r="E103" s="385"/>
      <c r="F103" s="386"/>
      <c r="G103" s="441" t="str">
        <f t="shared" si="10"/>
        <v/>
      </c>
      <c r="H103" s="389"/>
      <c r="I103" s="431"/>
      <c r="J103" s="391" t="s">
        <v>420</v>
      </c>
      <c r="K103" s="446"/>
      <c r="L103" s="431" t="b">
        <f t="shared" si="11"/>
        <v>1</v>
      </c>
      <c r="M103" s="431" t="b">
        <f t="shared" si="12"/>
        <v>0</v>
      </c>
      <c r="N103" s="431" t="s">
        <v>847</v>
      </c>
      <c r="O103" s="51"/>
      <c r="P103" s="136"/>
      <c r="Q103" s="135"/>
      <c r="T103" s="104"/>
      <c r="U103" s="104"/>
      <c r="V103" s="104"/>
      <c r="W103" s="104"/>
      <c r="X103" s="186"/>
    </row>
    <row r="104" spans="1:24" ht="47.1" customHeight="1" x14ac:dyDescent="0.3">
      <c r="A104" s="119"/>
      <c r="B104" s="366">
        <v>12</v>
      </c>
      <c r="C104" s="383" t="str">
        <f t="shared" si="9"/>
        <v/>
      </c>
      <c r="D104" s="384" t="str">
        <f ca="1">TEXT(IFERROR(INDEX('Overview - Section A'!$A$37:$A$44,MATCH(J104,'Overview - Section A'!$U$37:$U$44,0)),""),"d-mmm-yy") &amp;" to " &amp; TEXT(IFERROR(INDEX('Overview - Section A'!$E$37:$E$44,MATCH(J104,'Overview - Section A'!$U$37:$U$44,0)),""),"d-mmm-yy")</f>
        <v>1-Jan-18 to 30-Jun-18</v>
      </c>
      <c r="E104" s="385"/>
      <c r="F104" s="386"/>
      <c r="G104" s="441" t="str">
        <f t="shared" si="10"/>
        <v/>
      </c>
      <c r="H104" s="389"/>
      <c r="I104" s="431"/>
      <c r="J104" s="391" t="s">
        <v>410</v>
      </c>
      <c r="K104" s="446"/>
      <c r="L104" s="431" t="b">
        <f t="shared" si="11"/>
        <v>1</v>
      </c>
      <c r="M104" s="431" t="b">
        <f t="shared" si="12"/>
        <v>0</v>
      </c>
      <c r="N104" s="431" t="s">
        <v>848</v>
      </c>
      <c r="O104" s="51"/>
      <c r="P104" s="136"/>
      <c r="Q104" s="135"/>
      <c r="T104" s="104"/>
      <c r="U104" s="104"/>
      <c r="V104" s="104"/>
      <c r="W104" s="104"/>
      <c r="X104" s="186"/>
    </row>
    <row r="105" spans="1:24" ht="47.1" customHeight="1" x14ac:dyDescent="0.3">
      <c r="A105" s="119"/>
      <c r="B105" s="366">
        <v>12</v>
      </c>
      <c r="C105" s="383" t="str">
        <f t="shared" si="9"/>
        <v/>
      </c>
      <c r="D105" s="384" t="str">
        <f ca="1">TEXT(IFERROR(INDEX('Overview - Section A'!$A$37:$A$44,MATCH(J105,'Overview - Section A'!$U$37:$U$44,0)),""),"d-mmm-yy") &amp;" to " &amp; TEXT(IFERROR(INDEX('Overview - Section A'!$E$37:$E$44,MATCH(J105,'Overview - Section A'!$U$37:$U$44,0)),""),"d-mmm-yy")</f>
        <v>1-Jul-18 to 31-Dec-18</v>
      </c>
      <c r="E105" s="385"/>
      <c r="F105" s="386"/>
      <c r="G105" s="441" t="str">
        <f t="shared" si="10"/>
        <v/>
      </c>
      <c r="H105" s="389"/>
      <c r="I105" s="431"/>
      <c r="J105" s="391" t="s">
        <v>412</v>
      </c>
      <c r="K105" s="446"/>
      <c r="L105" s="431" t="b">
        <f t="shared" si="11"/>
        <v>1</v>
      </c>
      <c r="M105" s="431" t="b">
        <f t="shared" si="12"/>
        <v>0</v>
      </c>
      <c r="N105" s="431" t="s">
        <v>849</v>
      </c>
      <c r="O105" s="51"/>
      <c r="P105" s="136"/>
      <c r="Q105" s="135"/>
      <c r="T105" s="104"/>
      <c r="U105" s="104"/>
      <c r="V105" s="104"/>
      <c r="W105" s="104"/>
      <c r="X105" s="186"/>
    </row>
    <row r="106" spans="1:24" ht="47.1" customHeight="1" x14ac:dyDescent="0.3">
      <c r="A106" s="119"/>
      <c r="B106" s="366">
        <v>12</v>
      </c>
      <c r="C106" s="383" t="str">
        <f t="shared" si="9"/>
        <v/>
      </c>
      <c r="D106" s="384" t="str">
        <f ca="1">TEXT(IFERROR(INDEX('Overview - Section A'!$A$37:$A$44,MATCH(J106,'Overview - Section A'!$U$37:$U$44,0)),""),"d-mmm-yy") &amp;" to " &amp; TEXT(IFERROR(INDEX('Overview - Section A'!$E$37:$E$44,MATCH(J106,'Overview - Section A'!$U$37:$U$44,0)),""),"d-mmm-yy")</f>
        <v>1-Jan-19 to 30-Jun-19</v>
      </c>
      <c r="E106" s="385"/>
      <c r="F106" s="386"/>
      <c r="G106" s="441" t="str">
        <f t="shared" si="10"/>
        <v/>
      </c>
      <c r="H106" s="389"/>
      <c r="I106" s="431"/>
      <c r="J106" s="391" t="s">
        <v>414</v>
      </c>
      <c r="K106" s="446"/>
      <c r="L106" s="431" t="b">
        <f t="shared" si="11"/>
        <v>1</v>
      </c>
      <c r="M106" s="431" t="b">
        <f t="shared" si="12"/>
        <v>0</v>
      </c>
      <c r="N106" s="431" t="s">
        <v>850</v>
      </c>
      <c r="O106" s="51"/>
      <c r="P106" s="136"/>
      <c r="Q106" s="135"/>
      <c r="T106" s="104"/>
      <c r="U106" s="104"/>
      <c r="V106" s="104"/>
      <c r="W106" s="104"/>
      <c r="X106" s="186"/>
    </row>
    <row r="107" spans="1:24" ht="47.1" customHeight="1" x14ac:dyDescent="0.3">
      <c r="A107" s="119"/>
      <c r="B107" s="366">
        <v>12</v>
      </c>
      <c r="C107" s="383" t="str">
        <f t="shared" si="9"/>
        <v/>
      </c>
      <c r="D107" s="384" t="str">
        <f ca="1">TEXT(IFERROR(INDEX('Overview - Section A'!$A$37:$A$44,MATCH(J107,'Overview - Section A'!$U$37:$U$44,0)),""),"d-mmm-yy") &amp;" to " &amp; TEXT(IFERROR(INDEX('Overview - Section A'!$E$37:$E$44,MATCH(J107,'Overview - Section A'!$U$37:$U$44,0)),""),"d-mmm-yy")</f>
        <v>1-Jul-19 to 31-Dec-19</v>
      </c>
      <c r="E107" s="385"/>
      <c r="F107" s="386"/>
      <c r="G107" s="441" t="str">
        <f t="shared" si="10"/>
        <v/>
      </c>
      <c r="H107" s="389"/>
      <c r="I107" s="431"/>
      <c r="J107" s="391" t="s">
        <v>416</v>
      </c>
      <c r="K107" s="446"/>
      <c r="L107" s="431" t="b">
        <f t="shared" si="11"/>
        <v>1</v>
      </c>
      <c r="M107" s="431" t="b">
        <f t="shared" si="12"/>
        <v>0</v>
      </c>
      <c r="N107" s="431" t="s">
        <v>851</v>
      </c>
      <c r="O107" s="51"/>
      <c r="P107" s="136"/>
      <c r="Q107" s="135"/>
      <c r="T107" s="104"/>
      <c r="U107" s="104"/>
      <c r="V107" s="104"/>
      <c r="W107" s="104"/>
      <c r="X107" s="186"/>
    </row>
    <row r="108" spans="1:24" ht="47.1" customHeight="1" x14ac:dyDescent="0.3">
      <c r="A108" s="119"/>
      <c r="B108" s="366">
        <v>12</v>
      </c>
      <c r="C108" s="383" t="str">
        <f t="shared" si="9"/>
        <v/>
      </c>
      <c r="D108" s="384" t="str">
        <f ca="1">TEXT(IFERROR(INDEX('Overview - Section A'!$A$37:$A$44,MATCH(J108,'Overview - Section A'!$U$37:$U$44,0)),""),"d-mmm-yy") &amp;" to " &amp; TEXT(IFERROR(INDEX('Overview - Section A'!$E$37:$E$44,MATCH(J108,'Overview - Section A'!$U$37:$U$44,0)),""),"d-mmm-yy")</f>
        <v>1-Jan-20 to 30-Jun-20</v>
      </c>
      <c r="E108" s="385"/>
      <c r="F108" s="386"/>
      <c r="G108" s="441" t="str">
        <f t="shared" si="10"/>
        <v/>
      </c>
      <c r="H108" s="389"/>
      <c r="I108" s="431"/>
      <c r="J108" s="391" t="s">
        <v>418</v>
      </c>
      <c r="K108" s="446"/>
      <c r="L108" s="431" t="b">
        <f t="shared" si="11"/>
        <v>1</v>
      </c>
      <c r="M108" s="431" t="b">
        <f t="shared" si="12"/>
        <v>0</v>
      </c>
      <c r="N108" s="431" t="s">
        <v>852</v>
      </c>
      <c r="O108" s="51"/>
      <c r="P108" s="136"/>
      <c r="Q108" s="135"/>
      <c r="T108" s="104"/>
      <c r="U108" s="104"/>
      <c r="V108" s="104"/>
      <c r="W108" s="104"/>
      <c r="X108" s="186"/>
    </row>
    <row r="109" spans="1:24" ht="47.1" customHeight="1" x14ac:dyDescent="0.3">
      <c r="A109" s="119"/>
      <c r="B109" s="366">
        <v>12</v>
      </c>
      <c r="C109" s="383" t="str">
        <f t="shared" si="9"/>
        <v/>
      </c>
      <c r="D109" s="384" t="str">
        <f ca="1">TEXT(IFERROR(INDEX('Overview - Section A'!$A$37:$A$44,MATCH(J109,'Overview - Section A'!$U$37:$U$44,0)),""),"d-mmm-yy") &amp;" to " &amp; TEXT(IFERROR(INDEX('Overview - Section A'!$E$37:$E$44,MATCH(J109,'Overview - Section A'!$U$37:$U$44,0)),""),"d-mmm-yy")</f>
        <v>1-Jul-20 to 31-Dec-20</v>
      </c>
      <c r="E109" s="385"/>
      <c r="F109" s="386"/>
      <c r="G109" s="441" t="str">
        <f t="shared" si="10"/>
        <v/>
      </c>
      <c r="H109" s="389"/>
      <c r="I109" s="431"/>
      <c r="J109" s="391" t="s">
        <v>420</v>
      </c>
      <c r="K109" s="446"/>
      <c r="L109" s="431" t="b">
        <f t="shared" si="11"/>
        <v>1</v>
      </c>
      <c r="M109" s="431" t="b">
        <f t="shared" si="12"/>
        <v>0</v>
      </c>
      <c r="N109" s="431" t="s">
        <v>853</v>
      </c>
      <c r="O109" s="51"/>
      <c r="P109" s="136"/>
      <c r="Q109" s="135"/>
      <c r="T109" s="104"/>
      <c r="U109" s="104"/>
      <c r="V109" s="104"/>
      <c r="W109" s="104"/>
      <c r="X109" s="186"/>
    </row>
    <row r="110" spans="1:24" ht="47.1" customHeight="1" x14ac:dyDescent="0.3">
      <c r="A110" s="119"/>
      <c r="B110" s="366">
        <v>13</v>
      </c>
      <c r="C110" s="383" t="str">
        <f t="shared" si="9"/>
        <v/>
      </c>
      <c r="D110" s="384" t="str">
        <f ca="1">TEXT(IFERROR(INDEX('Overview - Section A'!$A$37:$A$44,MATCH(J110,'Overview - Section A'!$U$37:$U$44,0)),""),"d-mmm-yy") &amp;" to " &amp; TEXT(IFERROR(INDEX('Overview - Section A'!$E$37:$E$44,MATCH(J110,'Overview - Section A'!$U$37:$U$44,0)),""),"d-mmm-yy")</f>
        <v>1-Jan-18 to 30-Jun-18</v>
      </c>
      <c r="E110" s="385"/>
      <c r="F110" s="386"/>
      <c r="G110" s="441" t="str">
        <f t="shared" si="10"/>
        <v/>
      </c>
      <c r="H110" s="389"/>
      <c r="I110" s="431"/>
      <c r="J110" s="391" t="s">
        <v>410</v>
      </c>
      <c r="K110" s="446"/>
      <c r="L110" s="431" t="b">
        <f t="shared" si="11"/>
        <v>1</v>
      </c>
      <c r="M110" s="431" t="b">
        <f t="shared" si="12"/>
        <v>0</v>
      </c>
      <c r="N110" s="431" t="s">
        <v>854</v>
      </c>
      <c r="O110" s="51"/>
      <c r="P110" s="136"/>
      <c r="Q110" s="135"/>
      <c r="T110" s="104"/>
      <c r="U110" s="104"/>
      <c r="V110" s="104"/>
      <c r="W110" s="104"/>
      <c r="X110" s="186"/>
    </row>
    <row r="111" spans="1:24" ht="47.1" customHeight="1" x14ac:dyDescent="0.3">
      <c r="A111" s="119"/>
      <c r="B111" s="366">
        <v>13</v>
      </c>
      <c r="C111" s="383" t="str">
        <f t="shared" si="9"/>
        <v/>
      </c>
      <c r="D111" s="384" t="str">
        <f ca="1">TEXT(IFERROR(INDEX('Overview - Section A'!$A$37:$A$44,MATCH(J111,'Overview - Section A'!$U$37:$U$44,0)),""),"d-mmm-yy") &amp;" to " &amp; TEXT(IFERROR(INDEX('Overview - Section A'!$E$37:$E$44,MATCH(J111,'Overview - Section A'!$U$37:$U$44,0)),""),"d-mmm-yy")</f>
        <v>1-Jul-18 to 31-Dec-18</v>
      </c>
      <c r="E111" s="385"/>
      <c r="F111" s="386"/>
      <c r="G111" s="441" t="str">
        <f t="shared" si="10"/>
        <v/>
      </c>
      <c r="H111" s="389"/>
      <c r="I111" s="431"/>
      <c r="J111" s="391" t="s">
        <v>412</v>
      </c>
      <c r="K111" s="446"/>
      <c r="L111" s="431" t="b">
        <f t="shared" si="11"/>
        <v>1</v>
      </c>
      <c r="M111" s="431" t="b">
        <f t="shared" si="12"/>
        <v>0</v>
      </c>
      <c r="N111" s="431" t="s">
        <v>855</v>
      </c>
      <c r="O111" s="51"/>
      <c r="P111" s="136"/>
      <c r="Q111" s="135"/>
      <c r="T111" s="104"/>
      <c r="U111" s="104"/>
      <c r="V111" s="104"/>
      <c r="W111" s="104"/>
      <c r="X111" s="186"/>
    </row>
    <row r="112" spans="1:24" ht="47.1" customHeight="1" x14ac:dyDescent="0.3">
      <c r="A112" s="119"/>
      <c r="B112" s="366">
        <v>13</v>
      </c>
      <c r="C112" s="383" t="str">
        <f t="shared" si="9"/>
        <v/>
      </c>
      <c r="D112" s="384" t="str">
        <f ca="1">TEXT(IFERROR(INDEX('Overview - Section A'!$A$37:$A$44,MATCH(J112,'Overview - Section A'!$U$37:$U$44,0)),""),"d-mmm-yy") &amp;" to " &amp; TEXT(IFERROR(INDEX('Overview - Section A'!$E$37:$E$44,MATCH(J112,'Overview - Section A'!$U$37:$U$44,0)),""),"d-mmm-yy")</f>
        <v>1-Jan-19 to 30-Jun-19</v>
      </c>
      <c r="E112" s="385"/>
      <c r="F112" s="386"/>
      <c r="G112" s="441" t="str">
        <f t="shared" si="10"/>
        <v/>
      </c>
      <c r="H112" s="389"/>
      <c r="I112" s="431"/>
      <c r="J112" s="391" t="s">
        <v>414</v>
      </c>
      <c r="K112" s="446"/>
      <c r="L112" s="431" t="b">
        <f t="shared" si="11"/>
        <v>1</v>
      </c>
      <c r="M112" s="431" t="b">
        <f t="shared" si="12"/>
        <v>0</v>
      </c>
      <c r="N112" s="431" t="s">
        <v>856</v>
      </c>
      <c r="O112" s="51"/>
      <c r="P112" s="136"/>
      <c r="Q112" s="135"/>
      <c r="T112" s="104"/>
      <c r="U112" s="104"/>
      <c r="V112" s="104"/>
      <c r="W112" s="104"/>
      <c r="X112" s="186"/>
    </row>
    <row r="113" spans="1:24" ht="47.1" customHeight="1" x14ac:dyDescent="0.3">
      <c r="A113" s="119"/>
      <c r="B113" s="366">
        <v>13</v>
      </c>
      <c r="C113" s="383" t="str">
        <f t="shared" si="9"/>
        <v/>
      </c>
      <c r="D113" s="384" t="str">
        <f ca="1">TEXT(IFERROR(INDEX('Overview - Section A'!$A$37:$A$44,MATCH(J113,'Overview - Section A'!$U$37:$U$44,0)),""),"d-mmm-yy") &amp;" to " &amp; TEXT(IFERROR(INDEX('Overview - Section A'!$E$37:$E$44,MATCH(J113,'Overview - Section A'!$U$37:$U$44,0)),""),"d-mmm-yy")</f>
        <v>1-Jul-19 to 31-Dec-19</v>
      </c>
      <c r="E113" s="385"/>
      <c r="F113" s="386"/>
      <c r="G113" s="441" t="str">
        <f t="shared" si="10"/>
        <v/>
      </c>
      <c r="H113" s="389"/>
      <c r="I113" s="431"/>
      <c r="J113" s="391" t="s">
        <v>416</v>
      </c>
      <c r="K113" s="446"/>
      <c r="L113" s="431" t="b">
        <f t="shared" si="11"/>
        <v>1</v>
      </c>
      <c r="M113" s="431" t="b">
        <f t="shared" si="12"/>
        <v>0</v>
      </c>
      <c r="N113" s="431" t="s">
        <v>857</v>
      </c>
      <c r="O113" s="51"/>
      <c r="P113" s="136"/>
      <c r="Q113" s="135"/>
      <c r="T113" s="104"/>
      <c r="U113" s="104"/>
      <c r="V113" s="104"/>
      <c r="W113" s="104"/>
      <c r="X113" s="186"/>
    </row>
    <row r="114" spans="1:24" ht="47.1" customHeight="1" x14ac:dyDescent="0.3">
      <c r="A114" s="119"/>
      <c r="B114" s="366">
        <v>13</v>
      </c>
      <c r="C114" s="383" t="str">
        <f t="shared" si="9"/>
        <v/>
      </c>
      <c r="D114" s="384" t="str">
        <f ca="1">TEXT(IFERROR(INDEX('Overview - Section A'!$A$37:$A$44,MATCH(J114,'Overview - Section A'!$U$37:$U$44,0)),""),"d-mmm-yy") &amp;" to " &amp; TEXT(IFERROR(INDEX('Overview - Section A'!$E$37:$E$44,MATCH(J114,'Overview - Section A'!$U$37:$U$44,0)),""),"d-mmm-yy")</f>
        <v>1-Jan-20 to 30-Jun-20</v>
      </c>
      <c r="E114" s="385"/>
      <c r="F114" s="386"/>
      <c r="G114" s="441" t="str">
        <f t="shared" si="10"/>
        <v/>
      </c>
      <c r="H114" s="389"/>
      <c r="I114" s="431"/>
      <c r="J114" s="391" t="s">
        <v>418</v>
      </c>
      <c r="K114" s="446"/>
      <c r="L114" s="431" t="b">
        <f t="shared" si="11"/>
        <v>1</v>
      </c>
      <c r="M114" s="431" t="b">
        <f t="shared" si="12"/>
        <v>0</v>
      </c>
      <c r="N114" s="431" t="s">
        <v>858</v>
      </c>
      <c r="O114" s="51"/>
      <c r="P114" s="136"/>
      <c r="Q114" s="135"/>
      <c r="T114" s="104"/>
      <c r="U114" s="104"/>
      <c r="V114" s="104"/>
      <c r="W114" s="104"/>
      <c r="X114" s="186"/>
    </row>
    <row r="115" spans="1:24" ht="47.1" customHeight="1" x14ac:dyDescent="0.3">
      <c r="A115" s="119"/>
      <c r="B115" s="366">
        <v>13</v>
      </c>
      <c r="C115" s="383" t="str">
        <f t="shared" si="9"/>
        <v/>
      </c>
      <c r="D115" s="384" t="str">
        <f ca="1">TEXT(IFERROR(INDEX('Overview - Section A'!$A$37:$A$44,MATCH(J115,'Overview - Section A'!$U$37:$U$44,0)),""),"d-mmm-yy") &amp;" to " &amp; TEXT(IFERROR(INDEX('Overview - Section A'!$E$37:$E$44,MATCH(J115,'Overview - Section A'!$U$37:$U$44,0)),""),"d-mmm-yy")</f>
        <v>1-Jul-20 to 31-Dec-20</v>
      </c>
      <c r="E115" s="385"/>
      <c r="F115" s="386"/>
      <c r="G115" s="441" t="str">
        <f t="shared" si="10"/>
        <v/>
      </c>
      <c r="H115" s="389"/>
      <c r="I115" s="431"/>
      <c r="J115" s="391" t="s">
        <v>420</v>
      </c>
      <c r="K115" s="446"/>
      <c r="L115" s="431" t="b">
        <f t="shared" si="11"/>
        <v>1</v>
      </c>
      <c r="M115" s="431" t="b">
        <f t="shared" si="12"/>
        <v>0</v>
      </c>
      <c r="N115" s="431" t="s">
        <v>859</v>
      </c>
      <c r="O115" s="51"/>
      <c r="P115" s="136"/>
      <c r="Q115" s="135"/>
      <c r="T115" s="104"/>
      <c r="U115" s="104"/>
      <c r="V115" s="104"/>
      <c r="W115" s="104"/>
      <c r="X115" s="186"/>
    </row>
    <row r="116" spans="1:24" ht="47.1" customHeight="1" x14ac:dyDescent="0.3">
      <c r="A116" s="119"/>
      <c r="B116" s="366">
        <v>14</v>
      </c>
      <c r="C116" s="383" t="str">
        <f t="shared" si="9"/>
        <v/>
      </c>
      <c r="D116" s="384" t="str">
        <f ca="1">TEXT(IFERROR(INDEX('Overview - Section A'!$A$37:$A$44,MATCH(J116,'Overview - Section A'!$U$37:$U$44,0)),""),"d-mmm-yy") &amp;" to " &amp; TEXT(IFERROR(INDEX('Overview - Section A'!$E$37:$E$44,MATCH(J116,'Overview - Section A'!$U$37:$U$44,0)),""),"d-mmm-yy")</f>
        <v>1-Jan-18 to 30-Jun-18</v>
      </c>
      <c r="E116" s="386">
        <f>0.9*F116</f>
        <v>731.7</v>
      </c>
      <c r="F116" s="386">
        <v>813</v>
      </c>
      <c r="G116" s="441">
        <f t="shared" si="10"/>
        <v>90</v>
      </c>
      <c r="H116" s="389"/>
      <c r="I116" s="431"/>
      <c r="J116" s="391" t="s">
        <v>410</v>
      </c>
      <c r="K116" s="446"/>
      <c r="L116" s="431" t="b">
        <f t="shared" si="11"/>
        <v>1</v>
      </c>
      <c r="M116" s="431" t="b">
        <f t="shared" si="12"/>
        <v>0</v>
      </c>
      <c r="N116" s="431" t="s">
        <v>860</v>
      </c>
      <c r="O116" s="51"/>
      <c r="P116" s="136"/>
      <c r="Q116" s="135"/>
      <c r="T116" s="104"/>
      <c r="U116" s="104"/>
      <c r="V116" s="104"/>
      <c r="W116" s="104"/>
      <c r="X116" s="186"/>
    </row>
    <row r="117" spans="1:24" ht="47.1" customHeight="1" x14ac:dyDescent="0.3">
      <c r="A117" s="119"/>
      <c r="B117" s="366">
        <v>14</v>
      </c>
      <c r="C117" s="383" t="str">
        <f t="shared" si="9"/>
        <v/>
      </c>
      <c r="D117" s="384" t="str">
        <f ca="1">TEXT(IFERROR(INDEX('Overview - Section A'!$A$37:$A$44,MATCH(J117,'Overview - Section A'!$U$37:$U$44,0)),""),"d-mmm-yy") &amp;" to " &amp; TEXT(IFERROR(INDEX('Overview - Section A'!$E$37:$E$44,MATCH(J117,'Overview - Section A'!$U$37:$U$44,0)),""),"d-mmm-yy")</f>
        <v>1-Jul-18 to 31-Dec-18</v>
      </c>
      <c r="E117" s="386">
        <f>0.9*F117</f>
        <v>731.7</v>
      </c>
      <c r="F117" s="386">
        <v>813</v>
      </c>
      <c r="G117" s="441">
        <f t="shared" si="10"/>
        <v>90</v>
      </c>
      <c r="H117" s="389"/>
      <c r="I117" s="431"/>
      <c r="J117" s="391" t="s">
        <v>412</v>
      </c>
      <c r="K117" s="446"/>
      <c r="L117" s="431" t="b">
        <f t="shared" si="11"/>
        <v>1</v>
      </c>
      <c r="M117" s="431" t="b">
        <f t="shared" si="12"/>
        <v>0</v>
      </c>
      <c r="N117" s="431" t="s">
        <v>861</v>
      </c>
      <c r="O117" s="51"/>
      <c r="P117" s="136"/>
      <c r="Q117" s="135"/>
      <c r="T117" s="104"/>
      <c r="U117" s="104"/>
      <c r="V117" s="104"/>
      <c r="W117" s="104"/>
      <c r="X117" s="186"/>
    </row>
    <row r="118" spans="1:24" ht="47.1" customHeight="1" x14ac:dyDescent="0.3">
      <c r="A118" s="119"/>
      <c r="B118" s="366">
        <v>14</v>
      </c>
      <c r="C118" s="383" t="str">
        <f t="shared" si="9"/>
        <v/>
      </c>
      <c r="D118" s="384" t="str">
        <f ca="1">TEXT(IFERROR(INDEX('Overview - Section A'!$A$37:$A$44,MATCH(J118,'Overview - Section A'!$U$37:$U$44,0)),""),"d-mmm-yy") &amp;" to " &amp; TEXT(IFERROR(INDEX('Overview - Section A'!$E$37:$E$44,MATCH(J118,'Overview - Section A'!$U$37:$U$44,0)),""),"d-mmm-yy")</f>
        <v>1-Jan-19 to 30-Jun-19</v>
      </c>
      <c r="E118" s="386">
        <f>0.9*F118</f>
        <v>731.7</v>
      </c>
      <c r="F118" s="386">
        <v>813</v>
      </c>
      <c r="G118" s="441">
        <f t="shared" si="10"/>
        <v>90</v>
      </c>
      <c r="H118" s="389"/>
      <c r="I118" s="431"/>
      <c r="J118" s="391" t="s">
        <v>414</v>
      </c>
      <c r="K118" s="446"/>
      <c r="L118" s="431" t="b">
        <f t="shared" si="11"/>
        <v>1</v>
      </c>
      <c r="M118" s="431" t="b">
        <f t="shared" si="12"/>
        <v>0</v>
      </c>
      <c r="N118" s="431" t="s">
        <v>862</v>
      </c>
      <c r="O118" s="51"/>
      <c r="P118" s="136"/>
      <c r="Q118" s="135"/>
      <c r="T118" s="104"/>
      <c r="U118" s="104"/>
      <c r="V118" s="104"/>
      <c r="W118" s="104"/>
      <c r="X118" s="186"/>
    </row>
    <row r="119" spans="1:24" ht="47.1" customHeight="1" x14ac:dyDescent="0.3">
      <c r="A119" s="119"/>
      <c r="B119" s="366">
        <v>14</v>
      </c>
      <c r="C119" s="383" t="str">
        <f t="shared" si="9"/>
        <v/>
      </c>
      <c r="D119" s="384" t="str">
        <f ca="1">TEXT(IFERROR(INDEX('Overview - Section A'!$A$37:$A$44,MATCH(J119,'Overview - Section A'!$U$37:$U$44,0)),""),"d-mmm-yy") &amp;" to " &amp; TEXT(IFERROR(INDEX('Overview - Section A'!$E$37:$E$44,MATCH(J119,'Overview - Section A'!$U$37:$U$44,0)),""),"d-mmm-yy")</f>
        <v>1-Jul-19 to 31-Dec-19</v>
      </c>
      <c r="E119" s="385"/>
      <c r="F119" s="386"/>
      <c r="G119" s="441" t="str">
        <f t="shared" si="10"/>
        <v/>
      </c>
      <c r="H119" s="389"/>
      <c r="I119" s="431"/>
      <c r="J119" s="391" t="s">
        <v>416</v>
      </c>
      <c r="K119" s="446"/>
      <c r="L119" s="431" t="b">
        <f t="shared" si="11"/>
        <v>1</v>
      </c>
      <c r="M119" s="431" t="b">
        <f t="shared" si="12"/>
        <v>0</v>
      </c>
      <c r="N119" s="431" t="s">
        <v>863</v>
      </c>
      <c r="O119" s="51"/>
      <c r="P119" s="136"/>
      <c r="Q119" s="135"/>
      <c r="T119" s="104"/>
      <c r="U119" s="104"/>
      <c r="V119" s="104"/>
      <c r="W119" s="104"/>
      <c r="X119" s="186"/>
    </row>
    <row r="120" spans="1:24" ht="47.1" customHeight="1" x14ac:dyDescent="0.3">
      <c r="A120" s="119"/>
      <c r="B120" s="366">
        <v>14</v>
      </c>
      <c r="C120" s="383" t="str">
        <f t="shared" si="9"/>
        <v/>
      </c>
      <c r="D120" s="384" t="str">
        <f ca="1">TEXT(IFERROR(INDEX('Overview - Section A'!$A$37:$A$44,MATCH(J120,'Overview - Section A'!$U$37:$U$44,0)),""),"d-mmm-yy") &amp;" to " &amp; TEXT(IFERROR(INDEX('Overview - Section A'!$E$37:$E$44,MATCH(J120,'Overview - Section A'!$U$37:$U$44,0)),""),"d-mmm-yy")</f>
        <v>1-Jan-20 to 30-Jun-20</v>
      </c>
      <c r="E120" s="385"/>
      <c r="F120" s="386"/>
      <c r="G120" s="441" t="str">
        <f t="shared" si="10"/>
        <v/>
      </c>
      <c r="H120" s="389"/>
      <c r="I120" s="431"/>
      <c r="J120" s="391" t="s">
        <v>418</v>
      </c>
      <c r="K120" s="446"/>
      <c r="L120" s="431" t="b">
        <f t="shared" si="11"/>
        <v>1</v>
      </c>
      <c r="M120" s="431" t="b">
        <f t="shared" si="12"/>
        <v>0</v>
      </c>
      <c r="N120" s="431" t="s">
        <v>864</v>
      </c>
      <c r="O120" s="51"/>
      <c r="P120" s="136"/>
      <c r="Q120" s="135"/>
      <c r="T120" s="104"/>
      <c r="U120" s="104"/>
      <c r="V120" s="104"/>
      <c r="W120" s="104"/>
      <c r="X120" s="186"/>
    </row>
    <row r="121" spans="1:24" ht="47.1" customHeight="1" x14ac:dyDescent="0.3">
      <c r="A121" s="119"/>
      <c r="B121" s="366">
        <v>14</v>
      </c>
      <c r="C121" s="383" t="str">
        <f t="shared" si="9"/>
        <v/>
      </c>
      <c r="D121" s="384" t="str">
        <f ca="1">TEXT(IFERROR(INDEX('Overview - Section A'!$A$37:$A$44,MATCH(J121,'Overview - Section A'!$U$37:$U$44,0)),""),"d-mmm-yy") &amp;" to " &amp; TEXT(IFERROR(INDEX('Overview - Section A'!$E$37:$E$44,MATCH(J121,'Overview - Section A'!$U$37:$U$44,0)),""),"d-mmm-yy")</f>
        <v>1-Jul-20 to 31-Dec-20</v>
      </c>
      <c r="E121" s="385"/>
      <c r="F121" s="386"/>
      <c r="G121" s="441" t="str">
        <f t="shared" si="10"/>
        <v/>
      </c>
      <c r="H121" s="389"/>
      <c r="I121" s="431"/>
      <c r="J121" s="391" t="s">
        <v>420</v>
      </c>
      <c r="K121" s="446"/>
      <c r="L121" s="431" t="b">
        <f t="shared" si="11"/>
        <v>1</v>
      </c>
      <c r="M121" s="431" t="b">
        <f t="shared" si="12"/>
        <v>0</v>
      </c>
      <c r="N121" s="431" t="s">
        <v>865</v>
      </c>
      <c r="O121" s="51"/>
      <c r="P121" s="136"/>
      <c r="Q121" s="135"/>
      <c r="T121" s="104"/>
      <c r="U121" s="104"/>
      <c r="V121" s="104"/>
      <c r="W121" s="104"/>
      <c r="X121" s="186"/>
    </row>
    <row r="122" spans="1:24" ht="47.1" customHeight="1" x14ac:dyDescent="0.3">
      <c r="A122" s="119"/>
      <c r="B122" s="366">
        <v>15</v>
      </c>
      <c r="C122" s="383" t="str">
        <f t="shared" si="9"/>
        <v/>
      </c>
      <c r="D122" s="384" t="str">
        <f ca="1">TEXT(IFERROR(INDEX('Overview - Section A'!$A$37:$A$44,MATCH(J122,'Overview - Section A'!$U$37:$U$44,0)),""),"d-mmm-yy") &amp;" to " &amp; TEXT(IFERROR(INDEX('Overview - Section A'!$E$37:$E$44,MATCH(J122,'Overview - Section A'!$U$37:$U$44,0)),""),"d-mmm-yy")</f>
        <v>1-Jan-18 to 30-Jun-18</v>
      </c>
      <c r="E122" s="385"/>
      <c r="F122" s="386"/>
      <c r="G122" s="441" t="str">
        <f t="shared" si="10"/>
        <v/>
      </c>
      <c r="H122" s="389"/>
      <c r="I122" s="431"/>
      <c r="J122" s="391" t="s">
        <v>410</v>
      </c>
      <c r="K122" s="446"/>
      <c r="L122" s="431" t="b">
        <f t="shared" si="11"/>
        <v>1</v>
      </c>
      <c r="M122" s="431" t="b">
        <f t="shared" si="12"/>
        <v>0</v>
      </c>
      <c r="N122" s="431" t="s">
        <v>866</v>
      </c>
      <c r="O122" s="51"/>
      <c r="P122" s="136"/>
      <c r="Q122" s="135"/>
      <c r="T122" s="104"/>
      <c r="U122" s="104"/>
      <c r="V122" s="104"/>
      <c r="W122" s="104"/>
      <c r="X122" s="186"/>
    </row>
    <row r="123" spans="1:24" ht="47.1" customHeight="1" x14ac:dyDescent="0.3">
      <c r="A123" s="119"/>
      <c r="B123" s="366">
        <v>15</v>
      </c>
      <c r="C123" s="383" t="str">
        <f t="shared" si="9"/>
        <v/>
      </c>
      <c r="D123" s="384" t="str">
        <f ca="1">TEXT(IFERROR(INDEX('Overview - Section A'!$A$37:$A$44,MATCH(J123,'Overview - Section A'!$U$37:$U$44,0)),""),"d-mmm-yy") &amp;" to " &amp; TEXT(IFERROR(INDEX('Overview - Section A'!$E$37:$E$44,MATCH(J123,'Overview - Section A'!$U$37:$U$44,0)),""),"d-mmm-yy")</f>
        <v>1-Jul-18 to 31-Dec-18</v>
      </c>
      <c r="E123" s="385"/>
      <c r="F123" s="386"/>
      <c r="G123" s="441" t="str">
        <f t="shared" si="10"/>
        <v/>
      </c>
      <c r="H123" s="389"/>
      <c r="I123" s="431"/>
      <c r="J123" s="391" t="s">
        <v>412</v>
      </c>
      <c r="K123" s="446"/>
      <c r="L123" s="431" t="b">
        <f t="shared" si="11"/>
        <v>1</v>
      </c>
      <c r="M123" s="431" t="b">
        <f t="shared" si="12"/>
        <v>0</v>
      </c>
      <c r="N123" s="431" t="s">
        <v>867</v>
      </c>
      <c r="O123" s="51"/>
      <c r="P123" s="136"/>
      <c r="Q123" s="135"/>
      <c r="T123" s="104"/>
      <c r="U123" s="104"/>
      <c r="V123" s="104"/>
      <c r="W123" s="104"/>
      <c r="X123" s="186"/>
    </row>
    <row r="124" spans="1:24" ht="47.1" customHeight="1" x14ac:dyDescent="0.3">
      <c r="A124" s="119"/>
      <c r="B124" s="366">
        <v>15</v>
      </c>
      <c r="C124" s="383" t="str">
        <f t="shared" si="9"/>
        <v/>
      </c>
      <c r="D124" s="384" t="str">
        <f ca="1">TEXT(IFERROR(INDEX('Overview - Section A'!$A$37:$A$44,MATCH(J124,'Overview - Section A'!$U$37:$U$44,0)),""),"d-mmm-yy") &amp;" to " &amp; TEXT(IFERROR(INDEX('Overview - Section A'!$E$37:$E$44,MATCH(J124,'Overview - Section A'!$U$37:$U$44,0)),""),"d-mmm-yy")</f>
        <v>1-Jan-19 to 30-Jun-19</v>
      </c>
      <c r="E124" s="385"/>
      <c r="F124" s="386"/>
      <c r="G124" s="441" t="str">
        <f t="shared" si="10"/>
        <v/>
      </c>
      <c r="H124" s="389"/>
      <c r="I124" s="431"/>
      <c r="J124" s="391" t="s">
        <v>414</v>
      </c>
      <c r="K124" s="446"/>
      <c r="L124" s="431" t="b">
        <f t="shared" si="11"/>
        <v>1</v>
      </c>
      <c r="M124" s="431" t="b">
        <f t="shared" si="12"/>
        <v>0</v>
      </c>
      <c r="N124" s="431" t="s">
        <v>868</v>
      </c>
      <c r="O124" s="51"/>
      <c r="P124" s="136"/>
      <c r="Q124" s="135"/>
      <c r="T124" s="104"/>
      <c r="U124" s="104"/>
      <c r="V124" s="104"/>
      <c r="W124" s="104"/>
      <c r="X124" s="186"/>
    </row>
    <row r="125" spans="1:24" ht="47.1" customHeight="1" x14ac:dyDescent="0.3">
      <c r="A125" s="119"/>
      <c r="B125" s="366">
        <v>15</v>
      </c>
      <c r="C125" s="383" t="str">
        <f t="shared" si="9"/>
        <v/>
      </c>
      <c r="D125" s="384" t="str">
        <f ca="1">TEXT(IFERROR(INDEX('Overview - Section A'!$A$37:$A$44,MATCH(J125,'Overview - Section A'!$U$37:$U$44,0)),""),"d-mmm-yy") &amp;" to " &amp; TEXT(IFERROR(INDEX('Overview - Section A'!$E$37:$E$44,MATCH(J125,'Overview - Section A'!$U$37:$U$44,0)),""),"d-mmm-yy")</f>
        <v>1-Jul-19 to 31-Dec-19</v>
      </c>
      <c r="E125" s="385"/>
      <c r="F125" s="386"/>
      <c r="G125" s="441" t="str">
        <f t="shared" si="10"/>
        <v/>
      </c>
      <c r="H125" s="389"/>
      <c r="I125" s="431"/>
      <c r="J125" s="391" t="s">
        <v>416</v>
      </c>
      <c r="K125" s="446"/>
      <c r="L125" s="431" t="b">
        <f t="shared" si="11"/>
        <v>1</v>
      </c>
      <c r="M125" s="431" t="b">
        <f t="shared" si="12"/>
        <v>0</v>
      </c>
      <c r="N125" s="431" t="s">
        <v>869</v>
      </c>
      <c r="O125" s="51"/>
      <c r="P125" s="136"/>
      <c r="Q125" s="135"/>
      <c r="T125" s="104"/>
      <c r="U125" s="104"/>
      <c r="V125" s="104"/>
      <c r="W125" s="104"/>
      <c r="X125" s="186"/>
    </row>
    <row r="126" spans="1:24" ht="47.1" customHeight="1" x14ac:dyDescent="0.3">
      <c r="A126" s="119"/>
      <c r="B126" s="366">
        <v>15</v>
      </c>
      <c r="C126" s="383" t="str">
        <f t="shared" si="9"/>
        <v/>
      </c>
      <c r="D126" s="384" t="str">
        <f ca="1">TEXT(IFERROR(INDEX('Overview - Section A'!$A$37:$A$44,MATCH(J126,'Overview - Section A'!$U$37:$U$44,0)),""),"d-mmm-yy") &amp;" to " &amp; TEXT(IFERROR(INDEX('Overview - Section A'!$E$37:$E$44,MATCH(J126,'Overview - Section A'!$U$37:$U$44,0)),""),"d-mmm-yy")</f>
        <v>1-Jan-20 to 30-Jun-20</v>
      </c>
      <c r="E126" s="385"/>
      <c r="F126" s="386"/>
      <c r="G126" s="441" t="str">
        <f t="shared" si="10"/>
        <v/>
      </c>
      <c r="H126" s="389"/>
      <c r="I126" s="431"/>
      <c r="J126" s="391" t="s">
        <v>418</v>
      </c>
      <c r="K126" s="446"/>
      <c r="L126" s="431" t="b">
        <f t="shared" si="11"/>
        <v>1</v>
      </c>
      <c r="M126" s="431" t="b">
        <f t="shared" si="12"/>
        <v>0</v>
      </c>
      <c r="N126" s="431" t="s">
        <v>870</v>
      </c>
      <c r="O126" s="51"/>
      <c r="P126" s="136"/>
      <c r="Q126" s="135"/>
      <c r="T126" s="104"/>
      <c r="U126" s="104"/>
      <c r="V126" s="104"/>
      <c r="W126" s="104"/>
      <c r="X126" s="186"/>
    </row>
    <row r="127" spans="1:24" ht="47.1" customHeight="1" x14ac:dyDescent="0.3">
      <c r="A127" s="119"/>
      <c r="B127" s="366">
        <v>15</v>
      </c>
      <c r="C127" s="383" t="str">
        <f t="shared" si="9"/>
        <v/>
      </c>
      <c r="D127" s="384" t="str">
        <f ca="1">TEXT(IFERROR(INDEX('Overview - Section A'!$A$37:$A$44,MATCH(J127,'Overview - Section A'!$U$37:$U$44,0)),""),"d-mmm-yy") &amp;" to " &amp; TEXT(IFERROR(INDEX('Overview - Section A'!$E$37:$E$44,MATCH(J127,'Overview - Section A'!$U$37:$U$44,0)),""),"d-mmm-yy")</f>
        <v>1-Jul-20 to 31-Dec-20</v>
      </c>
      <c r="E127" s="385"/>
      <c r="F127" s="386"/>
      <c r="G127" s="441" t="str">
        <f t="shared" si="10"/>
        <v/>
      </c>
      <c r="H127" s="389"/>
      <c r="I127" s="431"/>
      <c r="J127" s="391" t="s">
        <v>420</v>
      </c>
      <c r="K127" s="446"/>
      <c r="L127" s="431" t="b">
        <f t="shared" si="11"/>
        <v>1</v>
      </c>
      <c r="M127" s="431" t="b">
        <f t="shared" si="12"/>
        <v>0</v>
      </c>
      <c r="N127" s="431" t="s">
        <v>871</v>
      </c>
      <c r="O127" s="51"/>
      <c r="P127" s="136"/>
      <c r="Q127" s="135"/>
      <c r="T127" s="104"/>
      <c r="U127" s="104"/>
      <c r="V127" s="104"/>
      <c r="W127" s="104"/>
      <c r="X127" s="186"/>
    </row>
    <row r="128" spans="1:24" ht="47.1" customHeight="1" x14ac:dyDescent="0.3">
      <c r="A128" s="119"/>
      <c r="B128" s="366">
        <v>16</v>
      </c>
      <c r="C128" s="383" t="str">
        <f t="shared" si="9"/>
        <v/>
      </c>
      <c r="D128" s="384" t="str">
        <f ca="1">TEXT(IFERROR(INDEX('Overview - Section A'!$A$37:$A$44,MATCH(J128,'Overview - Section A'!$U$37:$U$44,0)),""),"d-mmm-yy") &amp;" to " &amp; TEXT(IFERROR(INDEX('Overview - Section A'!$E$37:$E$44,MATCH(J128,'Overview - Section A'!$U$37:$U$44,0)),""),"d-mmm-yy")</f>
        <v>1-Jan-18 to 30-Jun-18</v>
      </c>
      <c r="E128" s="385"/>
      <c r="F128" s="386"/>
      <c r="G128" s="441" t="str">
        <f t="shared" si="10"/>
        <v/>
      </c>
      <c r="H128" s="389"/>
      <c r="I128" s="431"/>
      <c r="J128" s="391" t="s">
        <v>410</v>
      </c>
      <c r="K128" s="446"/>
      <c r="L128" s="431" t="b">
        <f t="shared" si="11"/>
        <v>1</v>
      </c>
      <c r="M128" s="431" t="b">
        <f t="shared" si="12"/>
        <v>0</v>
      </c>
      <c r="N128" s="431" t="s">
        <v>872</v>
      </c>
      <c r="O128" s="51"/>
      <c r="P128" s="136"/>
      <c r="Q128" s="135"/>
      <c r="T128" s="104"/>
      <c r="U128" s="104"/>
      <c r="V128" s="104"/>
      <c r="W128" s="104"/>
      <c r="X128" s="186"/>
    </row>
    <row r="129" spans="1:24" ht="47.1" customHeight="1" x14ac:dyDescent="0.3">
      <c r="A129" s="119"/>
      <c r="B129" s="366">
        <v>16</v>
      </c>
      <c r="C129" s="383" t="str">
        <f t="shared" si="9"/>
        <v/>
      </c>
      <c r="D129" s="384" t="str">
        <f ca="1">TEXT(IFERROR(INDEX('Overview - Section A'!$A$37:$A$44,MATCH(J129,'Overview - Section A'!$U$37:$U$44,0)),""),"d-mmm-yy") &amp;" to " &amp; TEXT(IFERROR(INDEX('Overview - Section A'!$E$37:$E$44,MATCH(J129,'Overview - Section A'!$U$37:$U$44,0)),""),"d-mmm-yy")</f>
        <v>1-Jul-18 to 31-Dec-18</v>
      </c>
      <c r="E129" s="385"/>
      <c r="F129" s="386"/>
      <c r="G129" s="441" t="str">
        <f t="shared" si="10"/>
        <v/>
      </c>
      <c r="H129" s="389"/>
      <c r="I129" s="431"/>
      <c r="J129" s="391" t="s">
        <v>412</v>
      </c>
      <c r="K129" s="446"/>
      <c r="L129" s="431" t="b">
        <f t="shared" si="11"/>
        <v>1</v>
      </c>
      <c r="M129" s="431" t="b">
        <f t="shared" si="12"/>
        <v>0</v>
      </c>
      <c r="N129" s="431" t="s">
        <v>873</v>
      </c>
      <c r="O129" s="51"/>
      <c r="P129" s="136"/>
      <c r="Q129" s="135"/>
      <c r="T129" s="104"/>
      <c r="U129" s="104"/>
      <c r="V129" s="104"/>
      <c r="W129" s="104"/>
      <c r="X129" s="186"/>
    </row>
    <row r="130" spans="1:24" ht="47.1" customHeight="1" x14ac:dyDescent="0.3">
      <c r="A130" s="119"/>
      <c r="B130" s="366">
        <v>16</v>
      </c>
      <c r="C130" s="383" t="str">
        <f t="shared" si="9"/>
        <v/>
      </c>
      <c r="D130" s="384" t="str">
        <f ca="1">TEXT(IFERROR(INDEX('Overview - Section A'!$A$37:$A$44,MATCH(J130,'Overview - Section A'!$U$37:$U$44,0)),""),"d-mmm-yy") &amp;" to " &amp; TEXT(IFERROR(INDEX('Overview - Section A'!$E$37:$E$44,MATCH(J130,'Overview - Section A'!$U$37:$U$44,0)),""),"d-mmm-yy")</f>
        <v>1-Jan-19 to 30-Jun-19</v>
      </c>
      <c r="E130" s="385"/>
      <c r="F130" s="386"/>
      <c r="G130" s="441" t="str">
        <f t="shared" si="10"/>
        <v/>
      </c>
      <c r="H130" s="389"/>
      <c r="I130" s="431"/>
      <c r="J130" s="391" t="s">
        <v>414</v>
      </c>
      <c r="K130" s="446"/>
      <c r="L130" s="431" t="b">
        <f t="shared" si="11"/>
        <v>1</v>
      </c>
      <c r="M130" s="431" t="b">
        <f t="shared" si="12"/>
        <v>0</v>
      </c>
      <c r="N130" s="431" t="s">
        <v>874</v>
      </c>
      <c r="O130" s="51"/>
      <c r="P130" s="136"/>
      <c r="Q130" s="135"/>
      <c r="T130" s="104"/>
      <c r="U130" s="104"/>
      <c r="V130" s="104"/>
      <c r="W130" s="104"/>
      <c r="X130" s="186"/>
    </row>
    <row r="131" spans="1:24" ht="47.1" customHeight="1" x14ac:dyDescent="0.3">
      <c r="A131" s="119"/>
      <c r="B131" s="366">
        <v>16</v>
      </c>
      <c r="C131" s="383" t="str">
        <f t="shared" si="9"/>
        <v/>
      </c>
      <c r="D131" s="384" t="str">
        <f ca="1">TEXT(IFERROR(INDEX('Overview - Section A'!$A$37:$A$44,MATCH(J131,'Overview - Section A'!$U$37:$U$44,0)),""),"d-mmm-yy") &amp;" to " &amp; TEXT(IFERROR(INDEX('Overview - Section A'!$E$37:$E$44,MATCH(J131,'Overview - Section A'!$U$37:$U$44,0)),""),"d-mmm-yy")</f>
        <v>1-Jul-19 to 31-Dec-19</v>
      </c>
      <c r="E131" s="385"/>
      <c r="F131" s="386"/>
      <c r="G131" s="441" t="str">
        <f t="shared" si="10"/>
        <v/>
      </c>
      <c r="H131" s="389"/>
      <c r="I131" s="431"/>
      <c r="J131" s="391" t="s">
        <v>416</v>
      </c>
      <c r="K131" s="446"/>
      <c r="L131" s="431" t="b">
        <f t="shared" si="11"/>
        <v>1</v>
      </c>
      <c r="M131" s="431" t="b">
        <f t="shared" si="12"/>
        <v>0</v>
      </c>
      <c r="N131" s="431" t="s">
        <v>875</v>
      </c>
      <c r="O131" s="51"/>
      <c r="P131" s="136"/>
      <c r="Q131" s="135"/>
      <c r="T131" s="104"/>
      <c r="U131" s="104"/>
      <c r="V131" s="104"/>
      <c r="W131" s="104"/>
      <c r="X131" s="186"/>
    </row>
    <row r="132" spans="1:24" ht="47.1" customHeight="1" x14ac:dyDescent="0.3">
      <c r="A132" s="119"/>
      <c r="B132" s="366">
        <v>16</v>
      </c>
      <c r="C132" s="383" t="str">
        <f t="shared" si="9"/>
        <v/>
      </c>
      <c r="D132" s="384" t="str">
        <f ca="1">TEXT(IFERROR(INDEX('Overview - Section A'!$A$37:$A$44,MATCH(J132,'Overview - Section A'!$U$37:$U$44,0)),""),"d-mmm-yy") &amp;" to " &amp; TEXT(IFERROR(INDEX('Overview - Section A'!$E$37:$E$44,MATCH(J132,'Overview - Section A'!$U$37:$U$44,0)),""),"d-mmm-yy")</f>
        <v>1-Jan-20 to 30-Jun-20</v>
      </c>
      <c r="E132" s="385"/>
      <c r="F132" s="386"/>
      <c r="G132" s="441" t="str">
        <f t="shared" si="10"/>
        <v/>
      </c>
      <c r="H132" s="389"/>
      <c r="I132" s="431"/>
      <c r="J132" s="391" t="s">
        <v>418</v>
      </c>
      <c r="K132" s="446"/>
      <c r="L132" s="431" t="b">
        <f t="shared" si="11"/>
        <v>1</v>
      </c>
      <c r="M132" s="431" t="b">
        <f t="shared" si="12"/>
        <v>0</v>
      </c>
      <c r="N132" s="431" t="s">
        <v>876</v>
      </c>
      <c r="O132" s="51"/>
      <c r="P132" s="136"/>
      <c r="Q132" s="135"/>
      <c r="T132" s="104"/>
      <c r="U132" s="104"/>
      <c r="V132" s="104"/>
      <c r="W132" s="104"/>
      <c r="X132" s="186"/>
    </row>
    <row r="133" spans="1:24" ht="47.1" customHeight="1" x14ac:dyDescent="0.3">
      <c r="A133" s="119"/>
      <c r="B133" s="366">
        <v>16</v>
      </c>
      <c r="C133" s="383" t="str">
        <f t="shared" si="9"/>
        <v/>
      </c>
      <c r="D133" s="384" t="str">
        <f ca="1">TEXT(IFERROR(INDEX('Overview - Section A'!$A$37:$A$44,MATCH(J133,'Overview - Section A'!$U$37:$U$44,0)),""),"d-mmm-yy") &amp;" to " &amp; TEXT(IFERROR(INDEX('Overview - Section A'!$E$37:$E$44,MATCH(J133,'Overview - Section A'!$U$37:$U$44,0)),""),"d-mmm-yy")</f>
        <v>1-Jul-20 to 31-Dec-20</v>
      </c>
      <c r="E133" s="385"/>
      <c r="F133" s="386"/>
      <c r="G133" s="441" t="str">
        <f t="shared" si="10"/>
        <v/>
      </c>
      <c r="H133" s="389"/>
      <c r="I133" s="431"/>
      <c r="J133" s="391" t="s">
        <v>420</v>
      </c>
      <c r="K133" s="446"/>
      <c r="L133" s="431" t="b">
        <f t="shared" si="11"/>
        <v>1</v>
      </c>
      <c r="M133" s="431" t="b">
        <f t="shared" si="12"/>
        <v>0</v>
      </c>
      <c r="N133" s="431" t="s">
        <v>877</v>
      </c>
      <c r="O133" s="51"/>
      <c r="P133" s="136"/>
      <c r="Q133" s="135"/>
      <c r="T133" s="104"/>
      <c r="U133" s="104"/>
      <c r="V133" s="104"/>
      <c r="W133" s="104"/>
      <c r="X133" s="186"/>
    </row>
    <row r="134" spans="1:24" ht="47.1" customHeight="1" x14ac:dyDescent="0.3">
      <c r="A134" s="119"/>
      <c r="B134" s="366">
        <v>17</v>
      </c>
      <c r="C134" s="383" t="str">
        <f t="shared" si="9"/>
        <v/>
      </c>
      <c r="D134" s="384" t="str">
        <f ca="1">TEXT(IFERROR(INDEX('Overview - Section A'!$A$37:$A$44,MATCH(J134,'Overview - Section A'!$U$37:$U$44,0)),""),"d-mmm-yy") &amp;" to " &amp; TEXT(IFERROR(INDEX('Overview - Section A'!$E$37:$E$44,MATCH(J134,'Overview - Section A'!$U$37:$U$44,0)),""),"d-mmm-yy")</f>
        <v>1-Jan-18 to 30-Jun-18</v>
      </c>
      <c r="E134" s="385"/>
      <c r="F134" s="386"/>
      <c r="G134" s="441" t="str">
        <f t="shared" si="10"/>
        <v/>
      </c>
      <c r="H134" s="389"/>
      <c r="I134" s="431"/>
      <c r="J134" s="391" t="s">
        <v>410</v>
      </c>
      <c r="K134" s="446"/>
      <c r="L134" s="431" t="b">
        <f t="shared" si="11"/>
        <v>1</v>
      </c>
      <c r="M134" s="431" t="b">
        <f t="shared" si="12"/>
        <v>0</v>
      </c>
      <c r="N134" s="431" t="s">
        <v>878</v>
      </c>
      <c r="O134" s="51"/>
      <c r="P134" s="136"/>
      <c r="Q134" s="135"/>
      <c r="T134" s="104"/>
      <c r="U134" s="104"/>
      <c r="V134" s="104"/>
      <c r="W134" s="104"/>
      <c r="X134" s="186"/>
    </row>
    <row r="135" spans="1:24" ht="47.1" customHeight="1" x14ac:dyDescent="0.3">
      <c r="A135" s="119"/>
      <c r="B135" s="366">
        <v>17</v>
      </c>
      <c r="C135" s="383" t="str">
        <f t="shared" si="9"/>
        <v/>
      </c>
      <c r="D135" s="384" t="str">
        <f ca="1">TEXT(IFERROR(INDEX('Overview - Section A'!$A$37:$A$44,MATCH(J135,'Overview - Section A'!$U$37:$U$44,0)),""),"d-mmm-yy") &amp;" to " &amp; TEXT(IFERROR(INDEX('Overview - Section A'!$E$37:$E$44,MATCH(J135,'Overview - Section A'!$U$37:$U$44,0)),""),"d-mmm-yy")</f>
        <v>1-Jul-18 to 31-Dec-18</v>
      </c>
      <c r="E135" s="385"/>
      <c r="F135" s="386"/>
      <c r="G135" s="441" t="str">
        <f t="shared" si="10"/>
        <v/>
      </c>
      <c r="H135" s="389"/>
      <c r="I135" s="431"/>
      <c r="J135" s="391" t="s">
        <v>412</v>
      </c>
      <c r="K135" s="446"/>
      <c r="L135" s="431" t="b">
        <f t="shared" si="11"/>
        <v>1</v>
      </c>
      <c r="M135" s="431" t="b">
        <f t="shared" si="12"/>
        <v>0</v>
      </c>
      <c r="N135" s="431" t="s">
        <v>879</v>
      </c>
      <c r="O135" s="51"/>
      <c r="P135" s="136"/>
      <c r="Q135" s="135"/>
      <c r="T135" s="104"/>
      <c r="U135" s="104"/>
      <c r="V135" s="104"/>
      <c r="W135" s="104"/>
      <c r="X135" s="186"/>
    </row>
    <row r="136" spans="1:24" ht="47.1" customHeight="1" x14ac:dyDescent="0.3">
      <c r="A136" s="119"/>
      <c r="B136" s="366">
        <v>17</v>
      </c>
      <c r="C136" s="383" t="str">
        <f t="shared" si="9"/>
        <v/>
      </c>
      <c r="D136" s="384" t="str">
        <f ca="1">TEXT(IFERROR(INDEX('Overview - Section A'!$A$37:$A$44,MATCH(J136,'Overview - Section A'!$U$37:$U$44,0)),""),"d-mmm-yy") &amp;" to " &amp; TEXT(IFERROR(INDEX('Overview - Section A'!$E$37:$E$44,MATCH(J136,'Overview - Section A'!$U$37:$U$44,0)),""),"d-mmm-yy")</f>
        <v>1-Jan-19 to 30-Jun-19</v>
      </c>
      <c r="E136" s="385"/>
      <c r="F136" s="386"/>
      <c r="G136" s="441" t="str">
        <f t="shared" si="10"/>
        <v/>
      </c>
      <c r="H136" s="389"/>
      <c r="I136" s="431"/>
      <c r="J136" s="391" t="s">
        <v>414</v>
      </c>
      <c r="K136" s="446"/>
      <c r="L136" s="431" t="b">
        <f t="shared" si="11"/>
        <v>1</v>
      </c>
      <c r="M136" s="431" t="b">
        <f t="shared" si="12"/>
        <v>0</v>
      </c>
      <c r="N136" s="431" t="s">
        <v>880</v>
      </c>
      <c r="O136" s="51"/>
      <c r="P136" s="136"/>
      <c r="Q136" s="135"/>
      <c r="T136" s="104"/>
      <c r="U136" s="104"/>
      <c r="V136" s="104"/>
      <c r="W136" s="104"/>
      <c r="X136" s="186"/>
    </row>
    <row r="137" spans="1:24" ht="47.1" customHeight="1" x14ac:dyDescent="0.3">
      <c r="A137" s="119"/>
      <c r="B137" s="366">
        <v>17</v>
      </c>
      <c r="C137" s="383" t="str">
        <f t="shared" si="9"/>
        <v/>
      </c>
      <c r="D137" s="384" t="str">
        <f ca="1">TEXT(IFERROR(INDEX('Overview - Section A'!$A$37:$A$44,MATCH(J137,'Overview - Section A'!$U$37:$U$44,0)),""),"d-mmm-yy") &amp;" to " &amp; TEXT(IFERROR(INDEX('Overview - Section A'!$E$37:$E$44,MATCH(J137,'Overview - Section A'!$U$37:$U$44,0)),""),"d-mmm-yy")</f>
        <v>1-Jul-19 to 31-Dec-19</v>
      </c>
      <c r="E137" s="385"/>
      <c r="F137" s="386"/>
      <c r="G137" s="441" t="str">
        <f t="shared" si="10"/>
        <v/>
      </c>
      <c r="H137" s="389"/>
      <c r="I137" s="431"/>
      <c r="J137" s="391" t="s">
        <v>416</v>
      </c>
      <c r="K137" s="446"/>
      <c r="L137" s="431" t="b">
        <f t="shared" si="11"/>
        <v>1</v>
      </c>
      <c r="M137" s="431" t="b">
        <f t="shared" si="12"/>
        <v>0</v>
      </c>
      <c r="N137" s="431" t="s">
        <v>881</v>
      </c>
      <c r="O137" s="51"/>
      <c r="P137" s="136"/>
      <c r="Q137" s="135"/>
      <c r="T137" s="104"/>
      <c r="U137" s="104"/>
      <c r="V137" s="104"/>
      <c r="W137" s="104"/>
      <c r="X137" s="186"/>
    </row>
    <row r="138" spans="1:24" ht="47.1" customHeight="1" x14ac:dyDescent="0.3">
      <c r="A138" s="119"/>
      <c r="B138" s="366">
        <v>17</v>
      </c>
      <c r="C138" s="383" t="str">
        <f t="shared" si="9"/>
        <v/>
      </c>
      <c r="D138" s="384" t="str">
        <f ca="1">TEXT(IFERROR(INDEX('Overview - Section A'!$A$37:$A$44,MATCH(J138,'Overview - Section A'!$U$37:$U$44,0)),""),"d-mmm-yy") &amp;" to " &amp; TEXT(IFERROR(INDEX('Overview - Section A'!$E$37:$E$44,MATCH(J138,'Overview - Section A'!$U$37:$U$44,0)),""),"d-mmm-yy")</f>
        <v>1-Jan-20 to 30-Jun-20</v>
      </c>
      <c r="E138" s="385"/>
      <c r="F138" s="386"/>
      <c r="G138" s="441" t="str">
        <f t="shared" si="10"/>
        <v/>
      </c>
      <c r="H138" s="389"/>
      <c r="I138" s="431"/>
      <c r="J138" s="391" t="s">
        <v>418</v>
      </c>
      <c r="K138" s="446"/>
      <c r="L138" s="431" t="b">
        <f t="shared" si="11"/>
        <v>1</v>
      </c>
      <c r="M138" s="431" t="b">
        <f t="shared" si="12"/>
        <v>0</v>
      </c>
      <c r="N138" s="431" t="s">
        <v>882</v>
      </c>
      <c r="O138" s="51"/>
      <c r="P138" s="136"/>
      <c r="Q138" s="135"/>
      <c r="T138" s="104"/>
      <c r="U138" s="104"/>
      <c r="V138" s="104"/>
      <c r="W138" s="104"/>
      <c r="X138" s="186"/>
    </row>
    <row r="139" spans="1:24" ht="47.1" customHeight="1" x14ac:dyDescent="0.3">
      <c r="A139" s="119"/>
      <c r="B139" s="366">
        <v>17</v>
      </c>
      <c r="C139" s="383" t="str">
        <f t="shared" si="9"/>
        <v/>
      </c>
      <c r="D139" s="384" t="str">
        <f ca="1">TEXT(IFERROR(INDEX('Overview - Section A'!$A$37:$A$44,MATCH(J139,'Overview - Section A'!$U$37:$U$44,0)),""),"d-mmm-yy") &amp;" to " &amp; TEXT(IFERROR(INDEX('Overview - Section A'!$E$37:$E$44,MATCH(J139,'Overview - Section A'!$U$37:$U$44,0)),""),"d-mmm-yy")</f>
        <v>1-Jul-20 to 31-Dec-20</v>
      </c>
      <c r="E139" s="385"/>
      <c r="F139" s="386"/>
      <c r="G139" s="441" t="str">
        <f t="shared" si="10"/>
        <v/>
      </c>
      <c r="H139" s="389"/>
      <c r="I139" s="431"/>
      <c r="J139" s="391" t="s">
        <v>420</v>
      </c>
      <c r="K139" s="446"/>
      <c r="L139" s="431" t="b">
        <f t="shared" si="11"/>
        <v>1</v>
      </c>
      <c r="M139" s="431" t="b">
        <f t="shared" si="12"/>
        <v>0</v>
      </c>
      <c r="N139" s="431" t="s">
        <v>883</v>
      </c>
      <c r="O139" s="51"/>
      <c r="P139" s="136"/>
      <c r="Q139" s="135"/>
      <c r="T139" s="104"/>
      <c r="U139" s="104"/>
      <c r="V139" s="104"/>
      <c r="W139" s="104"/>
      <c r="X139" s="186"/>
    </row>
    <row r="140" spans="1:24" ht="47.1" customHeight="1" x14ac:dyDescent="0.3">
      <c r="A140" s="119"/>
      <c r="B140" s="366">
        <v>18</v>
      </c>
      <c r="C140" s="383" t="str">
        <f t="shared" si="9"/>
        <v/>
      </c>
      <c r="D140" s="384" t="str">
        <f ca="1">TEXT(IFERROR(INDEX('Overview - Section A'!$A$37:$A$44,MATCH(J140,'Overview - Section A'!$U$37:$U$44,0)),""),"d-mmm-yy") &amp;" to " &amp; TEXT(IFERROR(INDEX('Overview - Section A'!$E$37:$E$44,MATCH(J140,'Overview - Section A'!$U$37:$U$44,0)),""),"d-mmm-yy")</f>
        <v>1-Jan-18 to 30-Jun-18</v>
      </c>
      <c r="E140" s="385"/>
      <c r="F140" s="386"/>
      <c r="G140" s="441" t="str">
        <f t="shared" si="10"/>
        <v/>
      </c>
      <c r="H140" s="389"/>
      <c r="I140" s="431"/>
      <c r="J140" s="391" t="s">
        <v>410</v>
      </c>
      <c r="K140" s="446"/>
      <c r="L140" s="431" t="b">
        <f t="shared" si="11"/>
        <v>1</v>
      </c>
      <c r="M140" s="431" t="b">
        <f t="shared" si="12"/>
        <v>0</v>
      </c>
      <c r="N140" s="431" t="s">
        <v>884</v>
      </c>
      <c r="O140" s="51"/>
      <c r="P140" s="136"/>
      <c r="Q140" s="135"/>
      <c r="T140" s="104"/>
      <c r="U140" s="104"/>
      <c r="V140" s="104"/>
      <c r="W140" s="104"/>
      <c r="X140" s="186"/>
    </row>
    <row r="141" spans="1:24" ht="47.1" customHeight="1" x14ac:dyDescent="0.3">
      <c r="A141" s="119"/>
      <c r="B141" s="366">
        <v>18</v>
      </c>
      <c r="C141" s="383" t="str">
        <f t="shared" si="9"/>
        <v/>
      </c>
      <c r="D141" s="384" t="str">
        <f ca="1">TEXT(IFERROR(INDEX('Overview - Section A'!$A$37:$A$44,MATCH(J141,'Overview - Section A'!$U$37:$U$44,0)),""),"d-mmm-yy") &amp;" to " &amp; TEXT(IFERROR(INDEX('Overview - Section A'!$E$37:$E$44,MATCH(J141,'Overview - Section A'!$U$37:$U$44,0)),""),"d-mmm-yy")</f>
        <v>1-Jul-18 to 31-Dec-18</v>
      </c>
      <c r="E141" s="385"/>
      <c r="F141" s="386"/>
      <c r="G141" s="441" t="str">
        <f t="shared" si="10"/>
        <v/>
      </c>
      <c r="H141" s="389"/>
      <c r="I141" s="431"/>
      <c r="J141" s="391" t="s">
        <v>412</v>
      </c>
      <c r="K141" s="446"/>
      <c r="L141" s="431" t="b">
        <f t="shared" si="11"/>
        <v>1</v>
      </c>
      <c r="M141" s="431" t="b">
        <f t="shared" si="12"/>
        <v>0</v>
      </c>
      <c r="N141" s="431" t="s">
        <v>885</v>
      </c>
      <c r="O141" s="51"/>
      <c r="P141" s="136"/>
      <c r="Q141" s="135"/>
      <c r="T141" s="104"/>
      <c r="U141" s="104"/>
      <c r="V141" s="104"/>
      <c r="W141" s="104"/>
      <c r="X141" s="186"/>
    </row>
    <row r="142" spans="1:24" ht="47.1" customHeight="1" x14ac:dyDescent="0.3">
      <c r="A142" s="119"/>
      <c r="B142" s="366">
        <v>18</v>
      </c>
      <c r="C142" s="383" t="str">
        <f t="shared" si="9"/>
        <v/>
      </c>
      <c r="D142" s="384" t="str">
        <f ca="1">TEXT(IFERROR(INDEX('Overview - Section A'!$A$37:$A$44,MATCH(J142,'Overview - Section A'!$U$37:$U$44,0)),""),"d-mmm-yy") &amp;" to " &amp; TEXT(IFERROR(INDEX('Overview - Section A'!$E$37:$E$44,MATCH(J142,'Overview - Section A'!$U$37:$U$44,0)),""),"d-mmm-yy")</f>
        <v>1-Jan-19 to 30-Jun-19</v>
      </c>
      <c r="E142" s="385"/>
      <c r="F142" s="386"/>
      <c r="G142" s="441" t="str">
        <f t="shared" si="10"/>
        <v/>
      </c>
      <c r="H142" s="389"/>
      <c r="I142" s="431"/>
      <c r="J142" s="391" t="s">
        <v>414</v>
      </c>
      <c r="K142" s="446"/>
      <c r="L142" s="431" t="b">
        <f t="shared" si="11"/>
        <v>1</v>
      </c>
      <c r="M142" s="431" t="b">
        <f t="shared" si="12"/>
        <v>0</v>
      </c>
      <c r="N142" s="431" t="s">
        <v>886</v>
      </c>
      <c r="O142" s="51"/>
      <c r="P142" s="136"/>
      <c r="Q142" s="135"/>
      <c r="T142" s="104"/>
      <c r="U142" s="104"/>
      <c r="V142" s="104"/>
      <c r="W142" s="104"/>
      <c r="X142" s="186"/>
    </row>
    <row r="143" spans="1:24" ht="47.1" customHeight="1" x14ac:dyDescent="0.3">
      <c r="A143" s="119"/>
      <c r="B143" s="366">
        <v>18</v>
      </c>
      <c r="C143" s="383" t="str">
        <f t="shared" si="9"/>
        <v/>
      </c>
      <c r="D143" s="384" t="str">
        <f ca="1">TEXT(IFERROR(INDEX('Overview - Section A'!$A$37:$A$44,MATCH(J143,'Overview - Section A'!$U$37:$U$44,0)),""),"d-mmm-yy") &amp;" to " &amp; TEXT(IFERROR(INDEX('Overview - Section A'!$E$37:$E$44,MATCH(J143,'Overview - Section A'!$U$37:$U$44,0)),""),"d-mmm-yy")</f>
        <v>1-Jul-19 to 31-Dec-19</v>
      </c>
      <c r="E143" s="385"/>
      <c r="F143" s="386"/>
      <c r="G143" s="441" t="str">
        <f t="shared" si="10"/>
        <v/>
      </c>
      <c r="H143" s="389"/>
      <c r="I143" s="431"/>
      <c r="J143" s="391" t="s">
        <v>416</v>
      </c>
      <c r="K143" s="446"/>
      <c r="L143" s="431" t="b">
        <f t="shared" si="11"/>
        <v>1</v>
      </c>
      <c r="M143" s="431" t="b">
        <f t="shared" si="12"/>
        <v>0</v>
      </c>
      <c r="N143" s="431" t="s">
        <v>887</v>
      </c>
      <c r="O143" s="51"/>
      <c r="P143" s="136"/>
      <c r="Q143" s="135"/>
      <c r="T143" s="104"/>
      <c r="U143" s="104"/>
      <c r="V143" s="104"/>
      <c r="W143" s="104"/>
      <c r="X143" s="186"/>
    </row>
    <row r="144" spans="1:24" ht="47.1" customHeight="1" x14ac:dyDescent="0.3">
      <c r="A144" s="119"/>
      <c r="B144" s="366">
        <v>18</v>
      </c>
      <c r="C144" s="383" t="str">
        <f t="shared" si="9"/>
        <v/>
      </c>
      <c r="D144" s="384" t="str">
        <f ca="1">TEXT(IFERROR(INDEX('Overview - Section A'!$A$37:$A$44,MATCH(J144,'Overview - Section A'!$U$37:$U$44,0)),""),"d-mmm-yy") &amp;" to " &amp; TEXT(IFERROR(INDEX('Overview - Section A'!$E$37:$E$44,MATCH(J144,'Overview - Section A'!$U$37:$U$44,0)),""),"d-mmm-yy")</f>
        <v>1-Jan-20 to 30-Jun-20</v>
      </c>
      <c r="E144" s="385"/>
      <c r="F144" s="386"/>
      <c r="G144" s="441" t="str">
        <f t="shared" si="10"/>
        <v/>
      </c>
      <c r="H144" s="389"/>
      <c r="I144" s="431"/>
      <c r="J144" s="391" t="s">
        <v>418</v>
      </c>
      <c r="K144" s="446"/>
      <c r="L144" s="431" t="b">
        <f t="shared" si="11"/>
        <v>1</v>
      </c>
      <c r="M144" s="431" t="b">
        <f t="shared" si="12"/>
        <v>0</v>
      </c>
      <c r="N144" s="431" t="s">
        <v>888</v>
      </c>
      <c r="O144" s="51"/>
      <c r="P144" s="136"/>
      <c r="Q144" s="135"/>
      <c r="T144" s="104"/>
      <c r="U144" s="104"/>
      <c r="V144" s="104"/>
      <c r="W144" s="104"/>
      <c r="X144" s="186"/>
    </row>
    <row r="145" spans="1:24" ht="47.1" customHeight="1" x14ac:dyDescent="0.3">
      <c r="A145" s="119"/>
      <c r="B145" s="366">
        <v>18</v>
      </c>
      <c r="C145" s="383" t="str">
        <f t="shared" si="9"/>
        <v/>
      </c>
      <c r="D145" s="384" t="str">
        <f ca="1">TEXT(IFERROR(INDEX('Overview - Section A'!$A$37:$A$44,MATCH(J145,'Overview - Section A'!$U$37:$U$44,0)),""),"d-mmm-yy") &amp;" to " &amp; TEXT(IFERROR(INDEX('Overview - Section A'!$E$37:$E$44,MATCH(J145,'Overview - Section A'!$U$37:$U$44,0)),""),"d-mmm-yy")</f>
        <v>1-Jul-20 to 31-Dec-20</v>
      </c>
      <c r="E145" s="385"/>
      <c r="F145" s="386"/>
      <c r="G145" s="441" t="str">
        <f t="shared" si="10"/>
        <v/>
      </c>
      <c r="H145" s="389"/>
      <c r="I145" s="431"/>
      <c r="J145" s="391" t="s">
        <v>420</v>
      </c>
      <c r="K145" s="446"/>
      <c r="L145" s="431" t="b">
        <f t="shared" si="11"/>
        <v>1</v>
      </c>
      <c r="M145" s="431" t="b">
        <f t="shared" si="12"/>
        <v>0</v>
      </c>
      <c r="N145" s="431" t="s">
        <v>889</v>
      </c>
      <c r="O145" s="51"/>
      <c r="P145" s="136"/>
      <c r="Q145" s="135"/>
      <c r="T145" s="104"/>
      <c r="U145" s="104"/>
      <c r="V145" s="104"/>
      <c r="W145" s="104"/>
      <c r="X145" s="186"/>
    </row>
    <row r="146" spans="1:24" ht="47.1" customHeight="1" x14ac:dyDescent="0.3">
      <c r="A146" s="119"/>
      <c r="B146" s="366">
        <v>19</v>
      </c>
      <c r="C146" s="383" t="str">
        <f t="shared" si="9"/>
        <v/>
      </c>
      <c r="D146" s="384" t="str">
        <f ca="1">TEXT(IFERROR(INDEX('Overview - Section A'!$A$37:$A$44,MATCH(J146,'Overview - Section A'!$U$37:$U$44,0)),""),"d-mmm-yy") &amp;" to " &amp; TEXT(IFERROR(INDEX('Overview - Section A'!$E$37:$E$44,MATCH(J146,'Overview - Section A'!$U$37:$U$44,0)),""),"d-mmm-yy")</f>
        <v>1-Jan-18 to 30-Jun-18</v>
      </c>
      <c r="E146" s="385"/>
      <c r="F146" s="386"/>
      <c r="G146" s="441" t="str">
        <f t="shared" si="10"/>
        <v/>
      </c>
      <c r="H146" s="389"/>
      <c r="I146" s="431"/>
      <c r="J146" s="391" t="s">
        <v>410</v>
      </c>
      <c r="K146" s="446"/>
      <c r="L146" s="431" t="b">
        <f t="shared" si="11"/>
        <v>1</v>
      </c>
      <c r="M146" s="431" t="b">
        <f t="shared" si="12"/>
        <v>0</v>
      </c>
      <c r="N146" s="431" t="s">
        <v>890</v>
      </c>
      <c r="O146" s="51"/>
      <c r="P146" s="136"/>
      <c r="Q146" s="135"/>
      <c r="T146" s="104"/>
      <c r="U146" s="104"/>
      <c r="V146" s="104"/>
      <c r="W146" s="104"/>
      <c r="X146" s="186"/>
    </row>
    <row r="147" spans="1:24" ht="47.1" customHeight="1" x14ac:dyDescent="0.3">
      <c r="A147" s="119"/>
      <c r="B147" s="366">
        <v>19</v>
      </c>
      <c r="C147" s="383" t="str">
        <f t="shared" si="9"/>
        <v/>
      </c>
      <c r="D147" s="384" t="str">
        <f ca="1">TEXT(IFERROR(INDEX('Overview - Section A'!$A$37:$A$44,MATCH(J147,'Overview - Section A'!$U$37:$U$44,0)),""),"d-mmm-yy") &amp;" to " &amp; TEXT(IFERROR(INDEX('Overview - Section A'!$E$37:$E$44,MATCH(J147,'Overview - Section A'!$U$37:$U$44,0)),""),"d-mmm-yy")</f>
        <v>1-Jul-18 to 31-Dec-18</v>
      </c>
      <c r="E147" s="385"/>
      <c r="F147" s="386"/>
      <c r="G147" s="441" t="str">
        <f t="shared" si="10"/>
        <v/>
      </c>
      <c r="H147" s="389"/>
      <c r="I147" s="431"/>
      <c r="J147" s="391" t="s">
        <v>412</v>
      </c>
      <c r="K147" s="446"/>
      <c r="L147" s="431" t="b">
        <f t="shared" si="11"/>
        <v>1</v>
      </c>
      <c r="M147" s="431" t="b">
        <f t="shared" si="12"/>
        <v>0</v>
      </c>
      <c r="N147" s="431" t="s">
        <v>891</v>
      </c>
      <c r="O147" s="51"/>
      <c r="P147" s="136"/>
      <c r="Q147" s="135"/>
      <c r="T147" s="104"/>
      <c r="U147" s="104"/>
      <c r="V147" s="104"/>
      <c r="W147" s="104"/>
      <c r="X147" s="186"/>
    </row>
    <row r="148" spans="1:24" ht="47.1" customHeight="1" x14ac:dyDescent="0.3">
      <c r="A148" s="119"/>
      <c r="B148" s="366">
        <v>19</v>
      </c>
      <c r="C148" s="383" t="str">
        <f t="shared" si="9"/>
        <v/>
      </c>
      <c r="D148" s="384" t="str">
        <f ca="1">TEXT(IFERROR(INDEX('Overview - Section A'!$A$37:$A$44,MATCH(J148,'Overview - Section A'!$U$37:$U$44,0)),""),"d-mmm-yy") &amp;" to " &amp; TEXT(IFERROR(INDEX('Overview - Section A'!$E$37:$E$44,MATCH(J148,'Overview - Section A'!$U$37:$U$44,0)),""),"d-mmm-yy")</f>
        <v>1-Jan-19 to 30-Jun-19</v>
      </c>
      <c r="E148" s="385"/>
      <c r="F148" s="386"/>
      <c r="G148" s="441" t="str">
        <f t="shared" si="10"/>
        <v/>
      </c>
      <c r="H148" s="389"/>
      <c r="I148" s="431"/>
      <c r="J148" s="391" t="s">
        <v>414</v>
      </c>
      <c r="K148" s="446"/>
      <c r="L148" s="431" t="b">
        <f t="shared" si="11"/>
        <v>1</v>
      </c>
      <c r="M148" s="431" t="b">
        <f t="shared" si="12"/>
        <v>0</v>
      </c>
      <c r="N148" s="431" t="s">
        <v>892</v>
      </c>
      <c r="O148" s="51"/>
      <c r="P148" s="136"/>
      <c r="Q148" s="135"/>
      <c r="T148" s="104"/>
      <c r="U148" s="104"/>
      <c r="V148" s="104"/>
      <c r="W148" s="104"/>
      <c r="X148" s="186"/>
    </row>
    <row r="149" spans="1:24" ht="47.1" customHeight="1" x14ac:dyDescent="0.3">
      <c r="A149" s="119"/>
      <c r="B149" s="366">
        <v>19</v>
      </c>
      <c r="C149" s="383" t="str">
        <f t="shared" si="9"/>
        <v/>
      </c>
      <c r="D149" s="384" t="str">
        <f ca="1">TEXT(IFERROR(INDEX('Overview - Section A'!$A$37:$A$44,MATCH(J149,'Overview - Section A'!$U$37:$U$44,0)),""),"d-mmm-yy") &amp;" to " &amp; TEXT(IFERROR(INDEX('Overview - Section A'!$E$37:$E$44,MATCH(J149,'Overview - Section A'!$U$37:$U$44,0)),""),"d-mmm-yy")</f>
        <v>1-Jul-19 to 31-Dec-19</v>
      </c>
      <c r="E149" s="385"/>
      <c r="F149" s="386"/>
      <c r="G149" s="441" t="str">
        <f t="shared" si="10"/>
        <v/>
      </c>
      <c r="H149" s="389"/>
      <c r="I149" s="431"/>
      <c r="J149" s="391" t="s">
        <v>416</v>
      </c>
      <c r="K149" s="446"/>
      <c r="L149" s="431" t="b">
        <f t="shared" si="11"/>
        <v>1</v>
      </c>
      <c r="M149" s="431" t="b">
        <f t="shared" si="12"/>
        <v>0</v>
      </c>
      <c r="N149" s="431" t="s">
        <v>893</v>
      </c>
      <c r="O149" s="51"/>
      <c r="P149" s="136"/>
      <c r="Q149" s="135"/>
      <c r="T149" s="104"/>
      <c r="U149" s="104"/>
      <c r="V149" s="104"/>
      <c r="W149" s="104"/>
      <c r="X149" s="186"/>
    </row>
    <row r="150" spans="1:24" ht="47.1" customHeight="1" x14ac:dyDescent="0.3">
      <c r="A150" s="119"/>
      <c r="B150" s="366">
        <v>19</v>
      </c>
      <c r="C150" s="383" t="str">
        <f t="shared" si="9"/>
        <v/>
      </c>
      <c r="D150" s="384" t="str">
        <f ca="1">TEXT(IFERROR(INDEX('Overview - Section A'!$A$37:$A$44,MATCH(J150,'Overview - Section A'!$U$37:$U$44,0)),""),"d-mmm-yy") &amp;" to " &amp; TEXT(IFERROR(INDEX('Overview - Section A'!$E$37:$E$44,MATCH(J150,'Overview - Section A'!$U$37:$U$44,0)),""),"d-mmm-yy")</f>
        <v>1-Jan-20 to 30-Jun-20</v>
      </c>
      <c r="E150" s="385"/>
      <c r="F150" s="386"/>
      <c r="G150" s="441" t="str">
        <f t="shared" si="10"/>
        <v/>
      </c>
      <c r="H150" s="389"/>
      <c r="I150" s="431"/>
      <c r="J150" s="391" t="s">
        <v>418</v>
      </c>
      <c r="K150" s="446"/>
      <c r="L150" s="431" t="b">
        <f t="shared" si="11"/>
        <v>1</v>
      </c>
      <c r="M150" s="431" t="b">
        <f t="shared" si="12"/>
        <v>0</v>
      </c>
      <c r="N150" s="431" t="s">
        <v>894</v>
      </c>
      <c r="O150" s="51"/>
      <c r="P150" s="136"/>
      <c r="Q150" s="135"/>
      <c r="T150" s="104"/>
      <c r="U150" s="104"/>
      <c r="V150" s="104"/>
      <c r="W150" s="104"/>
      <c r="X150" s="186"/>
    </row>
    <row r="151" spans="1:24" ht="47.1" customHeight="1" x14ac:dyDescent="0.3">
      <c r="A151" s="119"/>
      <c r="B151" s="366">
        <v>19</v>
      </c>
      <c r="C151" s="383" t="str">
        <f t="shared" si="9"/>
        <v/>
      </c>
      <c r="D151" s="384" t="str">
        <f ca="1">TEXT(IFERROR(INDEX('Overview - Section A'!$A$37:$A$44,MATCH(J151,'Overview - Section A'!$U$37:$U$44,0)),""),"d-mmm-yy") &amp;" to " &amp; TEXT(IFERROR(INDEX('Overview - Section A'!$E$37:$E$44,MATCH(J151,'Overview - Section A'!$U$37:$U$44,0)),""),"d-mmm-yy")</f>
        <v>1-Jul-20 to 31-Dec-20</v>
      </c>
      <c r="E151" s="385"/>
      <c r="F151" s="386"/>
      <c r="G151" s="441" t="str">
        <f t="shared" si="10"/>
        <v/>
      </c>
      <c r="H151" s="389"/>
      <c r="I151" s="431"/>
      <c r="J151" s="391" t="s">
        <v>420</v>
      </c>
      <c r="K151" s="446"/>
      <c r="L151" s="431" t="b">
        <f t="shared" si="11"/>
        <v>1</v>
      </c>
      <c r="M151" s="431" t="b">
        <f t="shared" si="12"/>
        <v>0</v>
      </c>
      <c r="N151" s="431" t="s">
        <v>895</v>
      </c>
      <c r="O151" s="51"/>
      <c r="P151" s="136"/>
      <c r="Q151" s="135"/>
      <c r="T151" s="104"/>
      <c r="U151" s="104"/>
      <c r="V151" s="104"/>
      <c r="W151" s="104"/>
      <c r="X151" s="186"/>
    </row>
    <row r="152" spans="1:24" ht="47.1" customHeight="1" x14ac:dyDescent="0.3">
      <c r="A152" s="119"/>
      <c r="B152" s="366">
        <v>20</v>
      </c>
      <c r="C152" s="383" t="str">
        <f t="shared" si="9"/>
        <v/>
      </c>
      <c r="D152" s="384" t="str">
        <f ca="1">TEXT(IFERROR(INDEX('Overview - Section A'!$A$37:$A$44,MATCH(J152,'Overview - Section A'!$U$37:$U$44,0)),""),"d-mmm-yy") &amp;" to " &amp; TEXT(IFERROR(INDEX('Overview - Section A'!$E$37:$E$44,MATCH(J152,'Overview - Section A'!$U$37:$U$44,0)),""),"d-mmm-yy")</f>
        <v>1-Jan-18 to 30-Jun-18</v>
      </c>
      <c r="E152" s="385"/>
      <c r="F152" s="386"/>
      <c r="G152" s="441" t="str">
        <f t="shared" si="10"/>
        <v/>
      </c>
      <c r="H152" s="389"/>
      <c r="I152" s="431"/>
      <c r="J152" s="391" t="s">
        <v>410</v>
      </c>
      <c r="K152" s="446"/>
      <c r="L152" s="431" t="b">
        <f t="shared" si="11"/>
        <v>1</v>
      </c>
      <c r="M152" s="431" t="b">
        <f t="shared" si="12"/>
        <v>0</v>
      </c>
      <c r="N152" s="431" t="s">
        <v>896</v>
      </c>
      <c r="O152" s="51"/>
      <c r="P152" s="136"/>
      <c r="Q152" s="135"/>
      <c r="T152" s="104"/>
      <c r="U152" s="104"/>
      <c r="V152" s="104"/>
      <c r="W152" s="104"/>
      <c r="X152" s="186"/>
    </row>
    <row r="153" spans="1:24" ht="47.1" customHeight="1" x14ac:dyDescent="0.3">
      <c r="A153" s="119"/>
      <c r="B153" s="366">
        <v>20</v>
      </c>
      <c r="C153" s="383" t="str">
        <f t="shared" si="9"/>
        <v/>
      </c>
      <c r="D153" s="384" t="str">
        <f ca="1">TEXT(IFERROR(INDEX('Overview - Section A'!$A$37:$A$44,MATCH(J153,'Overview - Section A'!$U$37:$U$44,0)),""),"d-mmm-yy") &amp;" to " &amp; TEXT(IFERROR(INDEX('Overview - Section A'!$E$37:$E$44,MATCH(J153,'Overview - Section A'!$U$37:$U$44,0)),""),"d-mmm-yy")</f>
        <v>1-Jul-18 to 31-Dec-18</v>
      </c>
      <c r="E153" s="385"/>
      <c r="F153" s="386"/>
      <c r="G153" s="441" t="str">
        <f t="shared" si="10"/>
        <v/>
      </c>
      <c r="H153" s="389"/>
      <c r="I153" s="431"/>
      <c r="J153" s="391" t="s">
        <v>412</v>
      </c>
      <c r="K153" s="446"/>
      <c r="L153" s="431" t="b">
        <f t="shared" si="11"/>
        <v>1</v>
      </c>
      <c r="M153" s="431" t="b">
        <f t="shared" si="12"/>
        <v>0</v>
      </c>
      <c r="N153" s="431" t="s">
        <v>897</v>
      </c>
      <c r="O153" s="51"/>
      <c r="P153" s="136"/>
      <c r="Q153" s="135"/>
      <c r="T153" s="104"/>
      <c r="U153" s="104"/>
      <c r="V153" s="104"/>
      <c r="W153" s="104"/>
      <c r="X153" s="186"/>
    </row>
    <row r="154" spans="1:24" ht="47.1" customHeight="1" x14ac:dyDescent="0.3">
      <c r="A154" s="119"/>
      <c r="B154" s="366">
        <v>20</v>
      </c>
      <c r="C154" s="383" t="str">
        <f t="shared" si="9"/>
        <v/>
      </c>
      <c r="D154" s="384" t="str">
        <f ca="1">TEXT(IFERROR(INDEX('Overview - Section A'!$A$37:$A$44,MATCH(J154,'Overview - Section A'!$U$37:$U$44,0)),""),"d-mmm-yy") &amp;" to " &amp; TEXT(IFERROR(INDEX('Overview - Section A'!$E$37:$E$44,MATCH(J154,'Overview - Section A'!$U$37:$U$44,0)),""),"d-mmm-yy")</f>
        <v>1-Jan-19 to 30-Jun-19</v>
      </c>
      <c r="E154" s="385"/>
      <c r="F154" s="386"/>
      <c r="G154" s="441" t="str">
        <f t="shared" si="10"/>
        <v/>
      </c>
      <c r="H154" s="389"/>
      <c r="I154" s="431"/>
      <c r="J154" s="391" t="s">
        <v>414</v>
      </c>
      <c r="K154" s="446"/>
      <c r="L154" s="431" t="b">
        <f t="shared" si="11"/>
        <v>1</v>
      </c>
      <c r="M154" s="431" t="b">
        <f t="shared" si="12"/>
        <v>0</v>
      </c>
      <c r="N154" s="431" t="s">
        <v>898</v>
      </c>
      <c r="O154" s="51"/>
      <c r="P154" s="136"/>
      <c r="Q154" s="135"/>
      <c r="T154" s="104"/>
      <c r="U154" s="104"/>
      <c r="V154" s="104"/>
      <c r="W154" s="104"/>
      <c r="X154" s="186"/>
    </row>
    <row r="155" spans="1:24" ht="47.1" customHeight="1" x14ac:dyDescent="0.3">
      <c r="A155" s="119"/>
      <c r="B155" s="366">
        <v>20</v>
      </c>
      <c r="C155" s="383" t="str">
        <f t="shared" si="9"/>
        <v/>
      </c>
      <c r="D155" s="384" t="str">
        <f ca="1">TEXT(IFERROR(INDEX('Overview - Section A'!$A$37:$A$44,MATCH(J155,'Overview - Section A'!$U$37:$U$44,0)),""),"d-mmm-yy") &amp;" to " &amp; TEXT(IFERROR(INDEX('Overview - Section A'!$E$37:$E$44,MATCH(J155,'Overview - Section A'!$U$37:$U$44,0)),""),"d-mmm-yy")</f>
        <v>1-Jul-19 to 31-Dec-19</v>
      </c>
      <c r="E155" s="385"/>
      <c r="F155" s="386"/>
      <c r="G155" s="441" t="str">
        <f t="shared" si="10"/>
        <v/>
      </c>
      <c r="H155" s="389"/>
      <c r="I155" s="431"/>
      <c r="J155" s="391" t="s">
        <v>416</v>
      </c>
      <c r="K155" s="446"/>
      <c r="L155" s="431" t="b">
        <f t="shared" si="11"/>
        <v>1</v>
      </c>
      <c r="M155" s="431" t="b">
        <f t="shared" si="12"/>
        <v>0</v>
      </c>
      <c r="N155" s="431" t="s">
        <v>899</v>
      </c>
      <c r="O155" s="51"/>
      <c r="P155" s="136"/>
      <c r="Q155" s="135"/>
      <c r="T155" s="104"/>
      <c r="U155" s="104"/>
      <c r="V155" s="104"/>
      <c r="W155" s="104"/>
      <c r="X155" s="186"/>
    </row>
    <row r="156" spans="1:24" ht="47.1" customHeight="1" x14ac:dyDescent="0.3">
      <c r="A156" s="119"/>
      <c r="B156" s="366">
        <v>20</v>
      </c>
      <c r="C156" s="383" t="str">
        <f t="shared" si="9"/>
        <v/>
      </c>
      <c r="D156" s="384" t="str">
        <f ca="1">TEXT(IFERROR(INDEX('Overview - Section A'!$A$37:$A$44,MATCH(J156,'Overview - Section A'!$U$37:$U$44,0)),""),"d-mmm-yy") &amp;" to " &amp; TEXT(IFERROR(INDEX('Overview - Section A'!$E$37:$E$44,MATCH(J156,'Overview - Section A'!$U$37:$U$44,0)),""),"d-mmm-yy")</f>
        <v>1-Jan-20 to 30-Jun-20</v>
      </c>
      <c r="E156" s="385"/>
      <c r="F156" s="386"/>
      <c r="G156" s="441" t="str">
        <f t="shared" si="10"/>
        <v/>
      </c>
      <c r="H156" s="389"/>
      <c r="I156" s="431"/>
      <c r="J156" s="391" t="s">
        <v>418</v>
      </c>
      <c r="K156" s="446"/>
      <c r="L156" s="431" t="b">
        <f t="shared" si="11"/>
        <v>1</v>
      </c>
      <c r="M156" s="431" t="b">
        <f t="shared" si="12"/>
        <v>0</v>
      </c>
      <c r="N156" s="431" t="s">
        <v>900</v>
      </c>
      <c r="O156" s="51"/>
      <c r="P156" s="136"/>
      <c r="Q156" s="135"/>
      <c r="T156" s="104"/>
      <c r="U156" s="104"/>
      <c r="V156" s="104"/>
      <c r="W156" s="104"/>
      <c r="X156" s="186"/>
    </row>
    <row r="157" spans="1:24" ht="47.1" customHeight="1" x14ac:dyDescent="0.3">
      <c r="A157" s="119"/>
      <c r="B157" s="366">
        <v>20</v>
      </c>
      <c r="C157" s="383" t="str">
        <f t="shared" si="9"/>
        <v/>
      </c>
      <c r="D157" s="384" t="str">
        <f ca="1">TEXT(IFERROR(INDEX('Overview - Section A'!$A$37:$A$44,MATCH(J157,'Overview - Section A'!$U$37:$U$44,0)),""),"d-mmm-yy") &amp;" to " &amp; TEXT(IFERROR(INDEX('Overview - Section A'!$E$37:$E$44,MATCH(J157,'Overview - Section A'!$U$37:$U$44,0)),""),"d-mmm-yy")</f>
        <v>1-Jul-20 to 31-Dec-20</v>
      </c>
      <c r="E157" s="385"/>
      <c r="F157" s="386"/>
      <c r="G157" s="441" t="str">
        <f t="shared" si="10"/>
        <v/>
      </c>
      <c r="H157" s="389"/>
      <c r="I157" s="431"/>
      <c r="J157" s="391" t="s">
        <v>420</v>
      </c>
      <c r="K157" s="446"/>
      <c r="L157" s="431" t="b">
        <f t="shared" si="11"/>
        <v>1</v>
      </c>
      <c r="M157" s="431" t="b">
        <f t="shared" si="12"/>
        <v>0</v>
      </c>
      <c r="N157" s="431" t="s">
        <v>901</v>
      </c>
      <c r="O157" s="51"/>
      <c r="P157" s="136"/>
      <c r="Q157" s="135"/>
      <c r="T157" s="104"/>
      <c r="U157" s="104"/>
      <c r="V157" s="104"/>
      <c r="W157" s="104"/>
      <c r="X157" s="186"/>
    </row>
    <row r="158" spans="1:24" ht="47.1" customHeight="1" x14ac:dyDescent="0.3">
      <c r="A158" s="119"/>
      <c r="B158" s="366">
        <v>21</v>
      </c>
      <c r="C158" s="383" t="str">
        <f t="shared" si="9"/>
        <v/>
      </c>
      <c r="D158" s="384" t="str">
        <f ca="1">TEXT(IFERROR(INDEX('Overview - Section A'!$A$37:$A$44,MATCH(J158,'Overview - Section A'!$U$37:$U$44,0)),""),"d-mmm-yy") &amp;" to " &amp; TEXT(IFERROR(INDEX('Overview - Section A'!$E$37:$E$44,MATCH(J158,'Overview - Section A'!$U$37:$U$44,0)),""),"d-mmm-yy")</f>
        <v>1-Jan-18 to 30-Jun-18</v>
      </c>
      <c r="E158" s="385"/>
      <c r="F158" s="386"/>
      <c r="G158" s="441" t="str">
        <f t="shared" si="10"/>
        <v/>
      </c>
      <c r="H158" s="389"/>
      <c r="I158" s="431"/>
      <c r="J158" s="391" t="s">
        <v>410</v>
      </c>
      <c r="K158" s="446"/>
      <c r="L158" s="431" t="b">
        <f t="shared" si="11"/>
        <v>1</v>
      </c>
      <c r="M158" s="431" t="b">
        <f t="shared" si="12"/>
        <v>0</v>
      </c>
      <c r="N158" s="431" t="s">
        <v>902</v>
      </c>
      <c r="O158" s="51"/>
      <c r="P158" s="136"/>
      <c r="Q158" s="135"/>
      <c r="T158" s="104"/>
      <c r="U158" s="104"/>
      <c r="V158" s="104"/>
      <c r="W158" s="104"/>
      <c r="X158" s="186"/>
    </row>
    <row r="159" spans="1:24" ht="47.1" customHeight="1" x14ac:dyDescent="0.3">
      <c r="A159" s="119"/>
      <c r="B159" s="366">
        <v>21</v>
      </c>
      <c r="C159" s="383" t="str">
        <f t="shared" si="9"/>
        <v/>
      </c>
      <c r="D159" s="384" t="str">
        <f ca="1">TEXT(IFERROR(INDEX('Overview - Section A'!$A$37:$A$44,MATCH(J159,'Overview - Section A'!$U$37:$U$44,0)),""),"d-mmm-yy") &amp;" to " &amp; TEXT(IFERROR(INDEX('Overview - Section A'!$E$37:$E$44,MATCH(J159,'Overview - Section A'!$U$37:$U$44,0)),""),"d-mmm-yy")</f>
        <v>1-Jul-18 to 31-Dec-18</v>
      </c>
      <c r="E159" s="385"/>
      <c r="F159" s="386"/>
      <c r="G159" s="441" t="str">
        <f t="shared" si="10"/>
        <v/>
      </c>
      <c r="H159" s="389"/>
      <c r="I159" s="431"/>
      <c r="J159" s="391" t="s">
        <v>412</v>
      </c>
      <c r="K159" s="446"/>
      <c r="L159" s="431" t="b">
        <f t="shared" si="11"/>
        <v>1</v>
      </c>
      <c r="M159" s="431" t="b">
        <f t="shared" si="12"/>
        <v>0</v>
      </c>
      <c r="N159" s="431" t="s">
        <v>903</v>
      </c>
      <c r="O159" s="51"/>
      <c r="P159" s="136"/>
      <c r="Q159" s="135"/>
      <c r="T159" s="104"/>
      <c r="U159" s="104"/>
      <c r="V159" s="104"/>
      <c r="W159" s="104"/>
      <c r="X159" s="186"/>
    </row>
    <row r="160" spans="1:24" ht="47.1" customHeight="1" x14ac:dyDescent="0.3">
      <c r="A160" s="119"/>
      <c r="B160" s="366">
        <v>21</v>
      </c>
      <c r="C160" s="383" t="str">
        <f t="shared" si="9"/>
        <v/>
      </c>
      <c r="D160" s="384" t="str">
        <f ca="1">TEXT(IFERROR(INDEX('Overview - Section A'!$A$37:$A$44,MATCH(J160,'Overview - Section A'!$U$37:$U$44,0)),""),"d-mmm-yy") &amp;" to " &amp; TEXT(IFERROR(INDEX('Overview - Section A'!$E$37:$E$44,MATCH(J160,'Overview - Section A'!$U$37:$U$44,0)),""),"d-mmm-yy")</f>
        <v>1-Jan-19 to 30-Jun-19</v>
      </c>
      <c r="E160" s="385"/>
      <c r="F160" s="386"/>
      <c r="G160" s="441" t="str">
        <f t="shared" si="10"/>
        <v/>
      </c>
      <c r="H160" s="389"/>
      <c r="I160" s="431"/>
      <c r="J160" s="391" t="s">
        <v>414</v>
      </c>
      <c r="K160" s="446"/>
      <c r="L160" s="431" t="b">
        <f t="shared" si="11"/>
        <v>1</v>
      </c>
      <c r="M160" s="431" t="b">
        <f t="shared" si="12"/>
        <v>0</v>
      </c>
      <c r="N160" s="431" t="s">
        <v>904</v>
      </c>
      <c r="O160" s="51"/>
      <c r="P160" s="136"/>
      <c r="Q160" s="135"/>
      <c r="T160" s="104"/>
      <c r="U160" s="104"/>
      <c r="V160" s="104"/>
      <c r="W160" s="104"/>
      <c r="X160" s="186"/>
    </row>
    <row r="161" spans="1:24" ht="47.1" customHeight="1" x14ac:dyDescent="0.3">
      <c r="A161" s="119"/>
      <c r="B161" s="366">
        <v>21</v>
      </c>
      <c r="C161" s="383" t="str">
        <f t="shared" si="9"/>
        <v/>
      </c>
      <c r="D161" s="384" t="str">
        <f ca="1">TEXT(IFERROR(INDEX('Overview - Section A'!$A$37:$A$44,MATCH(J161,'Overview - Section A'!$U$37:$U$44,0)),""),"d-mmm-yy") &amp;" to " &amp; TEXT(IFERROR(INDEX('Overview - Section A'!$E$37:$E$44,MATCH(J161,'Overview - Section A'!$U$37:$U$44,0)),""),"d-mmm-yy")</f>
        <v>1-Jul-19 to 31-Dec-19</v>
      </c>
      <c r="E161" s="385"/>
      <c r="F161" s="386"/>
      <c r="G161" s="441" t="str">
        <f t="shared" si="10"/>
        <v/>
      </c>
      <c r="H161" s="389"/>
      <c r="I161" s="431"/>
      <c r="J161" s="391" t="s">
        <v>416</v>
      </c>
      <c r="K161" s="446"/>
      <c r="L161" s="431" t="b">
        <f t="shared" si="11"/>
        <v>1</v>
      </c>
      <c r="M161" s="431" t="b">
        <f t="shared" si="12"/>
        <v>0</v>
      </c>
      <c r="N161" s="431" t="s">
        <v>905</v>
      </c>
      <c r="O161" s="51"/>
      <c r="P161" s="136"/>
      <c r="Q161" s="135"/>
      <c r="T161" s="104"/>
      <c r="U161" s="104"/>
      <c r="V161" s="104"/>
      <c r="W161" s="104"/>
      <c r="X161" s="186"/>
    </row>
    <row r="162" spans="1:24" ht="47.1" customHeight="1" x14ac:dyDescent="0.3">
      <c r="A162" s="119"/>
      <c r="B162" s="366">
        <v>21</v>
      </c>
      <c r="C162" s="383" t="str">
        <f t="shared" si="9"/>
        <v/>
      </c>
      <c r="D162" s="384" t="str">
        <f ca="1">TEXT(IFERROR(INDEX('Overview - Section A'!$A$37:$A$44,MATCH(J162,'Overview - Section A'!$U$37:$U$44,0)),""),"d-mmm-yy") &amp;" to " &amp; TEXT(IFERROR(INDEX('Overview - Section A'!$E$37:$E$44,MATCH(J162,'Overview - Section A'!$U$37:$U$44,0)),""),"d-mmm-yy")</f>
        <v>1-Jan-20 to 30-Jun-20</v>
      </c>
      <c r="E162" s="385"/>
      <c r="F162" s="386"/>
      <c r="G162" s="441" t="str">
        <f t="shared" si="10"/>
        <v/>
      </c>
      <c r="H162" s="389"/>
      <c r="I162" s="431"/>
      <c r="J162" s="391" t="s">
        <v>418</v>
      </c>
      <c r="K162" s="446"/>
      <c r="L162" s="431" t="b">
        <f t="shared" si="11"/>
        <v>1</v>
      </c>
      <c r="M162" s="431" t="b">
        <f t="shared" si="12"/>
        <v>0</v>
      </c>
      <c r="N162" s="431" t="s">
        <v>906</v>
      </c>
      <c r="O162" s="51"/>
      <c r="P162" s="136"/>
      <c r="Q162" s="135"/>
      <c r="T162" s="104"/>
      <c r="U162" s="104"/>
      <c r="V162" s="104"/>
      <c r="W162" s="104"/>
      <c r="X162" s="186"/>
    </row>
    <row r="163" spans="1:24" ht="47.1" customHeight="1" x14ac:dyDescent="0.3">
      <c r="A163" s="119"/>
      <c r="B163" s="366">
        <v>21</v>
      </c>
      <c r="C163" s="383" t="str">
        <f t="shared" si="9"/>
        <v/>
      </c>
      <c r="D163" s="384" t="str">
        <f ca="1">TEXT(IFERROR(INDEX('Overview - Section A'!$A$37:$A$44,MATCH(J163,'Overview - Section A'!$U$37:$U$44,0)),""),"d-mmm-yy") &amp;" to " &amp; TEXT(IFERROR(INDEX('Overview - Section A'!$E$37:$E$44,MATCH(J163,'Overview - Section A'!$U$37:$U$44,0)),""),"d-mmm-yy")</f>
        <v>1-Jul-20 to 31-Dec-20</v>
      </c>
      <c r="E163" s="385"/>
      <c r="F163" s="386"/>
      <c r="G163" s="441" t="str">
        <f t="shared" si="10"/>
        <v/>
      </c>
      <c r="H163" s="389"/>
      <c r="I163" s="431"/>
      <c r="J163" s="391" t="s">
        <v>420</v>
      </c>
      <c r="K163" s="446"/>
      <c r="L163" s="431" t="b">
        <f t="shared" si="11"/>
        <v>1</v>
      </c>
      <c r="M163" s="431" t="b">
        <f t="shared" si="12"/>
        <v>0</v>
      </c>
      <c r="N163" s="431" t="s">
        <v>907</v>
      </c>
      <c r="O163" s="51"/>
      <c r="P163" s="136"/>
      <c r="Q163" s="135"/>
      <c r="T163" s="104"/>
      <c r="U163" s="104"/>
      <c r="V163" s="104"/>
      <c r="W163" s="104"/>
      <c r="X163" s="186"/>
    </row>
    <row r="164" spans="1:24" ht="47.1" customHeight="1" x14ac:dyDescent="0.3">
      <c r="A164" s="119"/>
      <c r="B164" s="366">
        <v>22</v>
      </c>
      <c r="C164" s="383" t="str">
        <f t="shared" si="9"/>
        <v/>
      </c>
      <c r="D164" s="384" t="str">
        <f ca="1">TEXT(IFERROR(INDEX('Overview - Section A'!$A$37:$A$44,MATCH(J164,'Overview - Section A'!$U$37:$U$44,0)),""),"d-mmm-yy") &amp;" to " &amp; TEXT(IFERROR(INDEX('Overview - Section A'!$E$37:$E$44,MATCH(J164,'Overview - Section A'!$U$37:$U$44,0)),""),"d-mmm-yy")</f>
        <v>1-Jan-18 to 30-Jun-18</v>
      </c>
      <c r="E164" s="385"/>
      <c r="F164" s="386"/>
      <c r="G164" s="441" t="str">
        <f t="shared" si="10"/>
        <v/>
      </c>
      <c r="H164" s="389"/>
      <c r="I164" s="431"/>
      <c r="J164" s="391" t="s">
        <v>410</v>
      </c>
      <c r="K164" s="446"/>
      <c r="L164" s="431" t="b">
        <f t="shared" si="11"/>
        <v>1</v>
      </c>
      <c r="M164" s="431" t="b">
        <f t="shared" si="12"/>
        <v>0</v>
      </c>
      <c r="N164" s="431" t="s">
        <v>908</v>
      </c>
      <c r="O164" s="51"/>
      <c r="P164" s="136"/>
      <c r="Q164" s="135"/>
      <c r="T164" s="104"/>
      <c r="U164" s="104"/>
      <c r="V164" s="104"/>
      <c r="W164" s="104"/>
      <c r="X164" s="186"/>
    </row>
    <row r="165" spans="1:24" ht="47.1" customHeight="1" x14ac:dyDescent="0.3">
      <c r="A165" s="119"/>
      <c r="B165" s="366">
        <v>22</v>
      </c>
      <c r="C165" s="383" t="str">
        <f t="shared" si="9"/>
        <v/>
      </c>
      <c r="D165" s="384" t="str">
        <f ca="1">TEXT(IFERROR(INDEX('Overview - Section A'!$A$37:$A$44,MATCH(J165,'Overview - Section A'!$U$37:$U$44,0)),""),"d-mmm-yy") &amp;" to " &amp; TEXT(IFERROR(INDEX('Overview - Section A'!$E$37:$E$44,MATCH(J165,'Overview - Section A'!$U$37:$U$44,0)),""),"d-mmm-yy")</f>
        <v>1-Jul-18 to 31-Dec-18</v>
      </c>
      <c r="E165" s="385"/>
      <c r="F165" s="386"/>
      <c r="G165" s="441" t="str">
        <f t="shared" si="10"/>
        <v/>
      </c>
      <c r="H165" s="389"/>
      <c r="I165" s="431"/>
      <c r="J165" s="391" t="s">
        <v>412</v>
      </c>
      <c r="K165" s="446"/>
      <c r="L165" s="431" t="b">
        <f t="shared" si="11"/>
        <v>1</v>
      </c>
      <c r="M165" s="431" t="b">
        <f t="shared" si="12"/>
        <v>0</v>
      </c>
      <c r="N165" s="431" t="s">
        <v>909</v>
      </c>
      <c r="O165" s="51"/>
      <c r="P165" s="136"/>
      <c r="Q165" s="135"/>
      <c r="T165" s="104"/>
      <c r="U165" s="104"/>
      <c r="V165" s="104"/>
      <c r="W165" s="104"/>
      <c r="X165" s="186"/>
    </row>
    <row r="166" spans="1:24" ht="47.1" customHeight="1" x14ac:dyDescent="0.3">
      <c r="A166" s="119"/>
      <c r="B166" s="366">
        <v>22</v>
      </c>
      <c r="C166" s="383" t="str">
        <f t="shared" ref="C166:C169" si="13">IF(B166=B165,"",VLOOKUP(B166,$A$10:$AA$34,27,FALSE))</f>
        <v/>
      </c>
      <c r="D166" s="384" t="str">
        <f ca="1">TEXT(IFERROR(INDEX('Overview - Section A'!$A$37:$A$44,MATCH(J166,'Overview - Section A'!$U$37:$U$44,0)),""),"d-mmm-yy") &amp;" to " &amp; TEXT(IFERROR(INDEX('Overview - Section A'!$E$37:$E$44,MATCH(J166,'Overview - Section A'!$U$37:$U$44,0)),""),"d-mmm-yy")</f>
        <v>1-Jan-19 to 30-Jun-19</v>
      </c>
      <c r="E166" s="385"/>
      <c r="F166" s="386"/>
      <c r="G166" s="441" t="str">
        <f t="shared" ref="G166:G169" si="14">IF(IF(AND(E166="",F166=""),K166,IFERROR((E166/F166)*100,""))=0,"",IF(AND(E166="",F166=""),K166,IFERROR((E166/F166)*100,"")))</f>
        <v/>
      </c>
      <c r="H166" s="389"/>
      <c r="I166" s="431"/>
      <c r="J166" s="391" t="s">
        <v>414</v>
      </c>
      <c r="K166" s="446"/>
      <c r="L166" s="431" t="b">
        <f t="shared" ref="L166:L169" si="15">IFERROR(TRUE,FALSE)</f>
        <v>1</v>
      </c>
      <c r="M166" s="431" t="b">
        <f t="shared" ref="M166:M169" si="16">IFERROR(IF(VLOOKUP(B166,$A$10:$AA$34,27,FALSE)&lt;&gt;"",TRUE,FALSE),FALSE)</f>
        <v>0</v>
      </c>
      <c r="N166" s="431" t="s">
        <v>910</v>
      </c>
      <c r="O166" s="51"/>
      <c r="P166" s="136"/>
      <c r="Q166" s="135"/>
      <c r="T166" s="104"/>
      <c r="U166" s="104"/>
      <c r="V166" s="104"/>
      <c r="W166" s="104"/>
      <c r="X166" s="186"/>
    </row>
    <row r="167" spans="1:24" ht="47.1" customHeight="1" x14ac:dyDescent="0.3">
      <c r="A167" s="119"/>
      <c r="B167" s="366">
        <v>22</v>
      </c>
      <c r="C167" s="383" t="str">
        <f t="shared" si="13"/>
        <v/>
      </c>
      <c r="D167" s="384" t="str">
        <f ca="1">TEXT(IFERROR(INDEX('Overview - Section A'!$A$37:$A$44,MATCH(J167,'Overview - Section A'!$U$37:$U$44,0)),""),"d-mmm-yy") &amp;" to " &amp; TEXT(IFERROR(INDEX('Overview - Section A'!$E$37:$E$44,MATCH(J167,'Overview - Section A'!$U$37:$U$44,0)),""),"d-mmm-yy")</f>
        <v>1-Jul-19 to 31-Dec-19</v>
      </c>
      <c r="E167" s="385"/>
      <c r="F167" s="386"/>
      <c r="G167" s="441" t="str">
        <f t="shared" si="14"/>
        <v/>
      </c>
      <c r="H167" s="389"/>
      <c r="I167" s="431"/>
      <c r="J167" s="391" t="s">
        <v>416</v>
      </c>
      <c r="K167" s="446"/>
      <c r="L167" s="431" t="b">
        <f t="shared" si="15"/>
        <v>1</v>
      </c>
      <c r="M167" s="431" t="b">
        <f t="shared" si="16"/>
        <v>0</v>
      </c>
      <c r="N167" s="431" t="s">
        <v>911</v>
      </c>
      <c r="O167" s="51"/>
      <c r="P167" s="136"/>
      <c r="Q167" s="135"/>
      <c r="T167" s="104"/>
      <c r="U167" s="104"/>
      <c r="V167" s="104"/>
      <c r="W167" s="104"/>
      <c r="X167" s="186"/>
    </row>
    <row r="168" spans="1:24" ht="47.1" customHeight="1" x14ac:dyDescent="0.3">
      <c r="A168" s="119"/>
      <c r="B168" s="366">
        <v>22</v>
      </c>
      <c r="C168" s="383" t="str">
        <f t="shared" si="13"/>
        <v/>
      </c>
      <c r="D168" s="384" t="str">
        <f ca="1">TEXT(IFERROR(INDEX('Overview - Section A'!$A$37:$A$44,MATCH(J168,'Overview - Section A'!$U$37:$U$44,0)),""),"d-mmm-yy") &amp;" to " &amp; TEXT(IFERROR(INDEX('Overview - Section A'!$E$37:$E$44,MATCH(J168,'Overview - Section A'!$U$37:$U$44,0)),""),"d-mmm-yy")</f>
        <v>1-Jan-20 to 30-Jun-20</v>
      </c>
      <c r="E168" s="385"/>
      <c r="F168" s="386"/>
      <c r="G168" s="441" t="str">
        <f t="shared" si="14"/>
        <v/>
      </c>
      <c r="H168" s="389"/>
      <c r="I168" s="431"/>
      <c r="J168" s="391" t="s">
        <v>418</v>
      </c>
      <c r="K168" s="446"/>
      <c r="L168" s="431" t="b">
        <f t="shared" si="15"/>
        <v>1</v>
      </c>
      <c r="M168" s="431" t="b">
        <f t="shared" si="16"/>
        <v>0</v>
      </c>
      <c r="N168" s="431" t="s">
        <v>912</v>
      </c>
      <c r="O168" s="51"/>
      <c r="P168" s="136"/>
      <c r="Q168" s="135"/>
      <c r="T168" s="104"/>
      <c r="U168" s="104"/>
      <c r="V168" s="104"/>
      <c r="W168" s="104"/>
      <c r="X168" s="186"/>
    </row>
    <row r="169" spans="1:24" ht="47.1" customHeight="1" x14ac:dyDescent="0.3">
      <c r="A169" s="119"/>
      <c r="B169" s="366">
        <v>22</v>
      </c>
      <c r="C169" s="383" t="str">
        <f t="shared" si="13"/>
        <v/>
      </c>
      <c r="D169" s="384" t="str">
        <f ca="1">TEXT(IFERROR(INDEX('Overview - Section A'!$A$37:$A$44,MATCH(J169,'Overview - Section A'!$U$37:$U$44,0)),""),"d-mmm-yy") &amp;" to " &amp; TEXT(IFERROR(INDEX('Overview - Section A'!$E$37:$E$44,MATCH(J169,'Overview - Section A'!$U$37:$U$44,0)),""),"d-mmm-yy")</f>
        <v>1-Jul-20 to 31-Dec-20</v>
      </c>
      <c r="E169" s="385"/>
      <c r="F169" s="386"/>
      <c r="G169" s="441" t="str">
        <f t="shared" si="14"/>
        <v/>
      </c>
      <c r="H169" s="389"/>
      <c r="I169" s="431"/>
      <c r="J169" s="391" t="s">
        <v>420</v>
      </c>
      <c r="K169" s="446"/>
      <c r="L169" s="431" t="b">
        <f t="shared" si="15"/>
        <v>1</v>
      </c>
      <c r="M169" s="431" t="b">
        <f t="shared" si="16"/>
        <v>0</v>
      </c>
      <c r="N169" s="431" t="s">
        <v>913</v>
      </c>
      <c r="O169" s="51"/>
      <c r="P169" s="136"/>
      <c r="Q169" s="135"/>
      <c r="T169" s="104"/>
      <c r="U169" s="104"/>
      <c r="V169" s="104"/>
      <c r="W169" s="104"/>
      <c r="X169" s="186"/>
    </row>
    <row r="170" spans="1:24" ht="2.1" customHeight="1" thickBot="1" x14ac:dyDescent="0.35">
      <c r="B170" s="65"/>
      <c r="C170" s="66"/>
      <c r="D170" s="66"/>
      <c r="E170" s="66"/>
      <c r="F170" s="66"/>
      <c r="G170" s="66"/>
      <c r="H170" s="66"/>
      <c r="I170" s="66"/>
      <c r="J170" s="66"/>
      <c r="K170" s="66"/>
      <c r="L170" s="66"/>
      <c r="M170" s="66"/>
      <c r="N170" s="66"/>
      <c r="O170" s="61"/>
      <c r="P170" s="136"/>
      <c r="Q170" s="135"/>
      <c r="T170" s="104"/>
      <c r="U170" s="104"/>
      <c r="V170" s="104"/>
      <c r="W170" s="104"/>
      <c r="X170" s="186"/>
    </row>
    <row r="171" spans="1:24" x14ac:dyDescent="0.3">
      <c r="P171" s="135"/>
      <c r="Q171" s="135"/>
      <c r="T171" s="164"/>
      <c r="U171" s="128"/>
      <c r="V171" s="128"/>
      <c r="W171" s="128"/>
      <c r="X171" s="186"/>
    </row>
    <row r="172" spans="1:24" x14ac:dyDescent="0.3">
      <c r="P172" s="135"/>
      <c r="Q172" s="135"/>
      <c r="T172" s="104"/>
      <c r="U172" s="104"/>
      <c r="V172" s="104"/>
      <c r="W172" s="104"/>
      <c r="X172" s="186"/>
    </row>
    <row r="173" spans="1:24" x14ac:dyDescent="0.3">
      <c r="T173" s="104"/>
      <c r="U173" s="104"/>
      <c r="V173" s="104"/>
      <c r="W173" s="104"/>
      <c r="X173" s="186"/>
    </row>
    <row r="174" spans="1:24" x14ac:dyDescent="0.3">
      <c r="T174" s="104"/>
      <c r="U174" s="104"/>
      <c r="V174" s="104"/>
      <c r="W174" s="104"/>
      <c r="X174" s="186"/>
    </row>
    <row r="175" spans="1:24" x14ac:dyDescent="0.3">
      <c r="T175" s="104"/>
      <c r="U175" s="104"/>
      <c r="V175" s="104"/>
      <c r="W175" s="104"/>
      <c r="X175" s="186"/>
    </row>
    <row r="178" spans="1:1" x14ac:dyDescent="0.3">
      <c r="A178" s="67" t="s">
        <v>86</v>
      </c>
    </row>
  </sheetData>
  <sheetProtection algorithmName="SHA-512" hashValue="h+saXtlP4FIYNCUH5ZTPN9fLHzssT9x7MQK/RS8783dzs2eDKFArlRZ3CsqBx70sQ2quGaMNSNsZSQHxO7Jv1A==" saltValue="iTgw4qn5k5+QkTJU1JNA0Q==" spinCount="100000" sheet="1" objects="1" scenarios="1" formatCells="0" sort="0" autoFilter="0"/>
  <mergeCells count="3">
    <mergeCell ref="B35:H35"/>
    <mergeCell ref="A8:AO8"/>
    <mergeCell ref="A1:V2"/>
  </mergeCells>
  <conditionalFormatting sqref="B37:D169">
    <cfRule type="expression" dxfId="81" priority="41">
      <formula>MOD($B37,2)=0</formula>
    </cfRule>
    <cfRule type="expression" dxfId="80" priority="42">
      <formula>MOD($B37,2)=1</formula>
    </cfRule>
  </conditionalFormatting>
  <conditionalFormatting sqref="C10:D11 C14:D32 C12:C13">
    <cfRule type="expression" dxfId="79" priority="39">
      <formula>AND($D10&lt;&gt;"",$C10&lt;&gt;"")</formula>
    </cfRule>
  </conditionalFormatting>
  <conditionalFormatting sqref="E37:H43 E56:H169 H51:H55 E49:H50 H44:H48">
    <cfRule type="expression" dxfId="78" priority="34">
      <formula>AND(INDEX($AO$10:$AO$10,MATCH($A37,$A$10:$A$10,0))="Deactivate")</formula>
    </cfRule>
  </conditionalFormatting>
  <conditionalFormatting sqref="E10:W11 E14:W32 H13:V13 E12:S12">
    <cfRule type="expression" dxfId="77" priority="33">
      <formula>$AO$8="Deactivate"</formula>
    </cfRule>
  </conditionalFormatting>
  <conditionalFormatting sqref="A10:AO11 A14:AO14 H13:V13 A12:C13 E12:S12 X12:AO13">
    <cfRule type="expression" dxfId="76" priority="32">
      <formula>$AF10:$AF33="[Record ID]"</formula>
    </cfRule>
  </conditionalFormatting>
  <conditionalFormatting sqref="B56:H169 B37:H43 B49:H50 B44:D48 H44:H48 B51:D55 H51:H55">
    <cfRule type="expression" dxfId="75" priority="31">
      <formula>$N37:$N170="[Record ID]"</formula>
    </cfRule>
  </conditionalFormatting>
  <conditionalFormatting sqref="A15:AO32">
    <cfRule type="expression" dxfId="74" priority="68">
      <formula>$AF15:$AF170="[Record ID]"</formula>
    </cfRule>
  </conditionalFormatting>
  <conditionalFormatting sqref="E44:G45 E47:G47">
    <cfRule type="expression" dxfId="73" priority="26">
      <formula>AND(INDEX($AO$10:$AO$10,MATCH($A51,$A$10:$A$10,0))="Deactivate")</formula>
    </cfRule>
  </conditionalFormatting>
  <conditionalFormatting sqref="E44:G45 E47:G47">
    <cfRule type="expression" dxfId="72" priority="25">
      <formula>$N51:$N184="[Record ID]"</formula>
    </cfRule>
  </conditionalFormatting>
  <conditionalFormatting sqref="E46:G46">
    <cfRule type="expression" dxfId="71" priority="22">
      <formula>AND(INDEX($AO$10:$AO$10,MATCH($A53,$A$10:$A$10,0))="Deactivate")</formula>
    </cfRule>
  </conditionalFormatting>
  <conditionalFormatting sqref="E46:G46">
    <cfRule type="expression" dxfId="70" priority="21">
      <formula>$N53:$N186="[Record ID]"</formula>
    </cfRule>
  </conditionalFormatting>
  <conditionalFormatting sqref="E48:G48">
    <cfRule type="expression" dxfId="69" priority="18">
      <formula>AND(INDEX($AO$10:$AO$10,MATCH($A55,$A$10:$A$10,0))="Deactivate")</formula>
    </cfRule>
  </conditionalFormatting>
  <conditionalFormatting sqref="E48:G48">
    <cfRule type="expression" dxfId="68" priority="17">
      <formula>$N55:$N188="[Record ID]"</formula>
    </cfRule>
  </conditionalFormatting>
  <conditionalFormatting sqref="D13">
    <cfRule type="expression" dxfId="67" priority="15">
      <formula>AND($D13&lt;&gt;"",$C13&lt;&gt;"")</formula>
    </cfRule>
  </conditionalFormatting>
  <conditionalFormatting sqref="D13">
    <cfRule type="expression" dxfId="66" priority="16">
      <formula>$AF13:$AF168="[Record ID]"</formula>
    </cfRule>
  </conditionalFormatting>
  <conditionalFormatting sqref="E13:G13">
    <cfRule type="expression" dxfId="65" priority="14">
      <formula>$AD$8="Deactivate"</formula>
    </cfRule>
  </conditionalFormatting>
  <conditionalFormatting sqref="E13:G13">
    <cfRule type="expression" dxfId="64" priority="13">
      <formula>$W13:$W29="[Record ID]"</formula>
    </cfRule>
  </conditionalFormatting>
  <conditionalFormatting sqref="D12">
    <cfRule type="expression" dxfId="63" priority="11">
      <formula>AND($D12&lt;&gt;"",$C12&lt;&gt;"")</formula>
    </cfRule>
  </conditionalFormatting>
  <conditionalFormatting sqref="D12">
    <cfRule type="expression" dxfId="62" priority="12">
      <formula>$AF12:$AF167="[Record ID]"</formula>
    </cfRule>
  </conditionalFormatting>
  <conditionalFormatting sqref="T12:W12">
    <cfRule type="expression" dxfId="61" priority="9">
      <formula>$AO$8="Deactivate"</formula>
    </cfRule>
  </conditionalFormatting>
  <conditionalFormatting sqref="T12:W12">
    <cfRule type="expression" dxfId="60" priority="10">
      <formula>$AF12:$AF167="[Record ID]"</formula>
    </cfRule>
  </conditionalFormatting>
  <conditionalFormatting sqref="E51:G54">
    <cfRule type="expression" dxfId="59" priority="7">
      <formula>AND(INDEX($AO$10:$AO$10,MATCH($A51,$A$10:$A$10,0))="Deactivate")</formula>
    </cfRule>
  </conditionalFormatting>
  <conditionalFormatting sqref="E51:G54">
    <cfRule type="expression" dxfId="58" priority="6">
      <formula>$N51:$N184="[Record ID]"</formula>
    </cfRule>
  </conditionalFormatting>
  <conditionalFormatting sqref="E55:G55">
    <cfRule type="expression" dxfId="57" priority="4">
      <formula>AND(INDEX($AO$10:$AO$10,MATCH($A55,$A$10:$A$10,0))="Deactivate")</formula>
    </cfRule>
  </conditionalFormatting>
  <conditionalFormatting sqref="E55:G55">
    <cfRule type="expression" dxfId="56" priority="3">
      <formula>$N55:$N188="[Record ID]"</formula>
    </cfRule>
  </conditionalFormatting>
  <conditionalFormatting sqref="W13">
    <cfRule type="expression" dxfId="55" priority="2">
      <formula>$AO$8="Deactivate"</formula>
    </cfRule>
  </conditionalFormatting>
  <conditionalFormatting sqref="W13">
    <cfRule type="expression" dxfId="54" priority="1">
      <formula>$AF13:$AF36="[Record ID]"</formula>
    </cfRule>
  </conditionalFormatting>
  <dataValidations count="22">
    <dataValidation type="list" allowBlank="1" showInputMessage="1" showErrorMessage="1" sqref="R10:R32">
      <formula1>Subset</formula1>
    </dataValidation>
    <dataValidation type="custom" allowBlank="1" showInputMessage="1" showErrorMessage="1" errorTitle="Coverage Indicators" error="Cannot have a Standard Indicator and Custom Indicator on same line" sqref="D10:D32">
      <formula1>C10=""</formula1>
    </dataValidation>
    <dataValidation type="list" allowBlank="1" showInputMessage="1" showErrorMessage="1" sqref="B10:B32">
      <formula1>Coverage_Module</formula1>
    </dataValidation>
    <dataValidation type="list" allowBlank="1" showInputMessage="1" showErrorMessage="1" sqref="C10:C32">
      <formula1>OFFSET(CoverageStart,MATCH(X10,CoverageColumn,0)-1,2,COUNTIF(CoverageColumn,X10),1)</formula1>
    </dataValidation>
    <dataValidation type="list" allowBlank="1" showInputMessage="1" showErrorMessage="1" sqref="S10:S32">
      <formula1>ResponsiblePR</formula1>
    </dataValidation>
    <dataValidation type="list" allowBlank="1" showInputMessage="1" showErrorMessage="1" sqref="T10:T32">
      <formula1>Country</formula1>
    </dataValidation>
    <dataValidation type="textLength" allowBlank="1" showInputMessage="1" showErrorMessage="1" errorTitle="Entered information is too long" error="Information entered here is limited to 4000 characters. Please capture further details in Comments." sqref="P10:P32">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W10:W32">
      <formula1>0</formula1>
      <formula2>32768</formula2>
    </dataValidation>
    <dataValidation type="decimal" allowBlank="1" showInputMessage="1" showErrorMessage="1" errorTitle="X-Author for Excel" error="Please enter a valid numeric value. Valid range for Coverage Indicator Number is -1E+18 to 1E+18." promptTitle="X-Author for Excel" sqref="A10:A32 B37:B169">
      <formula1>-1000000000000000000</formula1>
      <formula2>1000000000000000000</formula2>
    </dataValidation>
    <dataValidation type="decimal" allowBlank="1" showInputMessage="1" showErrorMessage="1" errorTitle="X-Author for Excel" error="Please enter a valid numeric value. Valid range for Baseline N# is -10000000000 to 10000000000." promptTitle="X-Author for Excel" sqref="E10:E32">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F10:F32">
      <formula1>-10000000000</formula1>
      <formula2>10000000000</formula2>
    </dataValidation>
    <dataValidation type="list" allowBlank="1" showInputMessage="1" showErrorMessage="1" errorTitle="X-Author for Excel" error="Please select a value from the drop-down." promptTitle="X-Author for Excel" sqref="H10:H32">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U10:U32">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V10:V32">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AC10:AC32 L37:M169">
      <formula1>"TRUE,FALSE"</formula1>
    </dataValidation>
    <dataValidation type="custom" allowBlank="1" showInputMessage="1" showErrorMessage="1" errorTitle="X-Author for Excel" error="Id and Lookup fields are not editable." promptTitle="X-Author for Excel" sqref="AN10:AN32 AE10:AH32 N37:N169 J37:J169">
      <formula1>""</formula1>
    </dataValidation>
    <dataValidation type="decimal" allowBlank="1" showInputMessage="1" showErrorMessage="1" errorTitle="X-Author for Excel" error="Please enter a valid numeric value. Valid range for Baseline % is -99999.99 to 99999.99." promptTitle="X-Author for Excel" sqref="AL10:AL32">
      <formula1>-99999.99</formula1>
      <formula2>99999.99</formula2>
    </dataValidation>
    <dataValidation type="list" allowBlank="1" showInputMessage="1" showErrorMessage="1" errorTitle="X-Author for Excel" error="Please select a value from the drop-down." promptTitle="X-Author for Excel" sqref="AO10:AO32">
      <formula1>IF(IFERROR(ROWS(INDIRECT(SUBSTITUTE("AIM_Coverage_Indicator__c.AIM_Deactivate_Indicator__c"," ","_"))),-1) &lt; 0, XAuthorInvalidPicklistData,INDIRECT(SUBSTITUTE("AIM_Coverage_Indicator__c.AIM_Deactivate_Indicator__c"," ","_")))</formula1>
    </dataValidation>
    <dataValidation type="decimal" allowBlank="1" showInputMessage="1" showErrorMessage="1" errorTitle="X-Author for Excel" error="Please enter a valid numeric value. Valid range for Target N# is -10000000000 to 10000000000." promptTitle="X-Author for Excel" sqref="E37:E50 E56:E169">
      <formula1>-10000000000</formula1>
      <formula2>10000000000</formula2>
    </dataValidation>
    <dataValidation type="decimal" allowBlank="1" showInputMessage="1" showErrorMessage="1" errorTitle="X-Author for Excel" error="Please enter a valid numeric value. Valid range for Target D# is -10000000000 to 10000000000." promptTitle="X-Author for Excel" sqref="F37:F50 F56:F169">
      <formula1>-10000000000</formula1>
      <formula2>10000000000</formula2>
    </dataValidation>
    <dataValidation type="list" allowBlank="1" showInputMessage="1" showErrorMessage="1" errorTitle="X-Author for Excel" error="Please select a value from the drop-down." promptTitle="X-Author for Excel" sqref="H37:H169">
      <formula1>IF(IFERROR(ROWS(INDIRECT(SUBSTITUTE("AIM_Coverage_Indicator_Targets_Results__c.AIM_Mark_if_target_is_TBD__c"," ","_"))),-1) &lt; 0, XAuthorInvalidPicklistData,INDIRECT(SUBSTITUTE("AIM_Coverage_Indicator_Targets_Results__c.AIM_Mark_if_target_is_TBD__c"," ","_")))</formula1>
    </dataValidation>
    <dataValidation type="decimal" allowBlank="1" showInputMessage="1" showErrorMessage="1" errorTitle="X-Author for Excel" error="Please enter a valid numeric value. Valid range for Target % is -99999.9 to 99999.9." promptTitle="X-Author for Excel" sqref="K37:K169">
      <formula1>-99999.9</formula1>
      <formula2>99999.9</formula2>
    </dataValidation>
  </dataValidations>
  <hyperlinks>
    <hyperlink ref="B4" location="_fba43122_7879_4bc6_ab59_ece879d4dafd" display="Coverage Indicators"/>
    <hyperlink ref="C4" location="_779b0207_1267_4760_b2e2_850e0608884a" display="Coverage Indicator Targets"/>
    <hyperlink ref="A178" location="'Coverage Indicators - Section D'!A4" display="'Coverage Indicators - Section D'!A4"/>
  </hyperlinks>
  <pageMargins left="0.7" right="0.7" top="0.75" bottom="0.75" header="0.3" footer="0.3"/>
  <pageSetup paperSize="8" scale="32" fitToHeight="0" orientation="landscape" r:id="rId1"/>
  <colBreaks count="1" manualBreakCount="1">
    <brk id="25" max="1048575" man="1"/>
  </colBreaks>
  <extLst>
    <ext xmlns:x14="http://schemas.microsoft.com/office/spreadsheetml/2009/9/main" uri="{78C0D931-6437-407d-A8EE-F0AAD7539E65}">
      <x14:conditionalFormattings>
        <x14:conditionalFormatting xmlns:xm="http://schemas.microsoft.com/office/excel/2006/main">
          <x14:cfRule type="expression" priority="40" id="{0B2CCBC0-1F1D-4D86-B497-1C748EC8E20D}">
            <xm:f>INDEX('Overview - Section A'!$E$35:$E$36,MATCH($J37,'Overview - Section A'!$I$35:$I$36,0))&gt;'Overview - Section A'!$E$8</xm:f>
            <x14:dxf>
              <font>
                <color theme="1" tint="0.499984740745262"/>
              </font>
              <fill>
                <patternFill patternType="darkGray">
                  <fgColor theme="1" tint="0.499984740745262"/>
                  <bgColor theme="1" tint="0.499984740745262"/>
                </patternFill>
              </fill>
            </x14:dxf>
          </x14:cfRule>
          <xm:sqref>B170:H170 H37:H169 B56:F169 B37:F43 B49:F50 B44:D48 B51:D55</xm:sqref>
        </x14:conditionalFormatting>
        <x14:conditionalFormatting xmlns:xm="http://schemas.microsoft.com/office/excel/2006/main">
          <x14:cfRule type="expression" priority="38" id="{069419CD-2F1B-40A1-B75F-C0ADD7C1C706}">
            <xm:f>INDEX('Overview - Section A'!$E$35:$E$36,MATCH($J37,'Overview - Section A'!$I$35:$I$36,0))&gt;'Overview - Section A'!$E$8</xm:f>
            <x14:dxf>
              <font>
                <color theme="1" tint="0.499984740745262"/>
              </font>
              <fill>
                <patternFill patternType="darkGray">
                  <fgColor theme="1" tint="0.499984740745262"/>
                  <bgColor theme="1" tint="0.499984740745262"/>
                </patternFill>
              </fill>
            </x14:dxf>
          </x14:cfRule>
          <xm:sqref>G56:G169 G37:G43 G49:G50</xm:sqref>
        </x14:conditionalFormatting>
        <x14:conditionalFormatting xmlns:xm="http://schemas.microsoft.com/office/excel/2006/main">
          <x14:cfRule type="expression" priority="37" id="{D9AA6774-401A-400F-8247-E43514CF4FC8}">
            <xm:f>INDEX('Overview - Section A'!$E$35:$E$36,MATCH($J10,'Overview - Section A'!$I$35:$I$36,0))&gt;'Overview - Section A'!$E$8</xm:f>
            <x14:dxf>
              <font>
                <color theme="1" tint="0.499984740745262"/>
              </font>
              <fill>
                <patternFill patternType="darkGray">
                  <fgColor theme="1" tint="0.499984740745262"/>
                  <bgColor theme="1" tint="0.499984740745262"/>
                </patternFill>
              </fill>
            </x14:dxf>
          </x14:cfRule>
          <xm:sqref>G10:G12 G14:G32</xm:sqref>
        </x14:conditionalFormatting>
        <x14:conditionalFormatting xmlns:xm="http://schemas.microsoft.com/office/excel/2006/main">
          <x14:cfRule type="expression" priority="36" id="{04AAFA15-D3CA-41BE-98A9-8DA47183B4D4}">
            <xm:f>OR('Overview - Section A'!$AN$5="Grant Making", 'Overview - Section A'!$AN$5="Grant Revision")</xm:f>
            <x14:dxf>
              <font>
                <color theme="1" tint="0.499984740745262"/>
              </font>
              <fill>
                <patternFill patternType="darkGray">
                  <fgColor theme="1" tint="0.499984740745262"/>
                  <bgColor theme="1" tint="0.499984740745262"/>
                </patternFill>
              </fill>
              <border>
                <left/>
                <right/>
                <top/>
                <bottom/>
              </border>
            </x14:dxf>
          </x14:cfRule>
          <xm:sqref>S9:S32</xm:sqref>
        </x14:conditionalFormatting>
        <x14:conditionalFormatting xmlns:xm="http://schemas.microsoft.com/office/excel/2006/main">
          <x14:cfRule type="expression" priority="35" id="{6B7042EF-54D9-4958-97C7-2B9275BAFDB4}">
            <xm:f>OR('Overview - Section A'!$AN$5="Grant Making", 'Overview - Section A'!$AN$5="Funding Request")</xm:f>
            <x14:dxf>
              <font>
                <color theme="1" tint="0.499984740745262"/>
              </font>
              <fill>
                <patternFill patternType="darkGray">
                  <fgColor theme="1" tint="0.499984740745262"/>
                  <bgColor theme="1" tint="0.499984740745262"/>
                </patternFill>
              </fill>
            </x14:dxf>
          </x14:cfRule>
          <xm:sqref>AO9:AO32</xm:sqref>
        </x14:conditionalFormatting>
        <x14:conditionalFormatting xmlns:xm="http://schemas.microsoft.com/office/excel/2006/main">
          <x14:cfRule type="expression" priority="28" id="{BF558FD2-D183-4CCF-A87E-57535B4519EE}">
            <xm:f>INDEX('\\prodmeteorfs.gf.theglobalfund.org\UserDocuments\etessera\Documents\Versions October\[GHA-M-AGAMal_PF_GF_Updated_06102017 including prisons.xlsx]Overview - Section A'!#REF!,MATCH($J51,'\\prodmeteorfs.gf.theglobalfund.org\UserDocuments\etessera\Documents\Versions October\[GHA-M-AGAMal_PF_GF_Updated_06102017 including prisons.xlsx]Overview - Section A'!#REF!,0))&gt;'\\prodmeteorfs.gf.theglobalfund.org\UserDocuments\etessera\Documents\Versions October\[GHA-M-AGAMal_PF_GF_Updated_06102017 including prisons.xlsx]Overview - Section A'!#REF!</xm:f>
            <x14:dxf>
              <font>
                <color theme="1" tint="0.499984740745262"/>
              </font>
              <fill>
                <patternFill patternType="darkGray">
                  <fgColor theme="1" tint="0.499984740745262"/>
                  <bgColor theme="1" tint="0.499984740745262"/>
                </patternFill>
              </fill>
            </x14:dxf>
          </x14:cfRule>
          <xm:sqref>E44:F44</xm:sqref>
        </x14:conditionalFormatting>
        <x14:conditionalFormatting xmlns:xm="http://schemas.microsoft.com/office/excel/2006/main">
          <x14:cfRule type="expression" priority="27" id="{B67D6E0B-3795-4467-9A34-F522008F786D}">
            <xm:f>INDEX('\\prodmeteorfs.gf.theglobalfund.org\UserDocuments\etessera\Documents\Versions October\[GHA-M-AGAMal_PF_GF_Updated_06102017 including prisons.xlsx]Overview - Section A'!#REF!,MATCH($J51,'\\prodmeteorfs.gf.theglobalfund.org\UserDocuments\etessera\Documents\Versions October\[GHA-M-AGAMal_PF_GF_Updated_06102017 including prisons.xlsx]Overview - Section A'!#REF!,0))&gt;'\\prodmeteorfs.gf.theglobalfund.org\UserDocuments\etessera\Documents\Versions October\[GHA-M-AGAMal_PF_GF_Updated_06102017 including prisons.xlsx]Overview - Section A'!#REF!</xm:f>
            <x14:dxf>
              <font>
                <color theme="1" tint="0.499984740745262"/>
              </font>
              <fill>
                <patternFill patternType="darkGray">
                  <fgColor theme="1" tint="0.499984740745262"/>
                  <bgColor theme="1" tint="0.499984740745262"/>
                </patternFill>
              </fill>
            </x14:dxf>
          </x14:cfRule>
          <xm:sqref>G44</xm:sqref>
        </x14:conditionalFormatting>
        <x14:conditionalFormatting xmlns:xm="http://schemas.microsoft.com/office/excel/2006/main">
          <x14:cfRule type="expression" priority="24" id="{1554122C-01C7-4F73-92F9-ED0D4CDCE392}">
            <xm:f>INDEX('\\prodmeteorfs.gf.theglobalfund.org\UserDocuments\etessera\Documents\Versions October\[GHA-M-AGAMal_PF_GF_Updated_06102017 including prisons.xlsx]Overview - Section A'!#REF!,MATCH($J53,'\\prodmeteorfs.gf.theglobalfund.org\UserDocuments\etessera\Documents\Versions October\[GHA-M-AGAMal_PF_GF_Updated_06102017 including prisons.xlsx]Overview - Section A'!#REF!,0))&gt;'\\prodmeteorfs.gf.theglobalfund.org\UserDocuments\etessera\Documents\Versions October\[GHA-M-AGAMal_PF_GF_Updated_06102017 including prisons.xlsx]Overview - Section A'!#REF!</xm:f>
            <x14:dxf>
              <font>
                <color theme="1" tint="0.499984740745262"/>
              </font>
              <fill>
                <patternFill patternType="darkGray">
                  <fgColor theme="1" tint="0.499984740745262"/>
                  <bgColor theme="1" tint="0.499984740745262"/>
                </patternFill>
              </fill>
            </x14:dxf>
          </x14:cfRule>
          <xm:sqref>E46:F46</xm:sqref>
        </x14:conditionalFormatting>
        <x14:conditionalFormatting xmlns:xm="http://schemas.microsoft.com/office/excel/2006/main">
          <x14:cfRule type="expression" priority="23" id="{32A9D9F7-D420-469E-BC46-D55B6963CE9D}">
            <xm:f>INDEX('\\prodmeteorfs.gf.theglobalfund.org\UserDocuments\etessera\Documents\Versions October\[GHA-M-AGAMal_PF_GF_Updated_06102017 including prisons.xlsx]Overview - Section A'!#REF!,MATCH($J53,'\\prodmeteorfs.gf.theglobalfund.org\UserDocuments\etessera\Documents\Versions October\[GHA-M-AGAMal_PF_GF_Updated_06102017 including prisons.xlsx]Overview - Section A'!#REF!,0))&gt;'\\prodmeteorfs.gf.theglobalfund.org\UserDocuments\etessera\Documents\Versions October\[GHA-M-AGAMal_PF_GF_Updated_06102017 including prisons.xlsx]Overview - Section A'!#REF!</xm:f>
            <x14:dxf>
              <font>
                <color theme="1" tint="0.499984740745262"/>
              </font>
              <fill>
                <patternFill patternType="darkGray">
                  <fgColor theme="1" tint="0.499984740745262"/>
                  <bgColor theme="1" tint="0.499984740745262"/>
                </patternFill>
              </fill>
            </x14:dxf>
          </x14:cfRule>
          <xm:sqref>G46</xm:sqref>
        </x14:conditionalFormatting>
        <x14:conditionalFormatting xmlns:xm="http://schemas.microsoft.com/office/excel/2006/main">
          <x14:cfRule type="expression" priority="20" id="{E34F51F1-8B89-477A-A16E-51596E06C687}">
            <xm:f>INDEX('\\prodmeteorfs.gf.theglobalfund.org\UserDocuments\etessera\Documents\Versions October\[GHA-M-AGAMal_PF_GF_Updated_06102017 including prisons.xlsx]Overview - Section A'!#REF!,MATCH($J55,'\\prodmeteorfs.gf.theglobalfund.org\UserDocuments\etessera\Documents\Versions October\[GHA-M-AGAMal_PF_GF_Updated_06102017 including prisons.xlsx]Overview - Section A'!#REF!,0))&gt;'\\prodmeteorfs.gf.theglobalfund.org\UserDocuments\etessera\Documents\Versions October\[GHA-M-AGAMal_PF_GF_Updated_06102017 including prisons.xlsx]Overview - Section A'!#REF!</xm:f>
            <x14:dxf>
              <font>
                <color theme="1" tint="0.499984740745262"/>
              </font>
              <fill>
                <patternFill patternType="darkGray">
                  <fgColor theme="1" tint="0.499984740745262"/>
                  <bgColor theme="1" tint="0.499984740745262"/>
                </patternFill>
              </fill>
            </x14:dxf>
          </x14:cfRule>
          <xm:sqref>E48:F48</xm:sqref>
        </x14:conditionalFormatting>
        <x14:conditionalFormatting xmlns:xm="http://schemas.microsoft.com/office/excel/2006/main">
          <x14:cfRule type="expression" priority="19" id="{19CE41F1-25DC-4616-AC4B-739AE83858E7}">
            <xm:f>INDEX('\\prodmeteorfs.gf.theglobalfund.org\UserDocuments\etessera\Documents\Versions October\[GHA-M-AGAMal_PF_GF_Updated_06102017 including prisons.xlsx]Overview - Section A'!#REF!,MATCH($J55,'\\prodmeteorfs.gf.theglobalfund.org\UserDocuments\etessera\Documents\Versions October\[GHA-M-AGAMal_PF_GF_Updated_06102017 including prisons.xlsx]Overview - Section A'!#REF!,0))&gt;'\\prodmeteorfs.gf.theglobalfund.org\UserDocuments\etessera\Documents\Versions October\[GHA-M-AGAMal_PF_GF_Updated_06102017 including prisons.xlsx]Overview - Section A'!#REF!</xm:f>
            <x14:dxf>
              <font>
                <color theme="1" tint="0.499984740745262"/>
              </font>
              <fill>
                <patternFill patternType="darkGray">
                  <fgColor theme="1" tint="0.499984740745262"/>
                  <bgColor theme="1" tint="0.499984740745262"/>
                </patternFill>
              </fill>
            </x14:dxf>
          </x14:cfRule>
          <xm:sqref>G48</xm:sqref>
        </x14:conditionalFormatting>
        <x14:conditionalFormatting xmlns:xm="http://schemas.microsoft.com/office/excel/2006/main">
          <x14:cfRule type="expression" priority="84" id="{0B2CCBC0-1F1D-4D86-B497-1C748EC8E20D}">
            <xm:f>INDEX('Overview - Section A'!$E$35:$E$36,MATCH($J52,'Overview - Section A'!$I$35:$I$36,0))&gt;'Overview - Section A'!$E$8</xm:f>
            <x14:dxf>
              <font>
                <color theme="1" tint="0.499984740745262"/>
              </font>
              <fill>
                <patternFill patternType="darkGray">
                  <fgColor theme="1" tint="0.499984740745262"/>
                  <bgColor theme="1" tint="0.499984740745262"/>
                </patternFill>
              </fill>
            </x14:dxf>
          </x14:cfRule>
          <xm:sqref>E47:G47 E45:G45</xm:sqref>
        </x14:conditionalFormatting>
        <x14:conditionalFormatting xmlns:xm="http://schemas.microsoft.com/office/excel/2006/main">
          <x14:cfRule type="expression" priority="8" id="{CB157755-19E3-465E-8FEF-6837DEBA399A}">
            <xm:f>INDEX('Overview - Section A'!$E$35:$E$36,MATCH($J51,'Overview - Section A'!$I$35:$I$36,0))&gt;'Overview - Section A'!$E$8</xm:f>
            <x14:dxf>
              <font>
                <color theme="1" tint="0.499984740745262"/>
              </font>
              <fill>
                <patternFill patternType="darkGray">
                  <fgColor theme="1" tint="0.499984740745262"/>
                  <bgColor theme="1" tint="0.499984740745262"/>
                </patternFill>
              </fill>
            </x14:dxf>
          </x14:cfRule>
          <xm:sqref>E51:G54</xm:sqref>
        </x14:conditionalFormatting>
        <x14:conditionalFormatting xmlns:xm="http://schemas.microsoft.com/office/excel/2006/main">
          <x14:cfRule type="expression" priority="5" id="{83E563CE-28E6-4914-81F6-19BD23896841}">
            <xm:f>INDEX('Overview - Section A'!$E$35:$E$36,MATCH($J55,'Overview - Section A'!$I$35:$I$36,0))&gt;'Overview - Section A'!$E$8</xm:f>
            <x14:dxf>
              <font>
                <color theme="1" tint="0.499984740745262"/>
              </font>
              <fill>
                <patternFill patternType="darkGray">
                  <fgColor theme="1" tint="0.499984740745262"/>
                  <bgColor theme="1" tint="0.499984740745262"/>
                </patternFill>
              </fill>
            </x14:dxf>
          </x14:cfRule>
          <xm:sqref>E55:G55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R551"/>
  <sheetViews>
    <sheetView showGridLines="0" view="pageBreakPreview" zoomScale="75" zoomScaleNormal="50" zoomScaleSheetLayoutView="75" workbookViewId="0">
      <selection activeCell="H10" sqref="H10"/>
    </sheetView>
  </sheetViews>
  <sheetFormatPr defaultColWidth="11" defaultRowHeight="15.6" x14ac:dyDescent="0.3"/>
  <cols>
    <col min="1" max="1" width="16.19921875" style="6" customWidth="1"/>
    <col min="2" max="2" width="30.59765625" style="6" customWidth="1"/>
    <col min="3" max="4" width="20.59765625" style="6" customWidth="1"/>
    <col min="5" max="6" width="12.09765625" style="6" customWidth="1"/>
    <col min="7" max="7" width="20.59765625" style="6" customWidth="1"/>
    <col min="8" max="8" width="56.19921875" style="6" customWidth="1"/>
    <col min="9" max="9" width="26.69921875" style="6" hidden="1" customWidth="1"/>
    <col min="10" max="11" width="31.09765625" style="6" hidden="1" customWidth="1"/>
    <col min="12" max="12" width="21.69921875" style="6" hidden="1" customWidth="1"/>
    <col min="13" max="13" width="22.09765625" style="6" hidden="1" customWidth="1"/>
    <col min="14" max="14" width="10.59765625" style="6" hidden="1" customWidth="1"/>
    <col min="15" max="15" width="8.09765625" style="6" hidden="1" customWidth="1"/>
    <col min="16" max="16" width="9.765625E-2" style="6" customWidth="1"/>
    <col min="17" max="17" width="0.19921875" style="6" customWidth="1"/>
    <col min="18" max="18" width="24.69921875" style="6" hidden="1" customWidth="1"/>
    <col min="19" max="19" width="26.69921875" style="6" hidden="1" customWidth="1"/>
    <col min="20" max="20" width="11.19921875" style="6" hidden="1" customWidth="1"/>
    <col min="21" max="21" width="22.8984375" style="6" customWidth="1"/>
    <col min="22" max="22" width="56.19921875" style="6" customWidth="1"/>
    <col min="23" max="30" width="19.59765625" style="6" hidden="1" customWidth="1"/>
    <col min="31" max="31" width="22.19921875" style="6" hidden="1" customWidth="1"/>
    <col min="32" max="32" width="27.5" style="6" customWidth="1"/>
    <col min="33" max="33" width="88.59765625" style="6" customWidth="1"/>
    <col min="34" max="34" width="26.59765625" style="6" customWidth="1"/>
    <col min="35" max="35" width="20.19921875" style="6" customWidth="1"/>
    <col min="36" max="36" width="10.19921875" style="6" customWidth="1"/>
    <col min="37" max="37" width="4" style="6" customWidth="1"/>
    <col min="38" max="38" width="11" style="9" customWidth="1"/>
    <col min="39" max="39" width="28.59765625" style="9" customWidth="1"/>
    <col min="40" max="44" width="11" style="9"/>
    <col min="45" max="16384" width="11" style="6"/>
  </cols>
  <sheetData>
    <row r="1" spans="1:39" ht="21.6" thickBot="1" x14ac:dyDescent="0.35">
      <c r="A1" s="532" t="s">
        <v>180</v>
      </c>
      <c r="B1" s="533"/>
      <c r="C1" s="533"/>
      <c r="D1" s="533"/>
      <c r="E1" s="533"/>
      <c r="F1" s="533"/>
      <c r="G1" s="533"/>
      <c r="H1" s="534"/>
      <c r="W1" s="174"/>
      <c r="X1" s="174"/>
      <c r="Y1" s="174"/>
      <c r="Z1" s="174"/>
      <c r="AA1" s="174"/>
      <c r="AB1" s="174"/>
      <c r="AC1" s="176"/>
      <c r="AD1" s="217"/>
    </row>
    <row r="2" spans="1:39" ht="21.6" thickBot="1" x14ac:dyDescent="0.45">
      <c r="A2" s="535"/>
      <c r="B2" s="536"/>
      <c r="C2" s="536"/>
      <c r="D2" s="536"/>
      <c r="E2" s="536"/>
      <c r="F2" s="536"/>
      <c r="G2" s="536"/>
      <c r="H2" s="537"/>
      <c r="I2" s="289"/>
      <c r="J2" s="289"/>
      <c r="K2" s="289"/>
      <c r="L2" s="289"/>
      <c r="M2" s="289"/>
      <c r="N2" s="289"/>
      <c r="O2" s="289"/>
      <c r="P2" s="289"/>
      <c r="R2" s="126"/>
      <c r="S2" s="126"/>
      <c r="T2" s="126"/>
      <c r="U2" s="126"/>
      <c r="V2" s="126"/>
      <c r="W2" s="126"/>
      <c r="X2" s="126"/>
      <c r="Y2" s="126"/>
      <c r="Z2" s="126"/>
      <c r="AA2" s="126"/>
      <c r="AB2" s="126"/>
      <c r="AC2" s="126"/>
      <c r="AD2" s="126"/>
    </row>
    <row r="3" spans="1:39" ht="16.2" thickBot="1" x14ac:dyDescent="0.35"/>
    <row r="4" spans="1:39" ht="44.25" customHeight="1" thickBot="1" x14ac:dyDescent="0.35">
      <c r="A4" s="43" t="s">
        <v>37</v>
      </c>
      <c r="B4" s="33" t="s">
        <v>34</v>
      </c>
      <c r="C4" s="33" t="s">
        <v>35</v>
      </c>
      <c r="D4" s="33" t="s">
        <v>36</v>
      </c>
    </row>
    <row r="5" spans="1:39" ht="35.25" customHeight="1" thickBot="1" x14ac:dyDescent="0.35"/>
    <row r="6" spans="1:39" ht="30.75" customHeight="1" thickBot="1" x14ac:dyDescent="0.35">
      <c r="A6" s="538" t="s">
        <v>28</v>
      </c>
      <c r="B6" s="539"/>
      <c r="C6" s="539"/>
      <c r="D6" s="539"/>
      <c r="E6" s="539"/>
      <c r="F6" s="539"/>
      <c r="G6" s="539"/>
      <c r="H6" s="539"/>
      <c r="I6" s="120"/>
      <c r="J6" s="120"/>
      <c r="K6" s="120"/>
      <c r="L6" s="120"/>
      <c r="M6" s="120"/>
      <c r="N6" s="120"/>
      <c r="O6" s="108"/>
      <c r="P6" s="177"/>
      <c r="Q6" s="178"/>
    </row>
    <row r="7" spans="1:39" ht="49.5" customHeight="1" x14ac:dyDescent="0.3">
      <c r="A7" s="409" t="s">
        <v>21</v>
      </c>
      <c r="B7" s="409" t="s">
        <v>124</v>
      </c>
      <c r="C7" s="409" t="s">
        <v>41</v>
      </c>
      <c r="D7" s="409" t="s">
        <v>31</v>
      </c>
      <c r="E7" s="409" t="s">
        <v>32</v>
      </c>
      <c r="F7" s="409" t="s">
        <v>33</v>
      </c>
      <c r="G7" s="409" t="s">
        <v>18</v>
      </c>
      <c r="H7" s="409" t="s">
        <v>9</v>
      </c>
      <c r="I7" s="382" t="s">
        <v>240</v>
      </c>
      <c r="J7" s="382" t="s">
        <v>280</v>
      </c>
      <c r="K7" s="465">
        <v>0</v>
      </c>
      <c r="L7" s="465" t="s">
        <v>110</v>
      </c>
      <c r="M7" s="382" t="s">
        <v>220</v>
      </c>
      <c r="N7" s="382" t="s">
        <v>60</v>
      </c>
      <c r="O7" s="382" t="s">
        <v>62</v>
      </c>
      <c r="P7" s="121"/>
      <c r="Q7" s="292"/>
      <c r="AM7" s="122"/>
    </row>
    <row r="8" spans="1:39" ht="37.5" hidden="1" customHeight="1" x14ac:dyDescent="0.3">
      <c r="A8" s="366" t="s">
        <v>82</v>
      </c>
      <c r="B8" s="383" t="str">
        <f>IFERROR(VLOOKUP(A8,'Impact Indicators - Section B'!$A$9:$S$27,19,FALSE),"")</f>
        <v/>
      </c>
      <c r="C8" s="466" t="str">
        <f t="array" ref="C8">IFERROR(IF(INDEX('Disaggregation Records'!$E$3:$E$56,MATCH(LEFT(L8,255),LEFT('Disaggregation Records'!$D$3:$D$56,255),0))=0,"",INDEX('Disaggregation Records'!$E$3:$E$56,MATCH(LEFT(L8,255),LEFT('Disaggregation Records'!$D$3:$D$56,255),0))),"")</f>
        <v/>
      </c>
      <c r="D8" s="466" t="str">
        <f t="array" ref="D8">IFERROR(IF(INDEX('Disaggregation Records'!$F$3:$F$56,MATCH(LEFT(L8,255),LEFT('Disaggregation Records'!$D$3:$D$56,255),0))=0,"",INDEX('Disaggregation Records'!$F$3:$F$56,MATCH(LEFT(L8,255),LEFT('Disaggregation Records'!$D$3:$D$56,255),0))),"")</f>
        <v/>
      </c>
      <c r="E8" s="369" t="str">
        <f t="array" ref="E8">IFERROR(IF(INDEX('Disaggregation Data'!$K$3:$K$154,MATCH(LEFT(M8,255),LEFT('Disaggregation Data'!$J$3:$J$154,255),0))=0,"",INDEX('Disaggregation Data'!$K$3:$K$154,MATCH(LEFT(M8,255),LEFT('Disaggregation Data'!$J$3:$J$154,255),0))),"")</f>
        <v/>
      </c>
      <c r="F8" s="369" t="str">
        <f t="array" ref="F8">IFERROR(IF(INDEX('Disaggregation Data'!$L$3:$L$154,MATCH(LEFT(M8,255),LEFT('Disaggregation Data'!$J$3:$J$154,255),0))=0,"",INDEX('Disaggregation Data'!$L$3:$L$154,MATCH(LEFT(M8,255),LEFT('Disaggregation Data'!$J$3:$J$154,255),0))),"")</f>
        <v/>
      </c>
      <c r="G8" s="369" t="str">
        <f t="array" ref="G8">IFERROR(IF(INDEX('Disaggregation Data'!$M$3:$M$154,MATCH(LEFT(M8,255),LEFT('Disaggregation Data'!$J$3:$J$154,255),0))=0,"",INDEX('Disaggregation Data'!$M$3:$M$154,MATCH(LEFT(M8,255),LEFT('Disaggregation Data'!$J$3:$J$154,255),0))),"")</f>
        <v/>
      </c>
      <c r="H8" s="368" t="str">
        <f t="array" ref="H8">IFERROR(IF(INDEX('Disaggregation Data'!$N$3:$N$154,MATCH(LEFT(M8,255),LEFT('Disaggregation Data'!$J$3:$J$154,255),0))=0,"",INDEX('Disaggregation Data'!$N$3:$N$154,MATCH(LEFT(M8,255),LEFT('Disaggregation Data'!$J$3:$J$154,255),0))),"")</f>
        <v/>
      </c>
      <c r="I8" s="463" t="str">
        <f t="array" ref="I8">IFERROR(IF(INDEX('Disaggregation Records'!$G$3:$G$56,MATCH(LEFT(L8,255),LEFT('Disaggregation Records'!$D$3:$D$56,255),0))=0,"",INDEX('Disaggregation Records'!$G$3:$G$56,MATCH(LEFT(L8,255),LEFT('Disaggregation Records'!$D$3:$D$56,255),0))),"")</f>
        <v/>
      </c>
      <c r="J8" s="463" t="s">
        <v>61</v>
      </c>
      <c r="K8" s="463">
        <f>IF(B8=B7,K7+1,0)</f>
        <v>0</v>
      </c>
      <c r="L8" s="463" t="str">
        <f>IF(B8&lt;&gt;"",B8&amp;"-"&amp;K8,"")</f>
        <v/>
      </c>
      <c r="M8" s="463" t="str">
        <f>IF(B8&lt;&gt;"",B8&amp;C8&amp;D8,"")</f>
        <v/>
      </c>
      <c r="N8" s="431" t="b">
        <f>IFERROR(IF(B8&lt;&gt;"",TRUE,FALSE),"")</f>
        <v>0</v>
      </c>
      <c r="O8" s="435" t="s">
        <v>61</v>
      </c>
      <c r="P8" s="293"/>
      <c r="Q8" s="292"/>
    </row>
    <row r="9" spans="1:39" ht="37.5" customHeight="1" x14ac:dyDescent="0.3">
      <c r="A9" s="366">
        <v>1</v>
      </c>
      <c r="B9" s="383" t="str">
        <f>IFERROR(VLOOKUP(A9,'Impact Indicators - Section B'!$A$9:$S$27,19,FALSE),"")</f>
        <v>Malaria I-5: Malaria parasite prevalence: Proportion of children aged 6-59 months with malaria infection</v>
      </c>
      <c r="C9" s="466" t="str">
        <f t="array" ref="C9">IFERROR(IF(INDEX('Disaggregation Records'!$E$3:$E$56,MATCH(LEFT(L9,255),LEFT('Disaggregation Records'!$D$3:$D$56,255),0))=0,"",INDEX('Disaggregation Records'!$E$3:$E$56,MATCH(LEFT(L9,255),LEFT('Disaggregation Records'!$D$3:$D$56,255),0))),"")</f>
        <v>Gender</v>
      </c>
      <c r="D9" s="466" t="str">
        <f t="array" ref="D9">IFERROR(IF(INDEX('Disaggregation Records'!$F$3:$F$56,MATCH(LEFT(L9,255),LEFT('Disaggregation Records'!$D$3:$D$56,255),0))=0,"",INDEX('Disaggregation Records'!$F$3:$F$56,MATCH(LEFT(L9,255),LEFT('Disaggregation Records'!$D$3:$D$56,255),0))),"")</f>
        <v>Male</v>
      </c>
      <c r="E9" s="369" t="str">
        <f t="array" ref="E9">IFERROR(IF(INDEX('Disaggregation Data'!$K$3:$K$154,MATCH(LEFT(M9,255),LEFT('Disaggregation Data'!$J$3:$J$154,255),0))=0,"",INDEX('Disaggregation Data'!$K$3:$K$154,MATCH(LEFT(M9,255),LEFT('Disaggregation Data'!$J$3:$J$154,255),0))),"")</f>
        <v>n/a</v>
      </c>
      <c r="F9" s="369" t="str">
        <f t="array" ref="F9">IFERROR(IF(INDEX('Disaggregation Data'!$L$3:$L$154,MATCH(LEFT(M9,255),LEFT('Disaggregation Data'!$J$3:$J$154,255),0))=0,"",INDEX('Disaggregation Data'!$L$3:$L$154,MATCH(LEFT(M9,255),LEFT('Disaggregation Data'!$J$3:$J$154,255),0))),"")</f>
        <v/>
      </c>
      <c r="G9" s="369" t="str">
        <f t="array" ref="G9">IFERROR(IF(INDEX('Disaggregation Data'!$M$3:$M$154,MATCH(LEFT(M9,255),LEFT('Disaggregation Data'!$J$3:$J$154,255),0))=0,"",INDEX('Disaggregation Data'!$M$3:$M$154,MATCH(LEFT(M9,255),LEFT('Disaggregation Data'!$J$3:$J$154,255),0))),"")</f>
        <v/>
      </c>
      <c r="H9" s="368" t="str">
        <f t="array" ref="H9">IFERROR(IF(INDEX('Disaggregation Data'!$N$3:$N$154,MATCH(LEFT(M9,255),LEFT('Disaggregation Data'!$J$3:$J$154,255),0))=0,"",INDEX('Disaggregation Data'!$N$3:$N$154,MATCH(LEFT(M9,255),LEFT('Disaggregation Data'!$J$3:$J$154,255),0))),"")</f>
        <v>Disaggregated by sex is not available for this indicator and will be updated during grant making</v>
      </c>
      <c r="I9" s="463" t="str">
        <f t="array" ref="I9">IFERROR(IF(INDEX('Disaggregation Records'!$G$3:$G$56,MATCH(LEFT(L9,255),LEFT('Disaggregation Records'!$D$3:$D$56,255),0))=0,"",INDEX('Disaggregation Records'!$G$3:$G$56,MATCH(LEFT(L9,255),LEFT('Disaggregation Records'!$D$3:$D$56,255),0))),"")</f>
        <v>a1L36000000zoLyEAI</v>
      </c>
      <c r="J9" s="463" t="s">
        <v>378</v>
      </c>
      <c r="K9" s="463">
        <f t="shared" ref="K9:K72" si="0">IF(B9=B8,K8+1,0)</f>
        <v>0</v>
      </c>
      <c r="L9" s="463" t="str">
        <f t="shared" ref="L9:L72" si="1">IF(B9&lt;&gt;"",B9&amp;"-"&amp;K9,"")</f>
        <v>Malaria I-5: Malaria parasite prevalence: Proportion of children aged 6-59 months with malaria infection-0</v>
      </c>
      <c r="M9" s="463" t="str">
        <f t="shared" ref="M9:M72" si="2">IF(B9&lt;&gt;"",B9&amp;C9&amp;D9,"")</f>
        <v>Malaria I-5: Malaria parasite prevalence: Proportion of children aged 6-59 months with malaria infectionGenderMale</v>
      </c>
      <c r="N9" s="431" t="b">
        <f t="shared" ref="N9:N72" si="3">IFERROR(IF(B9&lt;&gt;"",TRUE,FALSE),"")</f>
        <v>1</v>
      </c>
      <c r="O9" s="435" t="s">
        <v>1476</v>
      </c>
      <c r="P9" s="293"/>
      <c r="Q9" s="292"/>
    </row>
    <row r="10" spans="1:39" ht="37.5" customHeight="1" x14ac:dyDescent="0.3">
      <c r="A10" s="366">
        <v>1</v>
      </c>
      <c r="B10" s="383" t="str">
        <f>IFERROR(VLOOKUP(A10,'Impact Indicators - Section B'!$A$9:$S$27,19,FALSE),"")</f>
        <v>Malaria I-5: Malaria parasite prevalence: Proportion of children aged 6-59 months with malaria infection</v>
      </c>
      <c r="C10" s="466" t="str">
        <f t="array" ref="C10">IFERROR(IF(INDEX('Disaggregation Records'!$E$3:$E$56,MATCH(LEFT(L10,255),LEFT('Disaggregation Records'!$D$3:$D$56,255),0))=0,"",INDEX('Disaggregation Records'!$E$3:$E$56,MATCH(LEFT(L10,255),LEFT('Disaggregation Records'!$D$3:$D$56,255),0))),"")</f>
        <v>Gender</v>
      </c>
      <c r="D10" s="466" t="str">
        <f t="array" ref="D10">IFERROR(IF(INDEX('Disaggregation Records'!$F$3:$F$56,MATCH(LEFT(L10,255),LEFT('Disaggregation Records'!$D$3:$D$56,255),0))=0,"",INDEX('Disaggregation Records'!$F$3:$F$56,MATCH(LEFT(L10,255),LEFT('Disaggregation Records'!$D$3:$D$56,255),0))),"")</f>
        <v>Female</v>
      </c>
      <c r="E10" s="369" t="str">
        <f t="array" ref="E10">IFERROR(IF(INDEX('Disaggregation Data'!$K$3:$K$154,MATCH(LEFT(M10,255),LEFT('Disaggregation Data'!$J$3:$J$154,255),0))=0,"",INDEX('Disaggregation Data'!$K$3:$K$154,MATCH(LEFT(M10,255),LEFT('Disaggregation Data'!$J$3:$J$154,255),0))),"")</f>
        <v>n/a</v>
      </c>
      <c r="F10" s="369" t="str">
        <f t="array" ref="F10">IFERROR(IF(INDEX('Disaggregation Data'!$L$3:$L$154,MATCH(LEFT(M10,255),LEFT('Disaggregation Data'!$J$3:$J$154,255),0))=0,"",INDEX('Disaggregation Data'!$L$3:$L$154,MATCH(LEFT(M10,255),LEFT('Disaggregation Data'!$J$3:$J$154,255),0))),"")</f>
        <v/>
      </c>
      <c r="G10" s="369" t="str">
        <f t="array" ref="G10">IFERROR(IF(INDEX('Disaggregation Data'!$M$3:$M$154,MATCH(LEFT(M10,255),LEFT('Disaggregation Data'!$J$3:$J$154,255),0))=0,"",INDEX('Disaggregation Data'!$M$3:$M$154,MATCH(LEFT(M10,255),LEFT('Disaggregation Data'!$J$3:$J$154,255),0))),"")</f>
        <v/>
      </c>
      <c r="H10" s="368" t="str">
        <f t="array" ref="H10">IFERROR(IF(INDEX('Disaggregation Data'!$N$3:$N$154,MATCH(LEFT(M10,255),LEFT('Disaggregation Data'!$J$3:$J$154,255),0))=0,"",INDEX('Disaggregation Data'!$N$3:$N$154,MATCH(LEFT(M10,255),LEFT('Disaggregation Data'!$J$3:$J$154,255),0))),"")</f>
        <v>Disaggregated by sex is not available for this indicator and will be updated during grant making</v>
      </c>
      <c r="I10" s="463" t="str">
        <f t="array" ref="I10">IFERROR(IF(INDEX('Disaggregation Records'!$G$3:$G$56,MATCH(LEFT(L10,255),LEFT('Disaggregation Records'!$D$3:$D$56,255),0))=0,"",INDEX('Disaggregation Records'!$G$3:$G$56,MATCH(LEFT(L10,255),LEFT('Disaggregation Records'!$D$3:$D$56,255),0))),"")</f>
        <v>a1L36000000zoLzEAI</v>
      </c>
      <c r="J10" s="463" t="s">
        <v>378</v>
      </c>
      <c r="K10" s="463">
        <f t="shared" si="0"/>
        <v>1</v>
      </c>
      <c r="L10" s="463" t="str">
        <f t="shared" si="1"/>
        <v>Malaria I-5: Malaria parasite prevalence: Proportion of children aged 6-59 months with malaria infection-1</v>
      </c>
      <c r="M10" s="463" t="str">
        <f t="shared" si="2"/>
        <v>Malaria I-5: Malaria parasite prevalence: Proportion of children aged 6-59 months with malaria infectionGenderFemale</v>
      </c>
      <c r="N10" s="431" t="b">
        <f t="shared" si="3"/>
        <v>1</v>
      </c>
      <c r="O10" s="435" t="s">
        <v>1477</v>
      </c>
      <c r="P10" s="293"/>
      <c r="Q10" s="292"/>
    </row>
    <row r="11" spans="1:39" ht="37.5" customHeight="1" x14ac:dyDescent="0.3">
      <c r="A11" s="366">
        <v>1</v>
      </c>
      <c r="B11" s="383" t="str">
        <f>IFERROR(VLOOKUP(A11,'Impact Indicators - Section B'!$A$9:$S$27,19,FALSE),"")</f>
        <v>Malaria I-5: Malaria parasite prevalence: Proportion of children aged 6-59 months with malaria infection</v>
      </c>
      <c r="C11" s="466" t="str">
        <f t="array" ref="C11">IFERROR(IF(INDEX('Disaggregation Records'!$E$3:$E$56,MATCH(LEFT(L11,255),LEFT('Disaggregation Records'!$D$3:$D$56,255),0))=0,"",INDEX('Disaggregation Records'!$E$3:$E$56,MATCH(LEFT(L11,255),LEFT('Disaggregation Records'!$D$3:$D$56,255),0))),"")</f>
        <v/>
      </c>
      <c r="D11" s="466" t="str">
        <f t="array" ref="D11">IFERROR(IF(INDEX('Disaggregation Records'!$F$3:$F$56,MATCH(LEFT(L11,255),LEFT('Disaggregation Records'!$D$3:$D$56,255),0))=0,"",INDEX('Disaggregation Records'!$F$3:$F$56,MATCH(LEFT(L11,255),LEFT('Disaggregation Records'!$D$3:$D$56,255),0))),"")</f>
        <v/>
      </c>
      <c r="E11" s="369" t="str">
        <f t="array" ref="E11">IFERROR(IF(INDEX('Disaggregation Data'!$K$3:$K$154,MATCH(LEFT(M11,255),LEFT('Disaggregation Data'!$J$3:$J$154,255),0))=0,"",INDEX('Disaggregation Data'!$K$3:$K$154,MATCH(LEFT(M11,255),LEFT('Disaggregation Data'!$J$3:$J$154,255),0))),"")</f>
        <v/>
      </c>
      <c r="F11" s="369" t="str">
        <f t="array" ref="F11">IFERROR(IF(INDEX('Disaggregation Data'!$L$3:$L$154,MATCH(LEFT(M11,255),LEFT('Disaggregation Data'!$J$3:$J$154,255),0))=0,"",INDEX('Disaggregation Data'!$L$3:$L$154,MATCH(LEFT(M11,255),LEFT('Disaggregation Data'!$J$3:$J$154,255),0))),"")</f>
        <v/>
      </c>
      <c r="G11" s="369" t="str">
        <f t="array" ref="G11">IFERROR(IF(INDEX('Disaggregation Data'!$M$3:$M$154,MATCH(LEFT(M11,255),LEFT('Disaggregation Data'!$J$3:$J$154,255),0))=0,"",INDEX('Disaggregation Data'!$M$3:$M$154,MATCH(LEFT(M11,255),LEFT('Disaggregation Data'!$J$3:$J$154,255),0))),"")</f>
        <v/>
      </c>
      <c r="H11" s="368" t="str">
        <f t="array" ref="H11">IFERROR(IF(INDEX('Disaggregation Data'!$N$3:$N$154,MATCH(LEFT(M11,255),LEFT('Disaggregation Data'!$J$3:$J$154,255),0))=0,"",INDEX('Disaggregation Data'!$N$3:$N$154,MATCH(LEFT(M11,255),LEFT('Disaggregation Data'!$J$3:$J$154,255),0))),"")</f>
        <v/>
      </c>
      <c r="I11" s="463" t="str">
        <f t="array" ref="I11">IFERROR(IF(INDEX('Disaggregation Records'!$G$3:$G$56,MATCH(LEFT(L11,255),LEFT('Disaggregation Records'!$D$3:$D$56,255),0))=0,"",INDEX('Disaggregation Records'!$G$3:$G$56,MATCH(LEFT(L11,255),LEFT('Disaggregation Records'!$D$3:$D$56,255),0))),"")</f>
        <v/>
      </c>
      <c r="J11" s="463" t="s">
        <v>378</v>
      </c>
      <c r="K11" s="463">
        <f t="shared" si="0"/>
        <v>2</v>
      </c>
      <c r="L11" s="463" t="str">
        <f t="shared" si="1"/>
        <v>Malaria I-5: Malaria parasite prevalence: Proportion of children aged 6-59 months with malaria infection-2</v>
      </c>
      <c r="M11" s="463" t="str">
        <f t="shared" si="2"/>
        <v>Malaria I-5: Malaria parasite prevalence: Proportion of children aged 6-59 months with malaria infection</v>
      </c>
      <c r="N11" s="431" t="b">
        <f t="shared" si="3"/>
        <v>1</v>
      </c>
      <c r="O11" s="435" t="s">
        <v>1478</v>
      </c>
      <c r="P11" s="293"/>
      <c r="Q11" s="292"/>
    </row>
    <row r="12" spans="1:39" ht="37.5" customHeight="1" x14ac:dyDescent="0.3">
      <c r="A12" s="366">
        <v>1</v>
      </c>
      <c r="B12" s="383" t="str">
        <f>IFERROR(VLOOKUP(A12,'Impact Indicators - Section B'!$A$9:$S$27,19,FALSE),"")</f>
        <v>Malaria I-5: Malaria parasite prevalence: Proportion of children aged 6-59 months with malaria infection</v>
      </c>
      <c r="C12" s="466" t="str">
        <f t="array" ref="C12">IFERROR(IF(INDEX('Disaggregation Records'!$E$3:$E$56,MATCH(LEFT(L12,255),LEFT('Disaggregation Records'!$D$3:$D$56,255),0))=0,"",INDEX('Disaggregation Records'!$E$3:$E$56,MATCH(LEFT(L12,255),LEFT('Disaggregation Records'!$D$3:$D$56,255),0))),"")</f>
        <v/>
      </c>
      <c r="D12" s="466" t="str">
        <f t="array" ref="D12">IFERROR(IF(INDEX('Disaggregation Records'!$F$3:$F$56,MATCH(LEFT(L12,255),LEFT('Disaggregation Records'!$D$3:$D$56,255),0))=0,"",INDEX('Disaggregation Records'!$F$3:$F$56,MATCH(LEFT(L12,255),LEFT('Disaggregation Records'!$D$3:$D$56,255),0))),"")</f>
        <v/>
      </c>
      <c r="E12" s="369" t="str">
        <f t="array" ref="E12">IFERROR(IF(INDEX('Disaggregation Data'!$K$3:$K$154,MATCH(LEFT(M12,255),LEFT('Disaggregation Data'!$J$3:$J$154,255),0))=0,"",INDEX('Disaggregation Data'!$K$3:$K$154,MATCH(LEFT(M12,255),LEFT('Disaggregation Data'!$J$3:$J$154,255),0))),"")</f>
        <v/>
      </c>
      <c r="F12" s="369" t="str">
        <f t="array" ref="F12">IFERROR(IF(INDEX('Disaggregation Data'!$L$3:$L$154,MATCH(LEFT(M12,255),LEFT('Disaggregation Data'!$J$3:$J$154,255),0))=0,"",INDEX('Disaggregation Data'!$L$3:$L$154,MATCH(LEFT(M12,255),LEFT('Disaggregation Data'!$J$3:$J$154,255),0))),"")</f>
        <v/>
      </c>
      <c r="G12" s="369" t="str">
        <f t="array" ref="G12">IFERROR(IF(INDEX('Disaggregation Data'!$M$3:$M$154,MATCH(LEFT(M12,255),LEFT('Disaggregation Data'!$J$3:$J$154,255),0))=0,"",INDEX('Disaggregation Data'!$M$3:$M$154,MATCH(LEFT(M12,255),LEFT('Disaggregation Data'!$J$3:$J$154,255),0))),"")</f>
        <v/>
      </c>
      <c r="H12" s="368" t="str">
        <f t="array" ref="H12">IFERROR(IF(INDEX('Disaggregation Data'!$N$3:$N$154,MATCH(LEFT(M12,255),LEFT('Disaggregation Data'!$J$3:$J$154,255),0))=0,"",INDEX('Disaggregation Data'!$N$3:$N$154,MATCH(LEFT(M12,255),LEFT('Disaggregation Data'!$J$3:$J$154,255),0))),"")</f>
        <v/>
      </c>
      <c r="I12" s="463" t="str">
        <f t="array" ref="I12">IFERROR(IF(INDEX('Disaggregation Records'!$G$3:$G$56,MATCH(LEFT(L12,255),LEFT('Disaggregation Records'!$D$3:$D$56,255),0))=0,"",INDEX('Disaggregation Records'!$G$3:$G$56,MATCH(LEFT(L12,255),LEFT('Disaggregation Records'!$D$3:$D$56,255),0))),"")</f>
        <v/>
      </c>
      <c r="J12" s="463" t="s">
        <v>378</v>
      </c>
      <c r="K12" s="463">
        <f t="shared" si="0"/>
        <v>3</v>
      </c>
      <c r="L12" s="463" t="str">
        <f t="shared" si="1"/>
        <v>Malaria I-5: Malaria parasite prevalence: Proportion of children aged 6-59 months with malaria infection-3</v>
      </c>
      <c r="M12" s="463" t="str">
        <f t="shared" si="2"/>
        <v>Malaria I-5: Malaria parasite prevalence: Proportion of children aged 6-59 months with malaria infection</v>
      </c>
      <c r="N12" s="431" t="b">
        <f t="shared" si="3"/>
        <v>1</v>
      </c>
      <c r="O12" s="435" t="s">
        <v>1479</v>
      </c>
      <c r="P12" s="293"/>
      <c r="Q12" s="292"/>
    </row>
    <row r="13" spans="1:39" ht="37.5" customHeight="1" x14ac:dyDescent="0.3">
      <c r="A13" s="366">
        <v>1</v>
      </c>
      <c r="B13" s="383" t="str">
        <f>IFERROR(VLOOKUP(A13,'Impact Indicators - Section B'!$A$9:$S$27,19,FALSE),"")</f>
        <v>Malaria I-5: Malaria parasite prevalence: Proportion of children aged 6-59 months with malaria infection</v>
      </c>
      <c r="C13" s="466" t="str">
        <f t="array" ref="C13">IFERROR(IF(INDEX('Disaggregation Records'!$E$3:$E$56,MATCH(LEFT(L13,255),LEFT('Disaggregation Records'!$D$3:$D$56,255),0))=0,"",INDEX('Disaggregation Records'!$E$3:$E$56,MATCH(LEFT(L13,255),LEFT('Disaggregation Records'!$D$3:$D$56,255),0))),"")</f>
        <v/>
      </c>
      <c r="D13" s="466" t="str">
        <f t="array" ref="D13">IFERROR(IF(INDEX('Disaggregation Records'!$F$3:$F$56,MATCH(LEFT(L13,255),LEFT('Disaggregation Records'!$D$3:$D$56,255),0))=0,"",INDEX('Disaggregation Records'!$F$3:$F$56,MATCH(LEFT(L13,255),LEFT('Disaggregation Records'!$D$3:$D$56,255),0))),"")</f>
        <v/>
      </c>
      <c r="E13" s="369" t="str">
        <f t="array" ref="E13">IFERROR(IF(INDEX('Disaggregation Data'!$K$3:$K$154,MATCH(LEFT(M13,255),LEFT('Disaggregation Data'!$J$3:$J$154,255),0))=0,"",INDEX('Disaggregation Data'!$K$3:$K$154,MATCH(LEFT(M13,255),LEFT('Disaggregation Data'!$J$3:$J$154,255),0))),"")</f>
        <v/>
      </c>
      <c r="F13" s="369" t="str">
        <f t="array" ref="F13">IFERROR(IF(INDEX('Disaggregation Data'!$L$3:$L$154,MATCH(LEFT(M13,255),LEFT('Disaggregation Data'!$J$3:$J$154,255),0))=0,"",INDEX('Disaggregation Data'!$L$3:$L$154,MATCH(LEFT(M13,255),LEFT('Disaggregation Data'!$J$3:$J$154,255),0))),"")</f>
        <v/>
      </c>
      <c r="G13" s="369" t="str">
        <f t="array" ref="G13">IFERROR(IF(INDEX('Disaggregation Data'!$M$3:$M$154,MATCH(LEFT(M13,255),LEFT('Disaggregation Data'!$J$3:$J$154,255),0))=0,"",INDEX('Disaggregation Data'!$M$3:$M$154,MATCH(LEFT(M13,255),LEFT('Disaggregation Data'!$J$3:$J$154,255),0))),"")</f>
        <v/>
      </c>
      <c r="H13" s="368" t="str">
        <f t="array" ref="H13">IFERROR(IF(INDEX('Disaggregation Data'!$N$3:$N$154,MATCH(LEFT(M13,255),LEFT('Disaggregation Data'!$J$3:$J$154,255),0))=0,"",INDEX('Disaggregation Data'!$N$3:$N$154,MATCH(LEFT(M13,255),LEFT('Disaggregation Data'!$J$3:$J$154,255),0))),"")</f>
        <v/>
      </c>
      <c r="I13" s="463" t="str">
        <f t="array" ref="I13">IFERROR(IF(INDEX('Disaggregation Records'!$G$3:$G$56,MATCH(LEFT(L13,255),LEFT('Disaggregation Records'!$D$3:$D$56,255),0))=0,"",INDEX('Disaggregation Records'!$G$3:$G$56,MATCH(LEFT(L13,255),LEFT('Disaggregation Records'!$D$3:$D$56,255),0))),"")</f>
        <v/>
      </c>
      <c r="J13" s="463" t="s">
        <v>378</v>
      </c>
      <c r="K13" s="463">
        <f t="shared" si="0"/>
        <v>4</v>
      </c>
      <c r="L13" s="463" t="str">
        <f t="shared" si="1"/>
        <v>Malaria I-5: Malaria parasite prevalence: Proportion of children aged 6-59 months with malaria infection-4</v>
      </c>
      <c r="M13" s="463" t="str">
        <f t="shared" si="2"/>
        <v>Malaria I-5: Malaria parasite prevalence: Proportion of children aged 6-59 months with malaria infection</v>
      </c>
      <c r="N13" s="431" t="b">
        <f t="shared" si="3"/>
        <v>1</v>
      </c>
      <c r="O13" s="435" t="s">
        <v>1480</v>
      </c>
      <c r="P13" s="293"/>
      <c r="Q13" s="292"/>
    </row>
    <row r="14" spans="1:39" ht="37.5" customHeight="1" x14ac:dyDescent="0.3">
      <c r="A14" s="366">
        <v>1</v>
      </c>
      <c r="B14" s="383" t="str">
        <f>IFERROR(VLOOKUP(A14,'Impact Indicators - Section B'!$A$9:$S$27,19,FALSE),"")</f>
        <v>Malaria I-5: Malaria parasite prevalence: Proportion of children aged 6-59 months with malaria infection</v>
      </c>
      <c r="C14" s="466" t="str">
        <f t="array" ref="C14">IFERROR(IF(INDEX('Disaggregation Records'!$E$3:$E$56,MATCH(LEFT(L14,255),LEFT('Disaggregation Records'!$D$3:$D$56,255),0))=0,"",INDEX('Disaggregation Records'!$E$3:$E$56,MATCH(LEFT(L14,255),LEFT('Disaggregation Records'!$D$3:$D$56,255),0))),"")</f>
        <v/>
      </c>
      <c r="D14" s="466" t="str">
        <f t="array" ref="D14">IFERROR(IF(INDEX('Disaggregation Records'!$F$3:$F$56,MATCH(LEFT(L14,255),LEFT('Disaggregation Records'!$D$3:$D$56,255),0))=0,"",INDEX('Disaggregation Records'!$F$3:$F$56,MATCH(LEFT(L14,255),LEFT('Disaggregation Records'!$D$3:$D$56,255),0))),"")</f>
        <v/>
      </c>
      <c r="E14" s="369" t="str">
        <f t="array" ref="E14">IFERROR(IF(INDEX('Disaggregation Data'!$K$3:$K$154,MATCH(LEFT(M14,255),LEFT('Disaggregation Data'!$J$3:$J$154,255),0))=0,"",INDEX('Disaggregation Data'!$K$3:$K$154,MATCH(LEFT(M14,255),LEFT('Disaggregation Data'!$J$3:$J$154,255),0))),"")</f>
        <v/>
      </c>
      <c r="F14" s="369" t="str">
        <f t="array" ref="F14">IFERROR(IF(INDEX('Disaggregation Data'!$L$3:$L$154,MATCH(LEFT(M14,255),LEFT('Disaggregation Data'!$J$3:$J$154,255),0))=0,"",INDEX('Disaggregation Data'!$L$3:$L$154,MATCH(LEFT(M14,255),LEFT('Disaggregation Data'!$J$3:$J$154,255),0))),"")</f>
        <v/>
      </c>
      <c r="G14" s="369" t="str">
        <f t="array" ref="G14">IFERROR(IF(INDEX('Disaggregation Data'!$M$3:$M$154,MATCH(LEFT(M14,255),LEFT('Disaggregation Data'!$J$3:$J$154,255),0))=0,"",INDEX('Disaggregation Data'!$M$3:$M$154,MATCH(LEFT(M14,255),LEFT('Disaggregation Data'!$J$3:$J$154,255),0))),"")</f>
        <v/>
      </c>
      <c r="H14" s="368" t="str">
        <f t="array" ref="H14">IFERROR(IF(INDEX('Disaggregation Data'!$N$3:$N$154,MATCH(LEFT(M14,255),LEFT('Disaggregation Data'!$J$3:$J$154,255),0))=0,"",INDEX('Disaggregation Data'!$N$3:$N$154,MATCH(LEFT(M14,255),LEFT('Disaggregation Data'!$J$3:$J$154,255),0))),"")</f>
        <v/>
      </c>
      <c r="I14" s="463" t="str">
        <f t="array" ref="I14">IFERROR(IF(INDEX('Disaggregation Records'!$G$3:$G$56,MATCH(LEFT(L14,255),LEFT('Disaggregation Records'!$D$3:$D$56,255),0))=0,"",INDEX('Disaggregation Records'!$G$3:$G$56,MATCH(LEFT(L14,255),LEFT('Disaggregation Records'!$D$3:$D$56,255),0))),"")</f>
        <v/>
      </c>
      <c r="J14" s="463" t="s">
        <v>378</v>
      </c>
      <c r="K14" s="463">
        <f t="shared" si="0"/>
        <v>5</v>
      </c>
      <c r="L14" s="463" t="str">
        <f t="shared" si="1"/>
        <v>Malaria I-5: Malaria parasite prevalence: Proportion of children aged 6-59 months with malaria infection-5</v>
      </c>
      <c r="M14" s="463" t="str">
        <f t="shared" si="2"/>
        <v>Malaria I-5: Malaria parasite prevalence: Proportion of children aged 6-59 months with malaria infection</v>
      </c>
      <c r="N14" s="431" t="b">
        <f t="shared" si="3"/>
        <v>1</v>
      </c>
      <c r="O14" s="435" t="s">
        <v>1481</v>
      </c>
      <c r="P14" s="293"/>
      <c r="Q14" s="292"/>
    </row>
    <row r="15" spans="1:39" ht="37.5" customHeight="1" x14ac:dyDescent="0.3">
      <c r="A15" s="366">
        <v>1</v>
      </c>
      <c r="B15" s="383" t="str">
        <f>IFERROR(VLOOKUP(A15,'Impact Indicators - Section B'!$A$9:$S$27,19,FALSE),"")</f>
        <v>Malaria I-5: Malaria parasite prevalence: Proportion of children aged 6-59 months with malaria infection</v>
      </c>
      <c r="C15" s="466" t="str">
        <f t="array" ref="C15">IFERROR(IF(INDEX('Disaggregation Records'!$E$3:$E$56,MATCH(LEFT(L15,255),LEFT('Disaggregation Records'!$D$3:$D$56,255),0))=0,"",INDEX('Disaggregation Records'!$E$3:$E$56,MATCH(LEFT(L15,255),LEFT('Disaggregation Records'!$D$3:$D$56,255),0))),"")</f>
        <v/>
      </c>
      <c r="D15" s="466" t="str">
        <f t="array" ref="D15">IFERROR(IF(INDEX('Disaggregation Records'!$F$3:$F$56,MATCH(LEFT(L15,255),LEFT('Disaggregation Records'!$D$3:$D$56,255),0))=0,"",INDEX('Disaggregation Records'!$F$3:$F$56,MATCH(LEFT(L15,255),LEFT('Disaggregation Records'!$D$3:$D$56,255),0))),"")</f>
        <v/>
      </c>
      <c r="E15" s="369" t="str">
        <f t="array" ref="E15">IFERROR(IF(INDEX('Disaggregation Data'!$K$3:$K$154,MATCH(LEFT(M15,255),LEFT('Disaggregation Data'!$J$3:$J$154,255),0))=0,"",INDEX('Disaggregation Data'!$K$3:$K$154,MATCH(LEFT(M15,255),LEFT('Disaggregation Data'!$J$3:$J$154,255),0))),"")</f>
        <v/>
      </c>
      <c r="F15" s="369" t="str">
        <f t="array" ref="F15">IFERROR(IF(INDEX('Disaggregation Data'!$L$3:$L$154,MATCH(LEFT(M15,255),LEFT('Disaggregation Data'!$J$3:$J$154,255),0))=0,"",INDEX('Disaggregation Data'!$L$3:$L$154,MATCH(LEFT(M15,255),LEFT('Disaggregation Data'!$J$3:$J$154,255),0))),"")</f>
        <v/>
      </c>
      <c r="G15" s="369" t="str">
        <f t="array" ref="G15">IFERROR(IF(INDEX('Disaggregation Data'!$M$3:$M$154,MATCH(LEFT(M15,255),LEFT('Disaggregation Data'!$J$3:$J$154,255),0))=0,"",INDEX('Disaggregation Data'!$M$3:$M$154,MATCH(LEFT(M15,255),LEFT('Disaggregation Data'!$J$3:$J$154,255),0))),"")</f>
        <v/>
      </c>
      <c r="H15" s="368" t="str">
        <f t="array" ref="H15">IFERROR(IF(INDEX('Disaggregation Data'!$N$3:$N$154,MATCH(LEFT(M15,255),LEFT('Disaggregation Data'!$J$3:$J$154,255),0))=0,"",INDEX('Disaggregation Data'!$N$3:$N$154,MATCH(LEFT(M15,255),LEFT('Disaggregation Data'!$J$3:$J$154,255),0))),"")</f>
        <v/>
      </c>
      <c r="I15" s="463" t="str">
        <f t="array" ref="I15">IFERROR(IF(INDEX('Disaggregation Records'!$G$3:$G$56,MATCH(LEFT(L15,255),LEFT('Disaggregation Records'!$D$3:$D$56,255),0))=0,"",INDEX('Disaggregation Records'!$G$3:$G$56,MATCH(LEFT(L15,255),LEFT('Disaggregation Records'!$D$3:$D$56,255),0))),"")</f>
        <v/>
      </c>
      <c r="J15" s="463" t="s">
        <v>378</v>
      </c>
      <c r="K15" s="463">
        <f t="shared" si="0"/>
        <v>6</v>
      </c>
      <c r="L15" s="463" t="str">
        <f t="shared" si="1"/>
        <v>Malaria I-5: Malaria parasite prevalence: Proportion of children aged 6-59 months with malaria infection-6</v>
      </c>
      <c r="M15" s="463" t="str">
        <f t="shared" si="2"/>
        <v>Malaria I-5: Malaria parasite prevalence: Proportion of children aged 6-59 months with malaria infection</v>
      </c>
      <c r="N15" s="431" t="b">
        <f t="shared" si="3"/>
        <v>1</v>
      </c>
      <c r="O15" s="435" t="s">
        <v>1482</v>
      </c>
      <c r="P15" s="293"/>
      <c r="Q15" s="292"/>
    </row>
    <row r="16" spans="1:39" ht="37.5" customHeight="1" x14ac:dyDescent="0.3">
      <c r="A16" s="366">
        <v>1</v>
      </c>
      <c r="B16" s="383" t="str">
        <f>IFERROR(VLOOKUP(A16,'Impact Indicators - Section B'!$A$9:$S$27,19,FALSE),"")</f>
        <v>Malaria I-5: Malaria parasite prevalence: Proportion of children aged 6-59 months with malaria infection</v>
      </c>
      <c r="C16" s="466" t="str">
        <f t="array" ref="C16">IFERROR(IF(INDEX('Disaggregation Records'!$E$3:$E$56,MATCH(LEFT(L16,255),LEFT('Disaggregation Records'!$D$3:$D$56,255),0))=0,"",INDEX('Disaggregation Records'!$E$3:$E$56,MATCH(LEFT(L16,255),LEFT('Disaggregation Records'!$D$3:$D$56,255),0))),"")</f>
        <v/>
      </c>
      <c r="D16" s="466" t="str">
        <f t="array" ref="D16">IFERROR(IF(INDEX('Disaggregation Records'!$F$3:$F$56,MATCH(LEFT(L16,255),LEFT('Disaggregation Records'!$D$3:$D$56,255),0))=0,"",INDEX('Disaggregation Records'!$F$3:$F$56,MATCH(LEFT(L16,255),LEFT('Disaggregation Records'!$D$3:$D$56,255),0))),"")</f>
        <v/>
      </c>
      <c r="E16" s="369" t="str">
        <f t="array" ref="E16">IFERROR(IF(INDEX('Disaggregation Data'!$K$3:$K$154,MATCH(LEFT(M16,255),LEFT('Disaggregation Data'!$J$3:$J$154,255),0))=0,"",INDEX('Disaggregation Data'!$K$3:$K$154,MATCH(LEFT(M16,255),LEFT('Disaggregation Data'!$J$3:$J$154,255),0))),"")</f>
        <v/>
      </c>
      <c r="F16" s="369" t="str">
        <f t="array" ref="F16">IFERROR(IF(INDEX('Disaggregation Data'!$L$3:$L$154,MATCH(LEFT(M16,255),LEFT('Disaggregation Data'!$J$3:$J$154,255),0))=0,"",INDEX('Disaggregation Data'!$L$3:$L$154,MATCH(LEFT(M16,255),LEFT('Disaggregation Data'!$J$3:$J$154,255),0))),"")</f>
        <v/>
      </c>
      <c r="G16" s="369" t="str">
        <f t="array" ref="G16">IFERROR(IF(INDEX('Disaggregation Data'!$M$3:$M$154,MATCH(LEFT(M16,255),LEFT('Disaggregation Data'!$J$3:$J$154,255),0))=0,"",INDEX('Disaggregation Data'!$M$3:$M$154,MATCH(LEFT(M16,255),LEFT('Disaggregation Data'!$J$3:$J$154,255),0))),"")</f>
        <v/>
      </c>
      <c r="H16" s="368" t="str">
        <f t="array" ref="H16">IFERROR(IF(INDEX('Disaggregation Data'!$N$3:$N$154,MATCH(LEFT(M16,255),LEFT('Disaggregation Data'!$J$3:$J$154,255),0))=0,"",INDEX('Disaggregation Data'!$N$3:$N$154,MATCH(LEFT(M16,255),LEFT('Disaggregation Data'!$J$3:$J$154,255),0))),"")</f>
        <v/>
      </c>
      <c r="I16" s="463" t="str">
        <f t="array" ref="I16">IFERROR(IF(INDEX('Disaggregation Records'!$G$3:$G$56,MATCH(LEFT(L16,255),LEFT('Disaggregation Records'!$D$3:$D$56,255),0))=0,"",INDEX('Disaggregation Records'!$G$3:$G$56,MATCH(LEFT(L16,255),LEFT('Disaggregation Records'!$D$3:$D$56,255),0))),"")</f>
        <v/>
      </c>
      <c r="J16" s="463" t="s">
        <v>378</v>
      </c>
      <c r="K16" s="463">
        <f t="shared" si="0"/>
        <v>7</v>
      </c>
      <c r="L16" s="463" t="str">
        <f t="shared" si="1"/>
        <v>Malaria I-5: Malaria parasite prevalence: Proportion of children aged 6-59 months with malaria infection-7</v>
      </c>
      <c r="M16" s="463" t="str">
        <f t="shared" si="2"/>
        <v>Malaria I-5: Malaria parasite prevalence: Proportion of children aged 6-59 months with malaria infection</v>
      </c>
      <c r="N16" s="431" t="b">
        <f t="shared" si="3"/>
        <v>1</v>
      </c>
      <c r="O16" s="435" t="s">
        <v>1483</v>
      </c>
      <c r="P16" s="293"/>
      <c r="Q16" s="292"/>
    </row>
    <row r="17" spans="1:17" ht="37.5" customHeight="1" x14ac:dyDescent="0.3">
      <c r="A17" s="366">
        <v>1</v>
      </c>
      <c r="B17" s="383" t="str">
        <f>IFERROR(VLOOKUP(A17,'Impact Indicators - Section B'!$A$9:$S$27,19,FALSE),"")</f>
        <v>Malaria I-5: Malaria parasite prevalence: Proportion of children aged 6-59 months with malaria infection</v>
      </c>
      <c r="C17" s="466" t="str">
        <f t="array" ref="C17">IFERROR(IF(INDEX('Disaggregation Records'!$E$3:$E$56,MATCH(LEFT(L17,255),LEFT('Disaggregation Records'!$D$3:$D$56,255),0))=0,"",INDEX('Disaggregation Records'!$E$3:$E$56,MATCH(LEFT(L17,255),LEFT('Disaggregation Records'!$D$3:$D$56,255),0))),"")</f>
        <v/>
      </c>
      <c r="D17" s="466" t="str">
        <f t="array" ref="D17">IFERROR(IF(INDEX('Disaggregation Records'!$F$3:$F$56,MATCH(LEFT(L17,255),LEFT('Disaggregation Records'!$D$3:$D$56,255),0))=0,"",INDEX('Disaggregation Records'!$F$3:$F$56,MATCH(LEFT(L17,255),LEFT('Disaggregation Records'!$D$3:$D$56,255),0))),"")</f>
        <v/>
      </c>
      <c r="E17" s="369" t="str">
        <f t="array" ref="E17">IFERROR(IF(INDEX('Disaggregation Data'!$K$3:$K$154,MATCH(LEFT(M17,255),LEFT('Disaggregation Data'!$J$3:$J$154,255),0))=0,"",INDEX('Disaggregation Data'!$K$3:$K$154,MATCH(LEFT(M17,255),LEFT('Disaggregation Data'!$J$3:$J$154,255),0))),"")</f>
        <v/>
      </c>
      <c r="F17" s="369" t="str">
        <f t="array" ref="F17">IFERROR(IF(INDEX('Disaggregation Data'!$L$3:$L$154,MATCH(LEFT(M17,255),LEFT('Disaggregation Data'!$J$3:$J$154,255),0))=0,"",INDEX('Disaggregation Data'!$L$3:$L$154,MATCH(LEFT(M17,255),LEFT('Disaggregation Data'!$J$3:$J$154,255),0))),"")</f>
        <v/>
      </c>
      <c r="G17" s="369" t="str">
        <f t="array" ref="G17">IFERROR(IF(INDEX('Disaggregation Data'!$M$3:$M$154,MATCH(LEFT(M17,255),LEFT('Disaggregation Data'!$J$3:$J$154,255),0))=0,"",INDEX('Disaggregation Data'!$M$3:$M$154,MATCH(LEFT(M17,255),LEFT('Disaggregation Data'!$J$3:$J$154,255),0))),"")</f>
        <v/>
      </c>
      <c r="H17" s="368" t="str">
        <f t="array" ref="H17">IFERROR(IF(INDEX('Disaggregation Data'!$N$3:$N$154,MATCH(LEFT(M17,255),LEFT('Disaggregation Data'!$J$3:$J$154,255),0))=0,"",INDEX('Disaggregation Data'!$N$3:$N$154,MATCH(LEFT(M17,255),LEFT('Disaggregation Data'!$J$3:$J$154,255),0))),"")</f>
        <v/>
      </c>
      <c r="I17" s="463" t="str">
        <f t="array" ref="I17">IFERROR(IF(INDEX('Disaggregation Records'!$G$3:$G$56,MATCH(LEFT(L17,255),LEFT('Disaggregation Records'!$D$3:$D$56,255),0))=0,"",INDEX('Disaggregation Records'!$G$3:$G$56,MATCH(LEFT(L17,255),LEFT('Disaggregation Records'!$D$3:$D$56,255),0))),"")</f>
        <v/>
      </c>
      <c r="J17" s="463" t="s">
        <v>378</v>
      </c>
      <c r="K17" s="463">
        <f t="shared" si="0"/>
        <v>8</v>
      </c>
      <c r="L17" s="463" t="str">
        <f t="shared" si="1"/>
        <v>Malaria I-5: Malaria parasite prevalence: Proportion of children aged 6-59 months with malaria infection-8</v>
      </c>
      <c r="M17" s="463" t="str">
        <f t="shared" si="2"/>
        <v>Malaria I-5: Malaria parasite prevalence: Proportion of children aged 6-59 months with malaria infection</v>
      </c>
      <c r="N17" s="431" t="b">
        <f t="shared" si="3"/>
        <v>1</v>
      </c>
      <c r="O17" s="435" t="s">
        <v>1484</v>
      </c>
      <c r="P17" s="293"/>
      <c r="Q17" s="292"/>
    </row>
    <row r="18" spans="1:17" ht="37.5" customHeight="1" x14ac:dyDescent="0.3">
      <c r="A18" s="366">
        <v>1</v>
      </c>
      <c r="B18" s="383" t="str">
        <f>IFERROR(VLOOKUP(A18,'Impact Indicators - Section B'!$A$9:$S$27,19,FALSE),"")</f>
        <v>Malaria I-5: Malaria parasite prevalence: Proportion of children aged 6-59 months with malaria infection</v>
      </c>
      <c r="C18" s="466" t="str">
        <f t="array" ref="C18">IFERROR(IF(INDEX('Disaggregation Records'!$E$3:$E$56,MATCH(LEFT(L18,255),LEFT('Disaggregation Records'!$D$3:$D$56,255),0))=0,"",INDEX('Disaggregation Records'!$E$3:$E$56,MATCH(LEFT(L18,255),LEFT('Disaggregation Records'!$D$3:$D$56,255),0))),"")</f>
        <v/>
      </c>
      <c r="D18" s="466" t="str">
        <f t="array" ref="D18">IFERROR(IF(INDEX('Disaggregation Records'!$F$3:$F$56,MATCH(LEFT(L18,255),LEFT('Disaggregation Records'!$D$3:$D$56,255),0))=0,"",INDEX('Disaggregation Records'!$F$3:$F$56,MATCH(LEFT(L18,255),LEFT('Disaggregation Records'!$D$3:$D$56,255),0))),"")</f>
        <v/>
      </c>
      <c r="E18" s="369" t="str">
        <f t="array" ref="E18">IFERROR(IF(INDEX('Disaggregation Data'!$K$3:$K$154,MATCH(LEFT(M18,255),LEFT('Disaggregation Data'!$J$3:$J$154,255),0))=0,"",INDEX('Disaggregation Data'!$K$3:$K$154,MATCH(LEFT(M18,255),LEFT('Disaggregation Data'!$J$3:$J$154,255),0))),"")</f>
        <v/>
      </c>
      <c r="F18" s="369" t="str">
        <f t="array" ref="F18">IFERROR(IF(INDEX('Disaggregation Data'!$L$3:$L$154,MATCH(LEFT(M18,255),LEFT('Disaggregation Data'!$J$3:$J$154,255),0))=0,"",INDEX('Disaggregation Data'!$L$3:$L$154,MATCH(LEFT(M18,255),LEFT('Disaggregation Data'!$J$3:$J$154,255),0))),"")</f>
        <v/>
      </c>
      <c r="G18" s="369" t="str">
        <f t="array" ref="G18">IFERROR(IF(INDEX('Disaggregation Data'!$M$3:$M$154,MATCH(LEFT(M18,255),LEFT('Disaggregation Data'!$J$3:$J$154,255),0))=0,"",INDEX('Disaggregation Data'!$M$3:$M$154,MATCH(LEFT(M18,255),LEFT('Disaggregation Data'!$J$3:$J$154,255),0))),"")</f>
        <v/>
      </c>
      <c r="H18" s="368" t="str">
        <f t="array" ref="H18">IFERROR(IF(INDEX('Disaggregation Data'!$N$3:$N$154,MATCH(LEFT(M18,255),LEFT('Disaggregation Data'!$J$3:$J$154,255),0))=0,"",INDEX('Disaggregation Data'!$N$3:$N$154,MATCH(LEFT(M18,255),LEFT('Disaggregation Data'!$J$3:$J$154,255),0))),"")</f>
        <v/>
      </c>
      <c r="I18" s="463" t="str">
        <f t="array" ref="I18">IFERROR(IF(INDEX('Disaggregation Records'!$G$3:$G$56,MATCH(LEFT(L18,255),LEFT('Disaggregation Records'!$D$3:$D$56,255),0))=0,"",INDEX('Disaggregation Records'!$G$3:$G$56,MATCH(LEFT(L18,255),LEFT('Disaggregation Records'!$D$3:$D$56,255),0))),"")</f>
        <v/>
      </c>
      <c r="J18" s="463" t="s">
        <v>378</v>
      </c>
      <c r="K18" s="463">
        <f t="shared" si="0"/>
        <v>9</v>
      </c>
      <c r="L18" s="463" t="str">
        <f t="shared" si="1"/>
        <v>Malaria I-5: Malaria parasite prevalence: Proportion of children aged 6-59 months with malaria infection-9</v>
      </c>
      <c r="M18" s="463" t="str">
        <f t="shared" si="2"/>
        <v>Malaria I-5: Malaria parasite prevalence: Proportion of children aged 6-59 months with malaria infection</v>
      </c>
      <c r="N18" s="431" t="b">
        <f t="shared" si="3"/>
        <v>1</v>
      </c>
      <c r="O18" s="435" t="s">
        <v>1485</v>
      </c>
      <c r="P18" s="293"/>
      <c r="Q18" s="292"/>
    </row>
    <row r="19" spans="1:17" ht="37.5" customHeight="1" x14ac:dyDescent="0.3">
      <c r="A19" s="366">
        <v>2</v>
      </c>
      <c r="B19" s="383" t="str">
        <f>IFERROR(VLOOKUP(A19,'Impact Indicators - Section B'!$A$9:$S$27,19,FALSE),"")</f>
        <v>Malaria I-4: Malaria test positivity rate</v>
      </c>
      <c r="C19" s="466" t="str">
        <f t="array" ref="C19">IFERROR(IF(INDEX('Disaggregation Records'!$E$3:$E$56,MATCH(LEFT(L19,255),LEFT('Disaggregation Records'!$D$3:$D$56,255),0))=0,"",INDEX('Disaggregation Records'!$E$3:$E$56,MATCH(LEFT(L19,255),LEFT('Disaggregation Records'!$D$3:$D$56,255),0))),"")</f>
        <v>Species</v>
      </c>
      <c r="D19" s="466" t="str">
        <f t="array" ref="D19">IFERROR(IF(INDEX('Disaggregation Records'!$F$3:$F$56,MATCH(LEFT(L19,255),LEFT('Disaggregation Records'!$D$3:$D$56,255),0))=0,"",INDEX('Disaggregation Records'!$F$3:$F$56,MATCH(LEFT(L19,255),LEFT('Disaggregation Records'!$D$3:$D$56,255),0))),"")</f>
        <v>P. Falciparum</v>
      </c>
      <c r="E19" s="369" t="str">
        <f t="array" ref="E19">IFERROR(IF(INDEX('Disaggregation Data'!$K$3:$K$154,MATCH(LEFT(M19,255),LEFT('Disaggregation Data'!$J$3:$J$154,255),0))=0,"",INDEX('Disaggregation Data'!$K$3:$K$154,MATCH(LEFT(M19,255),LEFT('Disaggregation Data'!$J$3:$J$154,255),0))),"")</f>
        <v>25.7</v>
      </c>
      <c r="F19" s="369" t="str">
        <f t="array" ref="F19">IFERROR(IF(INDEX('Disaggregation Data'!$L$3:$L$154,MATCH(LEFT(M19,255),LEFT('Disaggregation Data'!$J$3:$J$154,255),0))=0,"",INDEX('Disaggregation Data'!$L$3:$L$154,MATCH(LEFT(M19,255),LEFT('Disaggregation Data'!$J$3:$J$154,255),0))),"")</f>
        <v>2016</v>
      </c>
      <c r="G19" s="369" t="str">
        <f t="array" ref="G19">IFERROR(IF(INDEX('Disaggregation Data'!$M$3:$M$154,MATCH(LEFT(M19,255),LEFT('Disaggregation Data'!$J$3:$J$154,255),0))=0,"",INDEX('Disaggregation Data'!$M$3:$M$154,MATCH(LEFT(M19,255),LEFT('Disaggregation Data'!$J$3:$J$154,255),0))),"")</f>
        <v>HMIS</v>
      </c>
      <c r="H19" s="368" t="str">
        <f t="array" ref="H19">IFERROR(IF(INDEX('Disaggregation Data'!$N$3:$N$154,MATCH(LEFT(M19,255),LEFT('Disaggregation Data'!$J$3:$J$154,255),0))=0,"",INDEX('Disaggregation Data'!$N$3:$N$154,MATCH(LEFT(M19,255),LEFT('Disaggregation Data'!$J$3:$J$154,255),0))),"")</f>
        <v>According to sentinels site report, 97.5% of parasite is due to falciparum. This was applied to test positivity rate for disaggregation</v>
      </c>
      <c r="I19" s="463" t="str">
        <f t="array" ref="I19">IFERROR(IF(INDEX('Disaggregation Records'!$G$3:$G$56,MATCH(LEFT(L19,255),LEFT('Disaggregation Records'!$D$3:$D$56,255),0))=0,"",INDEX('Disaggregation Records'!$G$3:$G$56,MATCH(LEFT(L19,255),LEFT('Disaggregation Records'!$D$3:$D$56,255),0))),"")</f>
        <v>a1L36000000zoLwEAI</v>
      </c>
      <c r="J19" s="463" t="s">
        <v>384</v>
      </c>
      <c r="K19" s="463">
        <f t="shared" si="0"/>
        <v>0</v>
      </c>
      <c r="L19" s="463" t="str">
        <f t="shared" si="1"/>
        <v>Malaria I-4: Malaria test positivity rate-0</v>
      </c>
      <c r="M19" s="463" t="str">
        <f t="shared" si="2"/>
        <v>Malaria I-4: Malaria test positivity rateSpeciesP. Falciparum</v>
      </c>
      <c r="N19" s="431" t="b">
        <f t="shared" si="3"/>
        <v>1</v>
      </c>
      <c r="O19" s="435" t="s">
        <v>1486</v>
      </c>
      <c r="P19" s="293"/>
      <c r="Q19" s="292"/>
    </row>
    <row r="20" spans="1:17" ht="37.5" customHeight="1" x14ac:dyDescent="0.3">
      <c r="A20" s="366">
        <v>2</v>
      </c>
      <c r="B20" s="383" t="str">
        <f>IFERROR(VLOOKUP(A20,'Impact Indicators - Section B'!$A$9:$S$27,19,FALSE),"")</f>
        <v>Malaria I-4: Malaria test positivity rate</v>
      </c>
      <c r="C20" s="466" t="str">
        <f t="array" ref="C20">IFERROR(IF(INDEX('Disaggregation Records'!$E$3:$E$56,MATCH(LEFT(L20,255),LEFT('Disaggregation Records'!$D$3:$D$56,255),0))=0,"",INDEX('Disaggregation Records'!$E$3:$E$56,MATCH(LEFT(L20,255),LEFT('Disaggregation Records'!$D$3:$D$56,255),0))),"")</f>
        <v>Type of testing</v>
      </c>
      <c r="D20" s="466" t="str">
        <f t="array" ref="D20">IFERROR(IF(INDEX('Disaggregation Records'!$F$3:$F$56,MATCH(LEFT(L20,255),LEFT('Disaggregation Records'!$D$3:$D$56,255),0))=0,"",INDEX('Disaggregation Records'!$F$3:$F$56,MATCH(LEFT(L20,255),LEFT('Disaggregation Records'!$D$3:$D$56,255),0))),"")</f>
        <v>Microscopy</v>
      </c>
      <c r="E20" s="369" t="str">
        <f t="array" ref="E20">IFERROR(IF(INDEX('Disaggregation Data'!$K$3:$K$154,MATCH(LEFT(M20,255),LEFT('Disaggregation Data'!$J$3:$J$154,255),0))=0,"",INDEX('Disaggregation Data'!$K$3:$K$154,MATCH(LEFT(M20,255),LEFT('Disaggregation Data'!$J$3:$J$154,255),0))),"")</f>
        <v>26.4</v>
      </c>
      <c r="F20" s="369" t="str">
        <f t="array" ref="F20">IFERROR(IF(INDEX('Disaggregation Data'!$L$3:$L$154,MATCH(LEFT(M20,255),LEFT('Disaggregation Data'!$J$3:$J$154,255),0))=0,"",INDEX('Disaggregation Data'!$L$3:$L$154,MATCH(LEFT(M20,255),LEFT('Disaggregation Data'!$J$3:$J$154,255),0))),"")</f>
        <v>2016</v>
      </c>
      <c r="G20" s="369" t="str">
        <f t="array" ref="G20">IFERROR(IF(INDEX('Disaggregation Data'!$M$3:$M$154,MATCH(LEFT(M20,255),LEFT('Disaggregation Data'!$J$3:$J$154,255),0))=0,"",INDEX('Disaggregation Data'!$M$3:$M$154,MATCH(LEFT(M20,255),LEFT('Disaggregation Data'!$J$3:$J$154,255),0))),"")</f>
        <v>HMIS</v>
      </c>
      <c r="H20" s="368" t="str">
        <f t="array" ref="H20">IFERROR(IF(INDEX('Disaggregation Data'!$N$3:$N$154,MATCH(LEFT(M20,255),LEFT('Disaggregation Data'!$J$3:$J$154,255),0))=0,"",INDEX('Disaggregation Data'!$N$3:$N$154,MATCH(LEFT(M20,255),LEFT('Disaggregation Data'!$J$3:$J$154,255),0))),"")</f>
        <v/>
      </c>
      <c r="I20" s="463" t="str">
        <f t="array" ref="I20">IFERROR(IF(INDEX('Disaggregation Records'!$G$3:$G$56,MATCH(LEFT(L20,255),LEFT('Disaggregation Records'!$D$3:$D$56,255),0))=0,"",INDEX('Disaggregation Records'!$G$3:$G$56,MATCH(LEFT(L20,255),LEFT('Disaggregation Records'!$D$3:$D$56,255),0))),"")</f>
        <v>a1L36000002Nzj4EAC</v>
      </c>
      <c r="J20" s="463" t="s">
        <v>384</v>
      </c>
      <c r="K20" s="463">
        <f t="shared" si="0"/>
        <v>1</v>
      </c>
      <c r="L20" s="463" t="str">
        <f t="shared" si="1"/>
        <v>Malaria I-4: Malaria test positivity rate-1</v>
      </c>
      <c r="M20" s="463" t="str">
        <f t="shared" si="2"/>
        <v>Malaria I-4: Malaria test positivity rateType of testingMicroscopy</v>
      </c>
      <c r="N20" s="431" t="b">
        <f t="shared" si="3"/>
        <v>1</v>
      </c>
      <c r="O20" s="435" t="s">
        <v>1488</v>
      </c>
      <c r="P20" s="293"/>
      <c r="Q20" s="292"/>
    </row>
    <row r="21" spans="1:17" ht="37.5" customHeight="1" x14ac:dyDescent="0.3">
      <c r="A21" s="366">
        <v>2</v>
      </c>
      <c r="B21" s="383" t="str">
        <f>IFERROR(VLOOKUP(A21,'Impact Indicators - Section B'!$A$9:$S$27,19,FALSE),"")</f>
        <v>Malaria I-4: Malaria test positivity rate</v>
      </c>
      <c r="C21" s="466" t="str">
        <f t="array" ref="C21">IFERROR(IF(INDEX('Disaggregation Records'!$E$3:$E$56,MATCH(LEFT(L21,255),LEFT('Disaggregation Records'!$D$3:$D$56,255),0))=0,"",INDEX('Disaggregation Records'!$E$3:$E$56,MATCH(LEFT(L21,255),LEFT('Disaggregation Records'!$D$3:$D$56,255),0))),"")</f>
        <v>Type of testing</v>
      </c>
      <c r="D21" s="466" t="str">
        <f t="array" ref="D21">IFERROR(IF(INDEX('Disaggregation Records'!$F$3:$F$56,MATCH(LEFT(L21,255),LEFT('Disaggregation Records'!$D$3:$D$56,255),0))=0,"",INDEX('Disaggregation Records'!$F$3:$F$56,MATCH(LEFT(L21,255),LEFT('Disaggregation Records'!$D$3:$D$56,255),0))),"")</f>
        <v>Rapid diagnostic test</v>
      </c>
      <c r="E21" s="369" t="str">
        <f t="array" ref="E21">IFERROR(IF(INDEX('Disaggregation Data'!$K$3:$K$154,MATCH(LEFT(M21,255),LEFT('Disaggregation Data'!$J$3:$J$154,255),0))=0,"",INDEX('Disaggregation Data'!$K$3:$K$154,MATCH(LEFT(M21,255),LEFT('Disaggregation Data'!$J$3:$J$154,255),0))),"")</f>
        <v>34.2</v>
      </c>
      <c r="F21" s="369" t="str">
        <f t="array" ref="F21">IFERROR(IF(INDEX('Disaggregation Data'!$L$3:$L$154,MATCH(LEFT(M21,255),LEFT('Disaggregation Data'!$J$3:$J$154,255),0))=0,"",INDEX('Disaggregation Data'!$L$3:$L$154,MATCH(LEFT(M21,255),LEFT('Disaggregation Data'!$J$3:$J$154,255),0))),"")</f>
        <v>2016</v>
      </c>
      <c r="G21" s="369" t="str">
        <f t="array" ref="G21">IFERROR(IF(INDEX('Disaggregation Data'!$M$3:$M$154,MATCH(LEFT(M21,255),LEFT('Disaggregation Data'!$J$3:$J$154,255),0))=0,"",INDEX('Disaggregation Data'!$M$3:$M$154,MATCH(LEFT(M21,255),LEFT('Disaggregation Data'!$J$3:$J$154,255),0))),"")</f>
        <v>HMIS</v>
      </c>
      <c r="H21" s="368" t="str">
        <f t="array" ref="H21">IFERROR(IF(INDEX('Disaggregation Data'!$N$3:$N$154,MATCH(LEFT(M21,255),LEFT('Disaggregation Data'!$J$3:$J$154,255),0))=0,"",INDEX('Disaggregation Data'!$N$3:$N$154,MATCH(LEFT(M21,255),LEFT('Disaggregation Data'!$J$3:$J$154,255),0))),"")</f>
        <v/>
      </c>
      <c r="I21" s="463" t="str">
        <f t="array" ref="I21">IFERROR(IF(INDEX('Disaggregation Records'!$G$3:$G$56,MATCH(LEFT(L21,255),LEFT('Disaggregation Records'!$D$3:$D$56,255),0))=0,"",INDEX('Disaggregation Records'!$G$3:$G$56,MATCH(LEFT(L21,255),LEFT('Disaggregation Records'!$D$3:$D$56,255),0))),"")</f>
        <v>a1L36000002Nzj5EAC</v>
      </c>
      <c r="J21" s="463" t="s">
        <v>384</v>
      </c>
      <c r="K21" s="463">
        <f t="shared" si="0"/>
        <v>2</v>
      </c>
      <c r="L21" s="463" t="str">
        <f t="shared" si="1"/>
        <v>Malaria I-4: Malaria test positivity rate-2</v>
      </c>
      <c r="M21" s="463" t="str">
        <f t="shared" si="2"/>
        <v>Malaria I-4: Malaria test positivity rateType of testingRapid diagnostic test</v>
      </c>
      <c r="N21" s="431" t="b">
        <f t="shared" si="3"/>
        <v>1</v>
      </c>
      <c r="O21" s="435" t="s">
        <v>1491</v>
      </c>
      <c r="P21" s="293"/>
      <c r="Q21" s="292"/>
    </row>
    <row r="22" spans="1:17" ht="37.5" customHeight="1" x14ac:dyDescent="0.3">
      <c r="A22" s="366">
        <v>2</v>
      </c>
      <c r="B22" s="383" t="str">
        <f>IFERROR(VLOOKUP(A22,'Impact Indicators - Section B'!$A$9:$S$27,19,FALSE),"")</f>
        <v>Malaria I-4: Malaria test positivity rate</v>
      </c>
      <c r="C22" s="466" t="str">
        <f t="array" ref="C22">IFERROR(IF(INDEX('Disaggregation Records'!$E$3:$E$56,MATCH(LEFT(L22,255),LEFT('Disaggregation Records'!$D$3:$D$56,255),0))=0,"",INDEX('Disaggregation Records'!$E$3:$E$56,MATCH(LEFT(L22,255),LEFT('Disaggregation Records'!$D$3:$D$56,255),0))),"")</f>
        <v/>
      </c>
      <c r="D22" s="466" t="str">
        <f t="array" ref="D22">IFERROR(IF(INDEX('Disaggregation Records'!$F$3:$F$56,MATCH(LEFT(L22,255),LEFT('Disaggregation Records'!$D$3:$D$56,255),0))=0,"",INDEX('Disaggregation Records'!$F$3:$F$56,MATCH(LEFT(L22,255),LEFT('Disaggregation Records'!$D$3:$D$56,255),0))),"")</f>
        <v/>
      </c>
      <c r="E22" s="369" t="str">
        <f t="array" ref="E22">IFERROR(IF(INDEX('Disaggregation Data'!$K$3:$K$154,MATCH(LEFT(M22,255),LEFT('Disaggregation Data'!$J$3:$J$154,255),0))=0,"",INDEX('Disaggregation Data'!$K$3:$K$154,MATCH(LEFT(M22,255),LEFT('Disaggregation Data'!$J$3:$J$154,255),0))),"")</f>
        <v/>
      </c>
      <c r="F22" s="369" t="str">
        <f t="array" ref="F22">IFERROR(IF(INDEX('Disaggregation Data'!$L$3:$L$154,MATCH(LEFT(M22,255),LEFT('Disaggregation Data'!$J$3:$J$154,255),0))=0,"",INDEX('Disaggregation Data'!$L$3:$L$154,MATCH(LEFT(M22,255),LEFT('Disaggregation Data'!$J$3:$J$154,255),0))),"")</f>
        <v/>
      </c>
      <c r="G22" s="369" t="str">
        <f t="array" ref="G22">IFERROR(IF(INDEX('Disaggregation Data'!$M$3:$M$154,MATCH(LEFT(M22,255),LEFT('Disaggregation Data'!$J$3:$J$154,255),0))=0,"",INDEX('Disaggregation Data'!$M$3:$M$154,MATCH(LEFT(M22,255),LEFT('Disaggregation Data'!$J$3:$J$154,255),0))),"")</f>
        <v/>
      </c>
      <c r="H22" s="368" t="str">
        <f t="array" ref="H22">IFERROR(IF(INDEX('Disaggregation Data'!$N$3:$N$154,MATCH(LEFT(M22,255),LEFT('Disaggregation Data'!$J$3:$J$154,255),0))=0,"",INDEX('Disaggregation Data'!$N$3:$N$154,MATCH(LEFT(M22,255),LEFT('Disaggregation Data'!$J$3:$J$154,255),0))),"")</f>
        <v/>
      </c>
      <c r="I22" s="463" t="str">
        <f t="array" ref="I22">IFERROR(IF(INDEX('Disaggregation Records'!$G$3:$G$56,MATCH(LEFT(L22,255),LEFT('Disaggregation Records'!$D$3:$D$56,255),0))=0,"",INDEX('Disaggregation Records'!$G$3:$G$56,MATCH(LEFT(L22,255),LEFT('Disaggregation Records'!$D$3:$D$56,255),0))),"")</f>
        <v/>
      </c>
      <c r="J22" s="463" t="s">
        <v>384</v>
      </c>
      <c r="K22" s="463">
        <f t="shared" si="0"/>
        <v>3</v>
      </c>
      <c r="L22" s="463" t="str">
        <f t="shared" si="1"/>
        <v>Malaria I-4: Malaria test positivity rate-3</v>
      </c>
      <c r="M22" s="463" t="str">
        <f t="shared" si="2"/>
        <v>Malaria I-4: Malaria test positivity rate</v>
      </c>
      <c r="N22" s="431" t="b">
        <f t="shared" si="3"/>
        <v>1</v>
      </c>
      <c r="O22" s="435" t="s">
        <v>1492</v>
      </c>
      <c r="P22" s="293"/>
      <c r="Q22" s="292"/>
    </row>
    <row r="23" spans="1:17" ht="37.5" customHeight="1" x14ac:dyDescent="0.3">
      <c r="A23" s="366">
        <v>2</v>
      </c>
      <c r="B23" s="383" t="str">
        <f>IFERROR(VLOOKUP(A23,'Impact Indicators - Section B'!$A$9:$S$27,19,FALSE),"")</f>
        <v>Malaria I-4: Malaria test positivity rate</v>
      </c>
      <c r="C23" s="466" t="str">
        <f t="array" ref="C23">IFERROR(IF(INDEX('Disaggregation Records'!$E$3:$E$56,MATCH(LEFT(L23,255),LEFT('Disaggregation Records'!$D$3:$D$56,255),0))=0,"",INDEX('Disaggregation Records'!$E$3:$E$56,MATCH(LEFT(L23,255),LEFT('Disaggregation Records'!$D$3:$D$56,255),0))),"")</f>
        <v/>
      </c>
      <c r="D23" s="466" t="str">
        <f t="array" ref="D23">IFERROR(IF(INDEX('Disaggregation Records'!$F$3:$F$56,MATCH(LEFT(L23,255),LEFT('Disaggregation Records'!$D$3:$D$56,255),0))=0,"",INDEX('Disaggregation Records'!$F$3:$F$56,MATCH(LEFT(L23,255),LEFT('Disaggregation Records'!$D$3:$D$56,255),0))),"")</f>
        <v/>
      </c>
      <c r="E23" s="369" t="str">
        <f t="array" ref="E23">IFERROR(IF(INDEX('Disaggregation Data'!$K$3:$K$154,MATCH(LEFT(M23,255),LEFT('Disaggregation Data'!$J$3:$J$154,255),0))=0,"",INDEX('Disaggregation Data'!$K$3:$K$154,MATCH(LEFT(M23,255),LEFT('Disaggregation Data'!$J$3:$J$154,255),0))),"")</f>
        <v/>
      </c>
      <c r="F23" s="369" t="str">
        <f t="array" ref="F23">IFERROR(IF(INDEX('Disaggregation Data'!$L$3:$L$154,MATCH(LEFT(M23,255),LEFT('Disaggregation Data'!$J$3:$J$154,255),0))=0,"",INDEX('Disaggregation Data'!$L$3:$L$154,MATCH(LEFT(M23,255),LEFT('Disaggregation Data'!$J$3:$J$154,255),0))),"")</f>
        <v/>
      </c>
      <c r="G23" s="369" t="str">
        <f t="array" ref="G23">IFERROR(IF(INDEX('Disaggregation Data'!$M$3:$M$154,MATCH(LEFT(M23,255),LEFT('Disaggregation Data'!$J$3:$J$154,255),0))=0,"",INDEX('Disaggregation Data'!$M$3:$M$154,MATCH(LEFT(M23,255),LEFT('Disaggregation Data'!$J$3:$J$154,255),0))),"")</f>
        <v/>
      </c>
      <c r="H23" s="368" t="str">
        <f t="array" ref="H23">IFERROR(IF(INDEX('Disaggregation Data'!$N$3:$N$154,MATCH(LEFT(M23,255),LEFT('Disaggregation Data'!$J$3:$J$154,255),0))=0,"",INDEX('Disaggregation Data'!$N$3:$N$154,MATCH(LEFT(M23,255),LEFT('Disaggregation Data'!$J$3:$J$154,255),0))),"")</f>
        <v/>
      </c>
      <c r="I23" s="463" t="str">
        <f t="array" ref="I23">IFERROR(IF(INDEX('Disaggregation Records'!$G$3:$G$56,MATCH(LEFT(L23,255),LEFT('Disaggregation Records'!$D$3:$D$56,255),0))=0,"",INDEX('Disaggregation Records'!$G$3:$G$56,MATCH(LEFT(L23,255),LEFT('Disaggregation Records'!$D$3:$D$56,255),0))),"")</f>
        <v/>
      </c>
      <c r="J23" s="463" t="s">
        <v>384</v>
      </c>
      <c r="K23" s="463">
        <f t="shared" si="0"/>
        <v>4</v>
      </c>
      <c r="L23" s="463" t="str">
        <f t="shared" si="1"/>
        <v>Malaria I-4: Malaria test positivity rate-4</v>
      </c>
      <c r="M23" s="463" t="str">
        <f t="shared" si="2"/>
        <v>Malaria I-4: Malaria test positivity rate</v>
      </c>
      <c r="N23" s="431" t="b">
        <f t="shared" si="3"/>
        <v>1</v>
      </c>
      <c r="O23" s="435" t="s">
        <v>1493</v>
      </c>
      <c r="P23" s="293"/>
      <c r="Q23" s="292"/>
    </row>
    <row r="24" spans="1:17" ht="37.5" customHeight="1" x14ac:dyDescent="0.3">
      <c r="A24" s="366">
        <v>2</v>
      </c>
      <c r="B24" s="383" t="str">
        <f>IFERROR(VLOOKUP(A24,'Impact Indicators - Section B'!$A$9:$S$27,19,FALSE),"")</f>
        <v>Malaria I-4: Malaria test positivity rate</v>
      </c>
      <c r="C24" s="466" t="str">
        <f t="array" ref="C24">IFERROR(IF(INDEX('Disaggregation Records'!$E$3:$E$56,MATCH(LEFT(L24,255),LEFT('Disaggregation Records'!$D$3:$D$56,255),0))=0,"",INDEX('Disaggregation Records'!$E$3:$E$56,MATCH(LEFT(L24,255),LEFT('Disaggregation Records'!$D$3:$D$56,255),0))),"")</f>
        <v/>
      </c>
      <c r="D24" s="466" t="str">
        <f t="array" ref="D24">IFERROR(IF(INDEX('Disaggregation Records'!$F$3:$F$56,MATCH(LEFT(L24,255),LEFT('Disaggregation Records'!$D$3:$D$56,255),0))=0,"",INDEX('Disaggregation Records'!$F$3:$F$56,MATCH(LEFT(L24,255),LEFT('Disaggregation Records'!$D$3:$D$56,255),0))),"")</f>
        <v/>
      </c>
      <c r="E24" s="369" t="str">
        <f t="array" ref="E24">IFERROR(IF(INDEX('Disaggregation Data'!$K$3:$K$154,MATCH(LEFT(M24,255),LEFT('Disaggregation Data'!$J$3:$J$154,255),0))=0,"",INDEX('Disaggregation Data'!$K$3:$K$154,MATCH(LEFT(M24,255),LEFT('Disaggregation Data'!$J$3:$J$154,255),0))),"")</f>
        <v/>
      </c>
      <c r="F24" s="369" t="str">
        <f t="array" ref="F24">IFERROR(IF(INDEX('Disaggregation Data'!$L$3:$L$154,MATCH(LEFT(M24,255),LEFT('Disaggregation Data'!$J$3:$J$154,255),0))=0,"",INDEX('Disaggregation Data'!$L$3:$L$154,MATCH(LEFT(M24,255),LEFT('Disaggregation Data'!$J$3:$J$154,255),0))),"")</f>
        <v/>
      </c>
      <c r="G24" s="369" t="str">
        <f t="array" ref="G24">IFERROR(IF(INDEX('Disaggregation Data'!$M$3:$M$154,MATCH(LEFT(M24,255),LEFT('Disaggregation Data'!$J$3:$J$154,255),0))=0,"",INDEX('Disaggregation Data'!$M$3:$M$154,MATCH(LEFT(M24,255),LEFT('Disaggregation Data'!$J$3:$J$154,255),0))),"")</f>
        <v/>
      </c>
      <c r="H24" s="368" t="str">
        <f t="array" ref="H24">IFERROR(IF(INDEX('Disaggregation Data'!$N$3:$N$154,MATCH(LEFT(M24,255),LEFT('Disaggregation Data'!$J$3:$J$154,255),0))=0,"",INDEX('Disaggregation Data'!$N$3:$N$154,MATCH(LEFT(M24,255),LEFT('Disaggregation Data'!$J$3:$J$154,255),0))),"")</f>
        <v/>
      </c>
      <c r="I24" s="463" t="str">
        <f t="array" ref="I24">IFERROR(IF(INDEX('Disaggregation Records'!$G$3:$G$56,MATCH(LEFT(L24,255),LEFT('Disaggregation Records'!$D$3:$D$56,255),0))=0,"",INDEX('Disaggregation Records'!$G$3:$G$56,MATCH(LEFT(L24,255),LEFT('Disaggregation Records'!$D$3:$D$56,255),0))),"")</f>
        <v/>
      </c>
      <c r="J24" s="463" t="s">
        <v>384</v>
      </c>
      <c r="K24" s="463">
        <f t="shared" si="0"/>
        <v>5</v>
      </c>
      <c r="L24" s="463" t="str">
        <f t="shared" si="1"/>
        <v>Malaria I-4: Malaria test positivity rate-5</v>
      </c>
      <c r="M24" s="463" t="str">
        <f t="shared" si="2"/>
        <v>Malaria I-4: Malaria test positivity rate</v>
      </c>
      <c r="N24" s="431" t="b">
        <f t="shared" si="3"/>
        <v>1</v>
      </c>
      <c r="O24" s="435" t="s">
        <v>1494</v>
      </c>
      <c r="P24" s="293"/>
      <c r="Q24" s="292"/>
    </row>
    <row r="25" spans="1:17" ht="37.5" customHeight="1" x14ac:dyDescent="0.3">
      <c r="A25" s="366">
        <v>2</v>
      </c>
      <c r="B25" s="383" t="str">
        <f>IFERROR(VLOOKUP(A25,'Impact Indicators - Section B'!$A$9:$S$27,19,FALSE),"")</f>
        <v>Malaria I-4: Malaria test positivity rate</v>
      </c>
      <c r="C25" s="466" t="str">
        <f t="array" ref="C25">IFERROR(IF(INDEX('Disaggregation Records'!$E$3:$E$56,MATCH(LEFT(L25,255),LEFT('Disaggregation Records'!$D$3:$D$56,255),0))=0,"",INDEX('Disaggregation Records'!$E$3:$E$56,MATCH(LEFT(L25,255),LEFT('Disaggregation Records'!$D$3:$D$56,255),0))),"")</f>
        <v/>
      </c>
      <c r="D25" s="466" t="str">
        <f t="array" ref="D25">IFERROR(IF(INDEX('Disaggregation Records'!$F$3:$F$56,MATCH(LEFT(L25,255),LEFT('Disaggregation Records'!$D$3:$D$56,255),0))=0,"",INDEX('Disaggregation Records'!$F$3:$F$56,MATCH(LEFT(L25,255),LEFT('Disaggregation Records'!$D$3:$D$56,255),0))),"")</f>
        <v/>
      </c>
      <c r="E25" s="369" t="str">
        <f t="array" ref="E25">IFERROR(IF(INDEX('Disaggregation Data'!$K$3:$K$154,MATCH(LEFT(M25,255),LEFT('Disaggregation Data'!$J$3:$J$154,255),0))=0,"",INDEX('Disaggregation Data'!$K$3:$K$154,MATCH(LEFT(M25,255),LEFT('Disaggregation Data'!$J$3:$J$154,255),0))),"")</f>
        <v/>
      </c>
      <c r="F25" s="369" t="str">
        <f t="array" ref="F25">IFERROR(IF(INDEX('Disaggregation Data'!$L$3:$L$154,MATCH(LEFT(M25,255),LEFT('Disaggregation Data'!$J$3:$J$154,255),0))=0,"",INDEX('Disaggregation Data'!$L$3:$L$154,MATCH(LEFT(M25,255),LEFT('Disaggregation Data'!$J$3:$J$154,255),0))),"")</f>
        <v/>
      </c>
      <c r="G25" s="369" t="str">
        <f t="array" ref="G25">IFERROR(IF(INDEX('Disaggregation Data'!$M$3:$M$154,MATCH(LEFT(M25,255),LEFT('Disaggregation Data'!$J$3:$J$154,255),0))=0,"",INDEX('Disaggregation Data'!$M$3:$M$154,MATCH(LEFT(M25,255),LEFT('Disaggregation Data'!$J$3:$J$154,255),0))),"")</f>
        <v/>
      </c>
      <c r="H25" s="368" t="str">
        <f t="array" ref="H25">IFERROR(IF(INDEX('Disaggregation Data'!$N$3:$N$154,MATCH(LEFT(M25,255),LEFT('Disaggregation Data'!$J$3:$J$154,255),0))=0,"",INDEX('Disaggregation Data'!$N$3:$N$154,MATCH(LEFT(M25,255),LEFT('Disaggregation Data'!$J$3:$J$154,255),0))),"")</f>
        <v/>
      </c>
      <c r="I25" s="463" t="str">
        <f t="array" ref="I25">IFERROR(IF(INDEX('Disaggregation Records'!$G$3:$G$56,MATCH(LEFT(L25,255),LEFT('Disaggregation Records'!$D$3:$D$56,255),0))=0,"",INDEX('Disaggregation Records'!$G$3:$G$56,MATCH(LEFT(L25,255),LEFT('Disaggregation Records'!$D$3:$D$56,255),0))),"")</f>
        <v/>
      </c>
      <c r="J25" s="463" t="s">
        <v>384</v>
      </c>
      <c r="K25" s="463">
        <f t="shared" si="0"/>
        <v>6</v>
      </c>
      <c r="L25" s="463" t="str">
        <f t="shared" si="1"/>
        <v>Malaria I-4: Malaria test positivity rate-6</v>
      </c>
      <c r="M25" s="463" t="str">
        <f t="shared" si="2"/>
        <v>Malaria I-4: Malaria test positivity rate</v>
      </c>
      <c r="N25" s="431" t="b">
        <f t="shared" si="3"/>
        <v>1</v>
      </c>
      <c r="O25" s="435" t="s">
        <v>1495</v>
      </c>
      <c r="P25" s="293"/>
      <c r="Q25" s="292"/>
    </row>
    <row r="26" spans="1:17" ht="37.5" customHeight="1" x14ac:dyDescent="0.3">
      <c r="A26" s="366">
        <v>2</v>
      </c>
      <c r="B26" s="383" t="str">
        <f>IFERROR(VLOOKUP(A26,'Impact Indicators - Section B'!$A$9:$S$27,19,FALSE),"")</f>
        <v>Malaria I-4: Malaria test positivity rate</v>
      </c>
      <c r="C26" s="466" t="str">
        <f t="array" ref="C26">IFERROR(IF(INDEX('Disaggregation Records'!$E$3:$E$56,MATCH(LEFT(L26,255),LEFT('Disaggregation Records'!$D$3:$D$56,255),0))=0,"",INDEX('Disaggregation Records'!$E$3:$E$56,MATCH(LEFT(L26,255),LEFT('Disaggregation Records'!$D$3:$D$56,255),0))),"")</f>
        <v/>
      </c>
      <c r="D26" s="466" t="str">
        <f t="array" ref="D26">IFERROR(IF(INDEX('Disaggregation Records'!$F$3:$F$56,MATCH(LEFT(L26,255),LEFT('Disaggregation Records'!$D$3:$D$56,255),0))=0,"",INDEX('Disaggregation Records'!$F$3:$F$56,MATCH(LEFT(L26,255),LEFT('Disaggregation Records'!$D$3:$D$56,255),0))),"")</f>
        <v/>
      </c>
      <c r="E26" s="369" t="str">
        <f t="array" ref="E26">IFERROR(IF(INDEX('Disaggregation Data'!$K$3:$K$154,MATCH(LEFT(M26,255),LEFT('Disaggregation Data'!$J$3:$J$154,255),0))=0,"",INDEX('Disaggregation Data'!$K$3:$K$154,MATCH(LEFT(M26,255),LEFT('Disaggregation Data'!$J$3:$J$154,255),0))),"")</f>
        <v/>
      </c>
      <c r="F26" s="369" t="str">
        <f t="array" ref="F26">IFERROR(IF(INDEX('Disaggregation Data'!$L$3:$L$154,MATCH(LEFT(M26,255),LEFT('Disaggregation Data'!$J$3:$J$154,255),0))=0,"",INDEX('Disaggregation Data'!$L$3:$L$154,MATCH(LEFT(M26,255),LEFT('Disaggregation Data'!$J$3:$J$154,255),0))),"")</f>
        <v/>
      </c>
      <c r="G26" s="369" t="str">
        <f t="array" ref="G26">IFERROR(IF(INDEX('Disaggregation Data'!$M$3:$M$154,MATCH(LEFT(M26,255),LEFT('Disaggregation Data'!$J$3:$J$154,255),0))=0,"",INDEX('Disaggregation Data'!$M$3:$M$154,MATCH(LEFT(M26,255),LEFT('Disaggregation Data'!$J$3:$J$154,255),0))),"")</f>
        <v/>
      </c>
      <c r="H26" s="368" t="str">
        <f t="array" ref="H26">IFERROR(IF(INDEX('Disaggregation Data'!$N$3:$N$154,MATCH(LEFT(M26,255),LEFT('Disaggregation Data'!$J$3:$J$154,255),0))=0,"",INDEX('Disaggregation Data'!$N$3:$N$154,MATCH(LEFT(M26,255),LEFT('Disaggregation Data'!$J$3:$J$154,255),0))),"")</f>
        <v/>
      </c>
      <c r="I26" s="463" t="str">
        <f t="array" ref="I26">IFERROR(IF(INDEX('Disaggregation Records'!$G$3:$G$56,MATCH(LEFT(L26,255),LEFT('Disaggregation Records'!$D$3:$D$56,255),0))=0,"",INDEX('Disaggregation Records'!$G$3:$G$56,MATCH(LEFT(L26,255),LEFT('Disaggregation Records'!$D$3:$D$56,255),0))),"")</f>
        <v/>
      </c>
      <c r="J26" s="463" t="s">
        <v>384</v>
      </c>
      <c r="K26" s="463">
        <f t="shared" si="0"/>
        <v>7</v>
      </c>
      <c r="L26" s="463" t="str">
        <f t="shared" si="1"/>
        <v>Malaria I-4: Malaria test positivity rate-7</v>
      </c>
      <c r="M26" s="463" t="str">
        <f t="shared" si="2"/>
        <v>Malaria I-4: Malaria test positivity rate</v>
      </c>
      <c r="N26" s="431" t="b">
        <f t="shared" si="3"/>
        <v>1</v>
      </c>
      <c r="O26" s="435" t="s">
        <v>1496</v>
      </c>
      <c r="P26" s="293"/>
      <c r="Q26" s="292"/>
    </row>
    <row r="27" spans="1:17" ht="37.5" customHeight="1" x14ac:dyDescent="0.3">
      <c r="A27" s="366">
        <v>2</v>
      </c>
      <c r="B27" s="383" t="str">
        <f>IFERROR(VLOOKUP(A27,'Impact Indicators - Section B'!$A$9:$S$27,19,FALSE),"")</f>
        <v>Malaria I-4: Malaria test positivity rate</v>
      </c>
      <c r="C27" s="466" t="str">
        <f t="array" ref="C27">IFERROR(IF(INDEX('Disaggregation Records'!$E$3:$E$56,MATCH(LEFT(L27,255),LEFT('Disaggregation Records'!$D$3:$D$56,255),0))=0,"",INDEX('Disaggregation Records'!$E$3:$E$56,MATCH(LEFT(L27,255),LEFT('Disaggregation Records'!$D$3:$D$56,255),0))),"")</f>
        <v/>
      </c>
      <c r="D27" s="466" t="str">
        <f t="array" ref="D27">IFERROR(IF(INDEX('Disaggregation Records'!$F$3:$F$56,MATCH(LEFT(L27,255),LEFT('Disaggregation Records'!$D$3:$D$56,255),0))=0,"",INDEX('Disaggregation Records'!$F$3:$F$56,MATCH(LEFT(L27,255),LEFT('Disaggregation Records'!$D$3:$D$56,255),0))),"")</f>
        <v/>
      </c>
      <c r="E27" s="369" t="str">
        <f t="array" ref="E27">IFERROR(IF(INDEX('Disaggregation Data'!$K$3:$K$154,MATCH(LEFT(M27,255),LEFT('Disaggregation Data'!$J$3:$J$154,255),0))=0,"",INDEX('Disaggregation Data'!$K$3:$K$154,MATCH(LEFT(M27,255),LEFT('Disaggregation Data'!$J$3:$J$154,255),0))),"")</f>
        <v/>
      </c>
      <c r="F27" s="369" t="str">
        <f t="array" ref="F27">IFERROR(IF(INDEX('Disaggregation Data'!$L$3:$L$154,MATCH(LEFT(M27,255),LEFT('Disaggregation Data'!$J$3:$J$154,255),0))=0,"",INDEX('Disaggregation Data'!$L$3:$L$154,MATCH(LEFT(M27,255),LEFT('Disaggregation Data'!$J$3:$J$154,255),0))),"")</f>
        <v/>
      </c>
      <c r="G27" s="369" t="str">
        <f t="array" ref="G27">IFERROR(IF(INDEX('Disaggregation Data'!$M$3:$M$154,MATCH(LEFT(M27,255),LEFT('Disaggregation Data'!$J$3:$J$154,255),0))=0,"",INDEX('Disaggregation Data'!$M$3:$M$154,MATCH(LEFT(M27,255),LEFT('Disaggregation Data'!$J$3:$J$154,255),0))),"")</f>
        <v/>
      </c>
      <c r="H27" s="368" t="str">
        <f t="array" ref="H27">IFERROR(IF(INDEX('Disaggregation Data'!$N$3:$N$154,MATCH(LEFT(M27,255),LEFT('Disaggregation Data'!$J$3:$J$154,255),0))=0,"",INDEX('Disaggregation Data'!$N$3:$N$154,MATCH(LEFT(M27,255),LEFT('Disaggregation Data'!$J$3:$J$154,255),0))),"")</f>
        <v/>
      </c>
      <c r="I27" s="463" t="str">
        <f t="array" ref="I27">IFERROR(IF(INDEX('Disaggregation Records'!$G$3:$G$56,MATCH(LEFT(L27,255),LEFT('Disaggregation Records'!$D$3:$D$56,255),0))=0,"",INDEX('Disaggregation Records'!$G$3:$G$56,MATCH(LEFT(L27,255),LEFT('Disaggregation Records'!$D$3:$D$56,255),0))),"")</f>
        <v/>
      </c>
      <c r="J27" s="463" t="s">
        <v>384</v>
      </c>
      <c r="K27" s="463">
        <f t="shared" si="0"/>
        <v>8</v>
      </c>
      <c r="L27" s="463" t="str">
        <f t="shared" si="1"/>
        <v>Malaria I-4: Malaria test positivity rate-8</v>
      </c>
      <c r="M27" s="463" t="str">
        <f t="shared" si="2"/>
        <v>Malaria I-4: Malaria test positivity rate</v>
      </c>
      <c r="N27" s="431" t="b">
        <f t="shared" si="3"/>
        <v>1</v>
      </c>
      <c r="O27" s="435" t="s">
        <v>1497</v>
      </c>
      <c r="P27" s="293"/>
      <c r="Q27" s="292"/>
    </row>
    <row r="28" spans="1:17" ht="37.5" customHeight="1" x14ac:dyDescent="0.3">
      <c r="A28" s="366">
        <v>2</v>
      </c>
      <c r="B28" s="383" t="str">
        <f>IFERROR(VLOOKUP(A28,'Impact Indicators - Section B'!$A$9:$S$27,19,FALSE),"")</f>
        <v>Malaria I-4: Malaria test positivity rate</v>
      </c>
      <c r="C28" s="466" t="str">
        <f t="array" ref="C28">IFERROR(IF(INDEX('Disaggregation Records'!$E$3:$E$56,MATCH(LEFT(L28,255),LEFT('Disaggregation Records'!$D$3:$D$56,255),0))=0,"",INDEX('Disaggregation Records'!$E$3:$E$56,MATCH(LEFT(L28,255),LEFT('Disaggregation Records'!$D$3:$D$56,255),0))),"")</f>
        <v/>
      </c>
      <c r="D28" s="466" t="str">
        <f t="array" ref="D28">IFERROR(IF(INDEX('Disaggregation Records'!$F$3:$F$56,MATCH(LEFT(L28,255),LEFT('Disaggregation Records'!$D$3:$D$56,255),0))=0,"",INDEX('Disaggregation Records'!$F$3:$F$56,MATCH(LEFT(L28,255),LEFT('Disaggregation Records'!$D$3:$D$56,255),0))),"")</f>
        <v/>
      </c>
      <c r="E28" s="369" t="str">
        <f t="array" ref="E28">IFERROR(IF(INDEX('Disaggregation Data'!$K$3:$K$154,MATCH(LEFT(M28,255),LEFT('Disaggregation Data'!$J$3:$J$154,255),0))=0,"",INDEX('Disaggregation Data'!$K$3:$K$154,MATCH(LEFT(M28,255),LEFT('Disaggregation Data'!$J$3:$J$154,255),0))),"")</f>
        <v/>
      </c>
      <c r="F28" s="369" t="str">
        <f t="array" ref="F28">IFERROR(IF(INDEX('Disaggregation Data'!$L$3:$L$154,MATCH(LEFT(M28,255),LEFT('Disaggregation Data'!$J$3:$J$154,255),0))=0,"",INDEX('Disaggregation Data'!$L$3:$L$154,MATCH(LEFT(M28,255),LEFT('Disaggregation Data'!$J$3:$J$154,255),0))),"")</f>
        <v/>
      </c>
      <c r="G28" s="369" t="str">
        <f t="array" ref="G28">IFERROR(IF(INDEX('Disaggregation Data'!$M$3:$M$154,MATCH(LEFT(M28,255),LEFT('Disaggregation Data'!$J$3:$J$154,255),0))=0,"",INDEX('Disaggregation Data'!$M$3:$M$154,MATCH(LEFT(M28,255),LEFT('Disaggregation Data'!$J$3:$J$154,255),0))),"")</f>
        <v/>
      </c>
      <c r="H28" s="368" t="str">
        <f t="array" ref="H28">IFERROR(IF(INDEX('Disaggregation Data'!$N$3:$N$154,MATCH(LEFT(M28,255),LEFT('Disaggregation Data'!$J$3:$J$154,255),0))=0,"",INDEX('Disaggregation Data'!$N$3:$N$154,MATCH(LEFT(M28,255),LEFT('Disaggregation Data'!$J$3:$J$154,255),0))),"")</f>
        <v/>
      </c>
      <c r="I28" s="463" t="str">
        <f t="array" ref="I28">IFERROR(IF(INDEX('Disaggregation Records'!$G$3:$G$56,MATCH(LEFT(L28,255),LEFT('Disaggregation Records'!$D$3:$D$56,255),0))=0,"",INDEX('Disaggregation Records'!$G$3:$G$56,MATCH(LEFT(L28,255),LEFT('Disaggregation Records'!$D$3:$D$56,255),0))),"")</f>
        <v/>
      </c>
      <c r="J28" s="463" t="s">
        <v>384</v>
      </c>
      <c r="K28" s="463">
        <f t="shared" si="0"/>
        <v>9</v>
      </c>
      <c r="L28" s="463" t="str">
        <f t="shared" si="1"/>
        <v>Malaria I-4: Malaria test positivity rate-9</v>
      </c>
      <c r="M28" s="463" t="str">
        <f t="shared" si="2"/>
        <v>Malaria I-4: Malaria test positivity rate</v>
      </c>
      <c r="N28" s="431" t="b">
        <f t="shared" si="3"/>
        <v>1</v>
      </c>
      <c r="O28" s="435" t="s">
        <v>1498</v>
      </c>
      <c r="P28" s="293"/>
      <c r="Q28" s="292"/>
    </row>
    <row r="29" spans="1:17" ht="37.5" customHeight="1" x14ac:dyDescent="0.3">
      <c r="A29" s="366">
        <v>3</v>
      </c>
      <c r="B29" s="383" t="str">
        <f>IFERROR(VLOOKUP(A29,'Impact Indicators - Section B'!$A$9:$S$27,19,FALSE),"")</f>
        <v>Malaria I-3.1(M): Inpatient malaria deaths per year: rate per 100,000 persons per year</v>
      </c>
      <c r="C29" s="466" t="str">
        <f t="array" ref="C29">IFERROR(IF(INDEX('Disaggregation Records'!$E$3:$E$56,MATCH(LEFT(L29,255),LEFT('Disaggregation Records'!$D$3:$D$56,255),0))=0,"",INDEX('Disaggregation Records'!$E$3:$E$56,MATCH(LEFT(L29,255),LEFT('Disaggregation Records'!$D$3:$D$56,255),0))),"")</f>
        <v>Age</v>
      </c>
      <c r="D29" s="466" t="str">
        <f t="array" ref="D29">IFERROR(IF(INDEX('Disaggregation Records'!$F$3:$F$56,MATCH(LEFT(L29,255),LEFT('Disaggregation Records'!$D$3:$D$56,255),0))=0,"",INDEX('Disaggregation Records'!$F$3:$F$56,MATCH(LEFT(L29,255),LEFT('Disaggregation Records'!$D$3:$D$56,255),0))),"")</f>
        <v>U5</v>
      </c>
      <c r="E29" s="369" t="str">
        <f t="array" ref="E29">IFERROR(IF(INDEX('Disaggregation Data'!$K$3:$K$154,MATCH(LEFT(M29,255),LEFT('Disaggregation Data'!$J$3:$J$154,255),0))=0,"",INDEX('Disaggregation Data'!$K$3:$K$154,MATCH(LEFT(M29,255),LEFT('Disaggregation Data'!$J$3:$J$154,255),0))),"")</f>
        <v>2.9</v>
      </c>
      <c r="F29" s="369" t="str">
        <f t="array" ref="F29">IFERROR(IF(INDEX('Disaggregation Data'!$L$3:$L$154,MATCH(LEFT(M29,255),LEFT('Disaggregation Data'!$J$3:$J$154,255),0))=0,"",INDEX('Disaggregation Data'!$L$3:$L$154,MATCH(LEFT(M29,255),LEFT('Disaggregation Data'!$J$3:$J$154,255),0))),"")</f>
        <v>2016</v>
      </c>
      <c r="G29" s="369" t="str">
        <f t="array" ref="G29">IFERROR(IF(INDEX('Disaggregation Data'!$M$3:$M$154,MATCH(LEFT(M29,255),LEFT('Disaggregation Data'!$J$3:$J$154,255),0))=0,"",INDEX('Disaggregation Data'!$M$3:$M$154,MATCH(LEFT(M29,255),LEFT('Disaggregation Data'!$J$3:$J$154,255),0))),"")</f>
        <v>HMIS</v>
      </c>
      <c r="H29" s="368" t="str">
        <f t="array" ref="H29">IFERROR(IF(INDEX('Disaggregation Data'!$N$3:$N$154,MATCH(LEFT(M29,255),LEFT('Disaggregation Data'!$J$3:$J$154,255),0))=0,"",INDEX('Disaggregation Data'!$N$3:$N$154,MATCH(LEFT(M29,255),LEFT('Disaggregation Data'!$J$3:$J$154,255),0))),"")</f>
        <v/>
      </c>
      <c r="I29" s="463" t="str">
        <f t="array" ref="I29">IFERROR(IF(INDEX('Disaggregation Records'!$G$3:$G$56,MATCH(LEFT(L29,255),LEFT('Disaggregation Records'!$D$3:$D$56,255),0))=0,"",INDEX('Disaggregation Records'!$G$3:$G$56,MATCH(LEFT(L29,255),LEFT('Disaggregation Records'!$D$3:$D$56,255),0))),"")</f>
        <v>a1L36000000zoLtEAI</v>
      </c>
      <c r="J29" s="463" t="s">
        <v>387</v>
      </c>
      <c r="K29" s="463">
        <f t="shared" si="0"/>
        <v>0</v>
      </c>
      <c r="L29" s="463" t="str">
        <f t="shared" si="1"/>
        <v>Malaria I-3.1(M): Inpatient malaria deaths per year: rate per 100,000 persons per year-0</v>
      </c>
      <c r="M29" s="463" t="str">
        <f t="shared" si="2"/>
        <v>Malaria I-3.1(M): Inpatient malaria deaths per year: rate per 100,000 persons per yearAgeU5</v>
      </c>
      <c r="N29" s="431" t="b">
        <f t="shared" si="3"/>
        <v>1</v>
      </c>
      <c r="O29" s="435" t="s">
        <v>1500</v>
      </c>
      <c r="P29" s="293"/>
      <c r="Q29" s="292"/>
    </row>
    <row r="30" spans="1:17" ht="37.5" customHeight="1" x14ac:dyDescent="0.3">
      <c r="A30" s="366">
        <v>3</v>
      </c>
      <c r="B30" s="383" t="str">
        <f>IFERROR(VLOOKUP(A30,'Impact Indicators - Section B'!$A$9:$S$27,19,FALSE),"")</f>
        <v>Malaria I-3.1(M): Inpatient malaria deaths per year: rate per 100,000 persons per year</v>
      </c>
      <c r="C30" s="466" t="str">
        <f t="array" ref="C30">IFERROR(IF(INDEX('Disaggregation Records'!$E$3:$E$56,MATCH(LEFT(L30,255),LEFT('Disaggregation Records'!$D$3:$D$56,255),0))=0,"",INDEX('Disaggregation Records'!$E$3:$E$56,MATCH(LEFT(L30,255),LEFT('Disaggregation Records'!$D$3:$D$56,255),0))),"")</f>
        <v>Age</v>
      </c>
      <c r="D30" s="466" t="str">
        <f t="array" ref="D30">IFERROR(IF(INDEX('Disaggregation Records'!$F$3:$F$56,MATCH(LEFT(L30,255),LEFT('Disaggregation Records'!$D$3:$D$56,255),0))=0,"",INDEX('Disaggregation Records'!$F$3:$F$56,MATCH(LEFT(L30,255),LEFT('Disaggregation Records'!$D$3:$D$56,255),0))),"")</f>
        <v>5+</v>
      </c>
      <c r="E30" s="369" t="str">
        <f t="array" ref="E30">IFERROR(IF(INDEX('Disaggregation Data'!$K$3:$K$154,MATCH(LEFT(M30,255),LEFT('Disaggregation Data'!$J$3:$J$154,255),0))=0,"",INDEX('Disaggregation Data'!$K$3:$K$154,MATCH(LEFT(M30,255),LEFT('Disaggregation Data'!$J$3:$J$154,255),0))),"")</f>
        <v>14.9</v>
      </c>
      <c r="F30" s="369" t="str">
        <f t="array" ref="F30">IFERROR(IF(INDEX('Disaggregation Data'!$L$3:$L$154,MATCH(LEFT(M30,255),LEFT('Disaggregation Data'!$J$3:$J$154,255),0))=0,"",INDEX('Disaggregation Data'!$L$3:$L$154,MATCH(LEFT(M30,255),LEFT('Disaggregation Data'!$J$3:$J$154,255),0))),"")</f>
        <v>2016</v>
      </c>
      <c r="G30" s="369" t="str">
        <f t="array" ref="G30">IFERROR(IF(INDEX('Disaggregation Data'!$M$3:$M$154,MATCH(LEFT(M30,255),LEFT('Disaggregation Data'!$J$3:$J$154,255),0))=0,"",INDEX('Disaggregation Data'!$M$3:$M$154,MATCH(LEFT(M30,255),LEFT('Disaggregation Data'!$J$3:$J$154,255),0))),"")</f>
        <v>HMIS</v>
      </c>
      <c r="H30" s="368" t="str">
        <f t="array" ref="H30">IFERROR(IF(INDEX('Disaggregation Data'!$N$3:$N$154,MATCH(LEFT(M30,255),LEFT('Disaggregation Data'!$J$3:$J$154,255),0))=0,"",INDEX('Disaggregation Data'!$N$3:$N$154,MATCH(LEFT(M30,255),LEFT('Disaggregation Data'!$J$3:$J$154,255),0))),"")</f>
        <v/>
      </c>
      <c r="I30" s="463" t="str">
        <f t="array" ref="I30">IFERROR(IF(INDEX('Disaggregation Records'!$G$3:$G$56,MATCH(LEFT(L30,255),LEFT('Disaggregation Records'!$D$3:$D$56,255),0))=0,"",INDEX('Disaggregation Records'!$G$3:$G$56,MATCH(LEFT(L30,255),LEFT('Disaggregation Records'!$D$3:$D$56,255),0))),"")</f>
        <v>a1L36000000zoLuEAI</v>
      </c>
      <c r="J30" s="463" t="s">
        <v>387</v>
      </c>
      <c r="K30" s="463">
        <f t="shared" si="0"/>
        <v>1</v>
      </c>
      <c r="L30" s="463" t="str">
        <f t="shared" si="1"/>
        <v>Malaria I-3.1(M): Inpatient malaria deaths per year: rate per 100,000 persons per year-1</v>
      </c>
      <c r="M30" s="463" t="str">
        <f t="shared" si="2"/>
        <v>Malaria I-3.1(M): Inpatient malaria deaths per year: rate per 100,000 persons per yearAge5+</v>
      </c>
      <c r="N30" s="431" t="b">
        <f t="shared" si="3"/>
        <v>1</v>
      </c>
      <c r="O30" s="435" t="s">
        <v>1502</v>
      </c>
      <c r="P30" s="293"/>
      <c r="Q30" s="292"/>
    </row>
    <row r="31" spans="1:17" ht="37.5" customHeight="1" x14ac:dyDescent="0.3">
      <c r="A31" s="366">
        <v>3</v>
      </c>
      <c r="B31" s="383" t="str">
        <f>IFERROR(VLOOKUP(A31,'Impact Indicators - Section B'!$A$9:$S$27,19,FALSE),"")</f>
        <v>Malaria I-3.1(M): Inpatient malaria deaths per year: rate per 100,000 persons per year</v>
      </c>
      <c r="C31" s="466" t="str">
        <f t="array" ref="C31">IFERROR(IF(INDEX('Disaggregation Records'!$E$3:$E$56,MATCH(LEFT(L31,255),LEFT('Disaggregation Records'!$D$3:$D$56,255),0))=0,"",INDEX('Disaggregation Records'!$E$3:$E$56,MATCH(LEFT(L31,255),LEFT('Disaggregation Records'!$D$3:$D$56,255),0))),"")</f>
        <v/>
      </c>
      <c r="D31" s="466" t="str">
        <f t="array" ref="D31">IFERROR(IF(INDEX('Disaggregation Records'!$F$3:$F$56,MATCH(LEFT(L31,255),LEFT('Disaggregation Records'!$D$3:$D$56,255),0))=0,"",INDEX('Disaggregation Records'!$F$3:$F$56,MATCH(LEFT(L31,255),LEFT('Disaggregation Records'!$D$3:$D$56,255),0))),"")</f>
        <v/>
      </c>
      <c r="E31" s="369" t="str">
        <f t="array" ref="E31">IFERROR(IF(INDEX('Disaggregation Data'!$K$3:$K$154,MATCH(LEFT(M31,255),LEFT('Disaggregation Data'!$J$3:$J$154,255),0))=0,"",INDEX('Disaggregation Data'!$K$3:$K$154,MATCH(LEFT(M31,255),LEFT('Disaggregation Data'!$J$3:$J$154,255),0))),"")</f>
        <v/>
      </c>
      <c r="F31" s="369" t="str">
        <f t="array" ref="F31">IFERROR(IF(INDEX('Disaggregation Data'!$L$3:$L$154,MATCH(LEFT(M31,255),LEFT('Disaggregation Data'!$J$3:$J$154,255),0))=0,"",INDEX('Disaggregation Data'!$L$3:$L$154,MATCH(LEFT(M31,255),LEFT('Disaggregation Data'!$J$3:$J$154,255),0))),"")</f>
        <v/>
      </c>
      <c r="G31" s="369" t="str">
        <f t="array" ref="G31">IFERROR(IF(INDEX('Disaggregation Data'!$M$3:$M$154,MATCH(LEFT(M31,255),LEFT('Disaggregation Data'!$J$3:$J$154,255),0))=0,"",INDEX('Disaggregation Data'!$M$3:$M$154,MATCH(LEFT(M31,255),LEFT('Disaggregation Data'!$J$3:$J$154,255),0))),"")</f>
        <v/>
      </c>
      <c r="H31" s="368" t="str">
        <f t="array" ref="H31">IFERROR(IF(INDEX('Disaggregation Data'!$N$3:$N$154,MATCH(LEFT(M31,255),LEFT('Disaggregation Data'!$J$3:$J$154,255),0))=0,"",INDEX('Disaggregation Data'!$N$3:$N$154,MATCH(LEFT(M31,255),LEFT('Disaggregation Data'!$J$3:$J$154,255),0))),"")</f>
        <v/>
      </c>
      <c r="I31" s="463" t="str">
        <f t="array" ref="I31">IFERROR(IF(INDEX('Disaggregation Records'!$G$3:$G$56,MATCH(LEFT(L31,255),LEFT('Disaggregation Records'!$D$3:$D$56,255),0))=0,"",INDEX('Disaggregation Records'!$G$3:$G$56,MATCH(LEFT(L31,255),LEFT('Disaggregation Records'!$D$3:$D$56,255),0))),"")</f>
        <v/>
      </c>
      <c r="J31" s="463" t="s">
        <v>387</v>
      </c>
      <c r="K31" s="463">
        <f t="shared" si="0"/>
        <v>2</v>
      </c>
      <c r="L31" s="463" t="str">
        <f t="shared" si="1"/>
        <v>Malaria I-3.1(M): Inpatient malaria deaths per year: rate per 100,000 persons per year-2</v>
      </c>
      <c r="M31" s="463" t="str">
        <f t="shared" si="2"/>
        <v>Malaria I-3.1(M): Inpatient malaria deaths per year: rate per 100,000 persons per year</v>
      </c>
      <c r="N31" s="431" t="b">
        <f t="shared" si="3"/>
        <v>1</v>
      </c>
      <c r="O31" s="435" t="s">
        <v>1503</v>
      </c>
      <c r="P31" s="293"/>
      <c r="Q31" s="292"/>
    </row>
    <row r="32" spans="1:17" ht="37.5" customHeight="1" x14ac:dyDescent="0.3">
      <c r="A32" s="366">
        <v>3</v>
      </c>
      <c r="B32" s="383" t="str">
        <f>IFERROR(VLOOKUP(A32,'Impact Indicators - Section B'!$A$9:$S$27,19,FALSE),"")</f>
        <v>Malaria I-3.1(M): Inpatient malaria deaths per year: rate per 100,000 persons per year</v>
      </c>
      <c r="C32" s="466" t="str">
        <f t="array" ref="C32">IFERROR(IF(INDEX('Disaggregation Records'!$E$3:$E$56,MATCH(LEFT(L32,255),LEFT('Disaggregation Records'!$D$3:$D$56,255),0))=0,"",INDEX('Disaggregation Records'!$E$3:$E$56,MATCH(LEFT(L32,255),LEFT('Disaggregation Records'!$D$3:$D$56,255),0))),"")</f>
        <v/>
      </c>
      <c r="D32" s="466" t="str">
        <f t="array" ref="D32">IFERROR(IF(INDEX('Disaggregation Records'!$F$3:$F$56,MATCH(LEFT(L32,255),LEFT('Disaggregation Records'!$D$3:$D$56,255),0))=0,"",INDEX('Disaggregation Records'!$F$3:$F$56,MATCH(LEFT(L32,255),LEFT('Disaggregation Records'!$D$3:$D$56,255),0))),"")</f>
        <v/>
      </c>
      <c r="E32" s="369" t="str">
        <f t="array" ref="E32">IFERROR(IF(INDEX('Disaggregation Data'!$K$3:$K$154,MATCH(LEFT(M32,255),LEFT('Disaggregation Data'!$J$3:$J$154,255),0))=0,"",INDEX('Disaggregation Data'!$K$3:$K$154,MATCH(LEFT(M32,255),LEFT('Disaggregation Data'!$J$3:$J$154,255),0))),"")</f>
        <v/>
      </c>
      <c r="F32" s="369" t="str">
        <f t="array" ref="F32">IFERROR(IF(INDEX('Disaggregation Data'!$L$3:$L$154,MATCH(LEFT(M32,255),LEFT('Disaggregation Data'!$J$3:$J$154,255),0))=0,"",INDEX('Disaggregation Data'!$L$3:$L$154,MATCH(LEFT(M32,255),LEFT('Disaggregation Data'!$J$3:$J$154,255),0))),"")</f>
        <v/>
      </c>
      <c r="G32" s="369" t="str">
        <f t="array" ref="G32">IFERROR(IF(INDEX('Disaggregation Data'!$M$3:$M$154,MATCH(LEFT(M32,255),LEFT('Disaggregation Data'!$J$3:$J$154,255),0))=0,"",INDEX('Disaggregation Data'!$M$3:$M$154,MATCH(LEFT(M32,255),LEFT('Disaggregation Data'!$J$3:$J$154,255),0))),"")</f>
        <v/>
      </c>
      <c r="H32" s="368" t="str">
        <f t="array" ref="H32">IFERROR(IF(INDEX('Disaggregation Data'!$N$3:$N$154,MATCH(LEFT(M32,255),LEFT('Disaggregation Data'!$J$3:$J$154,255),0))=0,"",INDEX('Disaggregation Data'!$N$3:$N$154,MATCH(LEFT(M32,255),LEFT('Disaggregation Data'!$J$3:$J$154,255),0))),"")</f>
        <v/>
      </c>
      <c r="I32" s="463" t="str">
        <f t="array" ref="I32">IFERROR(IF(INDEX('Disaggregation Records'!$G$3:$G$56,MATCH(LEFT(L32,255),LEFT('Disaggregation Records'!$D$3:$D$56,255),0))=0,"",INDEX('Disaggregation Records'!$G$3:$G$56,MATCH(LEFT(L32,255),LEFT('Disaggregation Records'!$D$3:$D$56,255),0))),"")</f>
        <v/>
      </c>
      <c r="J32" s="463" t="s">
        <v>387</v>
      </c>
      <c r="K32" s="463">
        <f t="shared" si="0"/>
        <v>3</v>
      </c>
      <c r="L32" s="463" t="str">
        <f t="shared" si="1"/>
        <v>Malaria I-3.1(M): Inpatient malaria deaths per year: rate per 100,000 persons per year-3</v>
      </c>
      <c r="M32" s="463" t="str">
        <f t="shared" si="2"/>
        <v>Malaria I-3.1(M): Inpatient malaria deaths per year: rate per 100,000 persons per year</v>
      </c>
      <c r="N32" s="431" t="b">
        <f t="shared" si="3"/>
        <v>1</v>
      </c>
      <c r="O32" s="435" t="s">
        <v>1504</v>
      </c>
      <c r="P32" s="293"/>
      <c r="Q32" s="292"/>
    </row>
    <row r="33" spans="1:17" ht="37.5" customHeight="1" x14ac:dyDescent="0.3">
      <c r="A33" s="366">
        <v>3</v>
      </c>
      <c r="B33" s="383" t="str">
        <f>IFERROR(VLOOKUP(A33,'Impact Indicators - Section B'!$A$9:$S$27,19,FALSE),"")</f>
        <v>Malaria I-3.1(M): Inpatient malaria deaths per year: rate per 100,000 persons per year</v>
      </c>
      <c r="C33" s="466" t="str">
        <f t="array" ref="C33">IFERROR(IF(INDEX('Disaggregation Records'!$E$3:$E$56,MATCH(LEFT(L33,255),LEFT('Disaggregation Records'!$D$3:$D$56,255),0))=0,"",INDEX('Disaggregation Records'!$E$3:$E$56,MATCH(LEFT(L33,255),LEFT('Disaggregation Records'!$D$3:$D$56,255),0))),"")</f>
        <v/>
      </c>
      <c r="D33" s="466" t="str">
        <f t="array" ref="D33">IFERROR(IF(INDEX('Disaggregation Records'!$F$3:$F$56,MATCH(LEFT(L33,255),LEFT('Disaggregation Records'!$D$3:$D$56,255),0))=0,"",INDEX('Disaggregation Records'!$F$3:$F$56,MATCH(LEFT(L33,255),LEFT('Disaggregation Records'!$D$3:$D$56,255),0))),"")</f>
        <v/>
      </c>
      <c r="E33" s="369" t="str">
        <f t="array" ref="E33">IFERROR(IF(INDEX('Disaggregation Data'!$K$3:$K$154,MATCH(LEFT(M33,255),LEFT('Disaggregation Data'!$J$3:$J$154,255),0))=0,"",INDEX('Disaggregation Data'!$K$3:$K$154,MATCH(LEFT(M33,255),LEFT('Disaggregation Data'!$J$3:$J$154,255),0))),"")</f>
        <v/>
      </c>
      <c r="F33" s="369" t="str">
        <f t="array" ref="F33">IFERROR(IF(INDEX('Disaggregation Data'!$L$3:$L$154,MATCH(LEFT(M33,255),LEFT('Disaggregation Data'!$J$3:$J$154,255),0))=0,"",INDEX('Disaggregation Data'!$L$3:$L$154,MATCH(LEFT(M33,255),LEFT('Disaggregation Data'!$J$3:$J$154,255),0))),"")</f>
        <v/>
      </c>
      <c r="G33" s="369" t="str">
        <f t="array" ref="G33">IFERROR(IF(INDEX('Disaggregation Data'!$M$3:$M$154,MATCH(LEFT(M33,255),LEFT('Disaggregation Data'!$J$3:$J$154,255),0))=0,"",INDEX('Disaggregation Data'!$M$3:$M$154,MATCH(LEFT(M33,255),LEFT('Disaggregation Data'!$J$3:$J$154,255),0))),"")</f>
        <v/>
      </c>
      <c r="H33" s="368" t="str">
        <f t="array" ref="H33">IFERROR(IF(INDEX('Disaggregation Data'!$N$3:$N$154,MATCH(LEFT(M33,255),LEFT('Disaggregation Data'!$J$3:$J$154,255),0))=0,"",INDEX('Disaggregation Data'!$N$3:$N$154,MATCH(LEFT(M33,255),LEFT('Disaggregation Data'!$J$3:$J$154,255),0))),"")</f>
        <v/>
      </c>
      <c r="I33" s="463" t="str">
        <f t="array" ref="I33">IFERROR(IF(INDEX('Disaggregation Records'!$G$3:$G$56,MATCH(LEFT(L33,255),LEFT('Disaggregation Records'!$D$3:$D$56,255),0))=0,"",INDEX('Disaggregation Records'!$G$3:$G$56,MATCH(LEFT(L33,255),LEFT('Disaggregation Records'!$D$3:$D$56,255),0))),"")</f>
        <v/>
      </c>
      <c r="J33" s="463" t="s">
        <v>387</v>
      </c>
      <c r="K33" s="463">
        <f t="shared" si="0"/>
        <v>4</v>
      </c>
      <c r="L33" s="463" t="str">
        <f t="shared" si="1"/>
        <v>Malaria I-3.1(M): Inpatient malaria deaths per year: rate per 100,000 persons per year-4</v>
      </c>
      <c r="M33" s="463" t="str">
        <f t="shared" si="2"/>
        <v>Malaria I-3.1(M): Inpatient malaria deaths per year: rate per 100,000 persons per year</v>
      </c>
      <c r="N33" s="431" t="b">
        <f t="shared" si="3"/>
        <v>1</v>
      </c>
      <c r="O33" s="435" t="s">
        <v>1505</v>
      </c>
      <c r="P33" s="293"/>
      <c r="Q33" s="292"/>
    </row>
    <row r="34" spans="1:17" ht="37.5" customHeight="1" x14ac:dyDescent="0.3">
      <c r="A34" s="366">
        <v>3</v>
      </c>
      <c r="B34" s="383" t="str">
        <f>IFERROR(VLOOKUP(A34,'Impact Indicators - Section B'!$A$9:$S$27,19,FALSE),"")</f>
        <v>Malaria I-3.1(M): Inpatient malaria deaths per year: rate per 100,000 persons per year</v>
      </c>
      <c r="C34" s="466" t="str">
        <f t="array" ref="C34">IFERROR(IF(INDEX('Disaggregation Records'!$E$3:$E$56,MATCH(LEFT(L34,255),LEFT('Disaggregation Records'!$D$3:$D$56,255),0))=0,"",INDEX('Disaggregation Records'!$E$3:$E$56,MATCH(LEFT(L34,255),LEFT('Disaggregation Records'!$D$3:$D$56,255),0))),"")</f>
        <v/>
      </c>
      <c r="D34" s="466" t="str">
        <f t="array" ref="D34">IFERROR(IF(INDEX('Disaggregation Records'!$F$3:$F$56,MATCH(LEFT(L34,255),LEFT('Disaggregation Records'!$D$3:$D$56,255),0))=0,"",INDEX('Disaggregation Records'!$F$3:$F$56,MATCH(LEFT(L34,255),LEFT('Disaggregation Records'!$D$3:$D$56,255),0))),"")</f>
        <v/>
      </c>
      <c r="E34" s="369" t="str">
        <f t="array" ref="E34">IFERROR(IF(INDEX('Disaggregation Data'!$K$3:$K$154,MATCH(LEFT(M34,255),LEFT('Disaggregation Data'!$J$3:$J$154,255),0))=0,"",INDEX('Disaggregation Data'!$K$3:$K$154,MATCH(LEFT(M34,255),LEFT('Disaggregation Data'!$J$3:$J$154,255),0))),"")</f>
        <v/>
      </c>
      <c r="F34" s="369" t="str">
        <f t="array" ref="F34">IFERROR(IF(INDEX('Disaggregation Data'!$L$3:$L$154,MATCH(LEFT(M34,255),LEFT('Disaggregation Data'!$J$3:$J$154,255),0))=0,"",INDEX('Disaggregation Data'!$L$3:$L$154,MATCH(LEFT(M34,255),LEFT('Disaggregation Data'!$J$3:$J$154,255),0))),"")</f>
        <v/>
      </c>
      <c r="G34" s="369" t="str">
        <f t="array" ref="G34">IFERROR(IF(INDEX('Disaggregation Data'!$M$3:$M$154,MATCH(LEFT(M34,255),LEFT('Disaggregation Data'!$J$3:$J$154,255),0))=0,"",INDEX('Disaggregation Data'!$M$3:$M$154,MATCH(LEFT(M34,255),LEFT('Disaggregation Data'!$J$3:$J$154,255),0))),"")</f>
        <v/>
      </c>
      <c r="H34" s="368" t="str">
        <f t="array" ref="H34">IFERROR(IF(INDEX('Disaggregation Data'!$N$3:$N$154,MATCH(LEFT(M34,255),LEFT('Disaggregation Data'!$J$3:$J$154,255),0))=0,"",INDEX('Disaggregation Data'!$N$3:$N$154,MATCH(LEFT(M34,255),LEFT('Disaggregation Data'!$J$3:$J$154,255),0))),"")</f>
        <v/>
      </c>
      <c r="I34" s="463" t="str">
        <f t="array" ref="I34">IFERROR(IF(INDEX('Disaggregation Records'!$G$3:$G$56,MATCH(LEFT(L34,255),LEFT('Disaggregation Records'!$D$3:$D$56,255),0))=0,"",INDEX('Disaggregation Records'!$G$3:$G$56,MATCH(LEFT(L34,255),LEFT('Disaggregation Records'!$D$3:$D$56,255),0))),"")</f>
        <v/>
      </c>
      <c r="J34" s="463" t="s">
        <v>387</v>
      </c>
      <c r="K34" s="463">
        <f t="shared" si="0"/>
        <v>5</v>
      </c>
      <c r="L34" s="463" t="str">
        <f t="shared" si="1"/>
        <v>Malaria I-3.1(M): Inpatient malaria deaths per year: rate per 100,000 persons per year-5</v>
      </c>
      <c r="M34" s="463" t="str">
        <f t="shared" si="2"/>
        <v>Malaria I-3.1(M): Inpatient malaria deaths per year: rate per 100,000 persons per year</v>
      </c>
      <c r="N34" s="431" t="b">
        <f t="shared" si="3"/>
        <v>1</v>
      </c>
      <c r="O34" s="435" t="s">
        <v>1506</v>
      </c>
      <c r="P34" s="293"/>
      <c r="Q34" s="292"/>
    </row>
    <row r="35" spans="1:17" ht="37.5" customHeight="1" x14ac:dyDescent="0.3">
      <c r="A35" s="366">
        <v>3</v>
      </c>
      <c r="B35" s="383" t="str">
        <f>IFERROR(VLOOKUP(A35,'Impact Indicators - Section B'!$A$9:$S$27,19,FALSE),"")</f>
        <v>Malaria I-3.1(M): Inpatient malaria deaths per year: rate per 100,000 persons per year</v>
      </c>
      <c r="C35" s="466" t="str">
        <f t="array" ref="C35">IFERROR(IF(INDEX('Disaggregation Records'!$E$3:$E$56,MATCH(LEFT(L35,255),LEFT('Disaggregation Records'!$D$3:$D$56,255),0))=0,"",INDEX('Disaggregation Records'!$E$3:$E$56,MATCH(LEFT(L35,255),LEFT('Disaggregation Records'!$D$3:$D$56,255),0))),"")</f>
        <v/>
      </c>
      <c r="D35" s="466" t="str">
        <f t="array" ref="D35">IFERROR(IF(INDEX('Disaggregation Records'!$F$3:$F$56,MATCH(LEFT(L35,255),LEFT('Disaggregation Records'!$D$3:$D$56,255),0))=0,"",INDEX('Disaggregation Records'!$F$3:$F$56,MATCH(LEFT(L35,255),LEFT('Disaggregation Records'!$D$3:$D$56,255),0))),"")</f>
        <v/>
      </c>
      <c r="E35" s="369" t="str">
        <f t="array" ref="E35">IFERROR(IF(INDEX('Disaggregation Data'!$K$3:$K$154,MATCH(LEFT(M35,255),LEFT('Disaggregation Data'!$J$3:$J$154,255),0))=0,"",INDEX('Disaggregation Data'!$K$3:$K$154,MATCH(LEFT(M35,255),LEFT('Disaggregation Data'!$J$3:$J$154,255),0))),"")</f>
        <v/>
      </c>
      <c r="F35" s="369" t="str">
        <f t="array" ref="F35">IFERROR(IF(INDEX('Disaggregation Data'!$L$3:$L$154,MATCH(LEFT(M35,255),LEFT('Disaggregation Data'!$J$3:$J$154,255),0))=0,"",INDEX('Disaggregation Data'!$L$3:$L$154,MATCH(LEFT(M35,255),LEFT('Disaggregation Data'!$J$3:$J$154,255),0))),"")</f>
        <v/>
      </c>
      <c r="G35" s="369" t="str">
        <f t="array" ref="G35">IFERROR(IF(INDEX('Disaggregation Data'!$M$3:$M$154,MATCH(LEFT(M35,255),LEFT('Disaggregation Data'!$J$3:$J$154,255),0))=0,"",INDEX('Disaggregation Data'!$M$3:$M$154,MATCH(LEFT(M35,255),LEFT('Disaggregation Data'!$J$3:$J$154,255),0))),"")</f>
        <v/>
      </c>
      <c r="H35" s="368" t="str">
        <f t="array" ref="H35">IFERROR(IF(INDEX('Disaggregation Data'!$N$3:$N$154,MATCH(LEFT(M35,255),LEFT('Disaggregation Data'!$J$3:$J$154,255),0))=0,"",INDEX('Disaggregation Data'!$N$3:$N$154,MATCH(LEFT(M35,255),LEFT('Disaggregation Data'!$J$3:$J$154,255),0))),"")</f>
        <v/>
      </c>
      <c r="I35" s="463" t="str">
        <f t="array" ref="I35">IFERROR(IF(INDEX('Disaggregation Records'!$G$3:$G$56,MATCH(LEFT(L35,255),LEFT('Disaggregation Records'!$D$3:$D$56,255),0))=0,"",INDEX('Disaggregation Records'!$G$3:$G$56,MATCH(LEFT(L35,255),LEFT('Disaggregation Records'!$D$3:$D$56,255),0))),"")</f>
        <v/>
      </c>
      <c r="J35" s="463" t="s">
        <v>387</v>
      </c>
      <c r="K35" s="463">
        <f t="shared" si="0"/>
        <v>6</v>
      </c>
      <c r="L35" s="463" t="str">
        <f t="shared" si="1"/>
        <v>Malaria I-3.1(M): Inpatient malaria deaths per year: rate per 100,000 persons per year-6</v>
      </c>
      <c r="M35" s="463" t="str">
        <f t="shared" si="2"/>
        <v>Malaria I-3.1(M): Inpatient malaria deaths per year: rate per 100,000 persons per year</v>
      </c>
      <c r="N35" s="431" t="b">
        <f t="shared" si="3"/>
        <v>1</v>
      </c>
      <c r="O35" s="435" t="s">
        <v>1507</v>
      </c>
      <c r="P35" s="293"/>
      <c r="Q35" s="292"/>
    </row>
    <row r="36" spans="1:17" ht="37.5" customHeight="1" x14ac:dyDescent="0.3">
      <c r="A36" s="366">
        <v>3</v>
      </c>
      <c r="B36" s="383" t="str">
        <f>IFERROR(VLOOKUP(A36,'Impact Indicators - Section B'!$A$9:$S$27,19,FALSE),"")</f>
        <v>Malaria I-3.1(M): Inpatient malaria deaths per year: rate per 100,000 persons per year</v>
      </c>
      <c r="C36" s="466" t="str">
        <f t="array" ref="C36">IFERROR(IF(INDEX('Disaggregation Records'!$E$3:$E$56,MATCH(LEFT(L36,255),LEFT('Disaggregation Records'!$D$3:$D$56,255),0))=0,"",INDEX('Disaggregation Records'!$E$3:$E$56,MATCH(LEFT(L36,255),LEFT('Disaggregation Records'!$D$3:$D$56,255),0))),"")</f>
        <v/>
      </c>
      <c r="D36" s="466" t="str">
        <f t="array" ref="D36">IFERROR(IF(INDEX('Disaggregation Records'!$F$3:$F$56,MATCH(LEFT(L36,255),LEFT('Disaggregation Records'!$D$3:$D$56,255),0))=0,"",INDEX('Disaggregation Records'!$F$3:$F$56,MATCH(LEFT(L36,255),LEFT('Disaggregation Records'!$D$3:$D$56,255),0))),"")</f>
        <v/>
      </c>
      <c r="E36" s="369" t="str">
        <f t="array" ref="E36">IFERROR(IF(INDEX('Disaggregation Data'!$K$3:$K$154,MATCH(LEFT(M36,255),LEFT('Disaggregation Data'!$J$3:$J$154,255),0))=0,"",INDEX('Disaggregation Data'!$K$3:$K$154,MATCH(LEFT(M36,255),LEFT('Disaggregation Data'!$J$3:$J$154,255),0))),"")</f>
        <v/>
      </c>
      <c r="F36" s="369" t="str">
        <f t="array" ref="F36">IFERROR(IF(INDEX('Disaggregation Data'!$L$3:$L$154,MATCH(LEFT(M36,255),LEFT('Disaggregation Data'!$J$3:$J$154,255),0))=0,"",INDEX('Disaggregation Data'!$L$3:$L$154,MATCH(LEFT(M36,255),LEFT('Disaggregation Data'!$J$3:$J$154,255),0))),"")</f>
        <v/>
      </c>
      <c r="G36" s="369" t="str">
        <f t="array" ref="G36">IFERROR(IF(INDEX('Disaggregation Data'!$M$3:$M$154,MATCH(LEFT(M36,255),LEFT('Disaggregation Data'!$J$3:$J$154,255),0))=0,"",INDEX('Disaggregation Data'!$M$3:$M$154,MATCH(LEFT(M36,255),LEFT('Disaggregation Data'!$J$3:$J$154,255),0))),"")</f>
        <v/>
      </c>
      <c r="H36" s="368" t="str">
        <f t="array" ref="H36">IFERROR(IF(INDEX('Disaggregation Data'!$N$3:$N$154,MATCH(LEFT(M36,255),LEFT('Disaggregation Data'!$J$3:$J$154,255),0))=0,"",INDEX('Disaggregation Data'!$N$3:$N$154,MATCH(LEFT(M36,255),LEFT('Disaggregation Data'!$J$3:$J$154,255),0))),"")</f>
        <v/>
      </c>
      <c r="I36" s="463" t="str">
        <f t="array" ref="I36">IFERROR(IF(INDEX('Disaggregation Records'!$G$3:$G$56,MATCH(LEFT(L36,255),LEFT('Disaggregation Records'!$D$3:$D$56,255),0))=0,"",INDEX('Disaggregation Records'!$G$3:$G$56,MATCH(LEFT(L36,255),LEFT('Disaggregation Records'!$D$3:$D$56,255),0))),"")</f>
        <v/>
      </c>
      <c r="J36" s="463" t="s">
        <v>387</v>
      </c>
      <c r="K36" s="463">
        <f t="shared" si="0"/>
        <v>7</v>
      </c>
      <c r="L36" s="463" t="str">
        <f t="shared" si="1"/>
        <v>Malaria I-3.1(M): Inpatient malaria deaths per year: rate per 100,000 persons per year-7</v>
      </c>
      <c r="M36" s="463" t="str">
        <f t="shared" si="2"/>
        <v>Malaria I-3.1(M): Inpatient malaria deaths per year: rate per 100,000 persons per year</v>
      </c>
      <c r="N36" s="431" t="b">
        <f t="shared" si="3"/>
        <v>1</v>
      </c>
      <c r="O36" s="435" t="s">
        <v>1508</v>
      </c>
      <c r="P36" s="293"/>
      <c r="Q36" s="292"/>
    </row>
    <row r="37" spans="1:17" ht="37.5" customHeight="1" x14ac:dyDescent="0.3">
      <c r="A37" s="366">
        <v>3</v>
      </c>
      <c r="B37" s="383" t="str">
        <f>IFERROR(VLOOKUP(A37,'Impact Indicators - Section B'!$A$9:$S$27,19,FALSE),"")</f>
        <v>Malaria I-3.1(M): Inpatient malaria deaths per year: rate per 100,000 persons per year</v>
      </c>
      <c r="C37" s="466" t="str">
        <f t="array" ref="C37">IFERROR(IF(INDEX('Disaggregation Records'!$E$3:$E$56,MATCH(LEFT(L37,255),LEFT('Disaggregation Records'!$D$3:$D$56,255),0))=0,"",INDEX('Disaggregation Records'!$E$3:$E$56,MATCH(LEFT(L37,255),LEFT('Disaggregation Records'!$D$3:$D$56,255),0))),"")</f>
        <v/>
      </c>
      <c r="D37" s="466" t="str">
        <f t="array" ref="D37">IFERROR(IF(INDEX('Disaggregation Records'!$F$3:$F$56,MATCH(LEFT(L37,255),LEFT('Disaggregation Records'!$D$3:$D$56,255),0))=0,"",INDEX('Disaggregation Records'!$F$3:$F$56,MATCH(LEFT(L37,255),LEFT('Disaggregation Records'!$D$3:$D$56,255),0))),"")</f>
        <v/>
      </c>
      <c r="E37" s="369" t="str">
        <f t="array" ref="E37">IFERROR(IF(INDEX('Disaggregation Data'!$K$3:$K$154,MATCH(LEFT(M37,255),LEFT('Disaggregation Data'!$J$3:$J$154,255),0))=0,"",INDEX('Disaggregation Data'!$K$3:$K$154,MATCH(LEFT(M37,255),LEFT('Disaggregation Data'!$J$3:$J$154,255),0))),"")</f>
        <v/>
      </c>
      <c r="F37" s="369" t="str">
        <f t="array" ref="F37">IFERROR(IF(INDEX('Disaggregation Data'!$L$3:$L$154,MATCH(LEFT(M37,255),LEFT('Disaggregation Data'!$J$3:$J$154,255),0))=0,"",INDEX('Disaggregation Data'!$L$3:$L$154,MATCH(LEFT(M37,255),LEFT('Disaggregation Data'!$J$3:$J$154,255),0))),"")</f>
        <v/>
      </c>
      <c r="G37" s="369" t="str">
        <f t="array" ref="G37">IFERROR(IF(INDEX('Disaggregation Data'!$M$3:$M$154,MATCH(LEFT(M37,255),LEFT('Disaggregation Data'!$J$3:$J$154,255),0))=0,"",INDEX('Disaggregation Data'!$M$3:$M$154,MATCH(LEFT(M37,255),LEFT('Disaggregation Data'!$J$3:$J$154,255),0))),"")</f>
        <v/>
      </c>
      <c r="H37" s="368" t="str">
        <f t="array" ref="H37">IFERROR(IF(INDEX('Disaggregation Data'!$N$3:$N$154,MATCH(LEFT(M37,255),LEFT('Disaggregation Data'!$J$3:$J$154,255),0))=0,"",INDEX('Disaggregation Data'!$N$3:$N$154,MATCH(LEFT(M37,255),LEFT('Disaggregation Data'!$J$3:$J$154,255),0))),"")</f>
        <v/>
      </c>
      <c r="I37" s="463" t="str">
        <f t="array" ref="I37">IFERROR(IF(INDEX('Disaggregation Records'!$G$3:$G$56,MATCH(LEFT(L37,255),LEFT('Disaggregation Records'!$D$3:$D$56,255),0))=0,"",INDEX('Disaggregation Records'!$G$3:$G$56,MATCH(LEFT(L37,255),LEFT('Disaggregation Records'!$D$3:$D$56,255),0))),"")</f>
        <v/>
      </c>
      <c r="J37" s="463" t="s">
        <v>387</v>
      </c>
      <c r="K37" s="463">
        <f t="shared" si="0"/>
        <v>8</v>
      </c>
      <c r="L37" s="463" t="str">
        <f t="shared" si="1"/>
        <v>Malaria I-3.1(M): Inpatient malaria deaths per year: rate per 100,000 persons per year-8</v>
      </c>
      <c r="M37" s="463" t="str">
        <f t="shared" si="2"/>
        <v>Malaria I-3.1(M): Inpatient malaria deaths per year: rate per 100,000 persons per year</v>
      </c>
      <c r="N37" s="431" t="b">
        <f t="shared" si="3"/>
        <v>1</v>
      </c>
      <c r="O37" s="435" t="s">
        <v>1509</v>
      </c>
      <c r="P37" s="293"/>
      <c r="Q37" s="292"/>
    </row>
    <row r="38" spans="1:17" ht="37.5" customHeight="1" x14ac:dyDescent="0.3">
      <c r="A38" s="366">
        <v>3</v>
      </c>
      <c r="B38" s="383" t="str">
        <f>IFERROR(VLOOKUP(A38,'Impact Indicators - Section B'!$A$9:$S$27,19,FALSE),"")</f>
        <v>Malaria I-3.1(M): Inpatient malaria deaths per year: rate per 100,000 persons per year</v>
      </c>
      <c r="C38" s="466" t="str">
        <f t="array" ref="C38">IFERROR(IF(INDEX('Disaggregation Records'!$E$3:$E$56,MATCH(LEFT(L38,255),LEFT('Disaggregation Records'!$D$3:$D$56,255),0))=0,"",INDEX('Disaggregation Records'!$E$3:$E$56,MATCH(LEFT(L38,255),LEFT('Disaggregation Records'!$D$3:$D$56,255),0))),"")</f>
        <v/>
      </c>
      <c r="D38" s="466" t="str">
        <f t="array" ref="D38">IFERROR(IF(INDEX('Disaggregation Records'!$F$3:$F$56,MATCH(LEFT(L38,255),LEFT('Disaggregation Records'!$D$3:$D$56,255),0))=0,"",INDEX('Disaggregation Records'!$F$3:$F$56,MATCH(LEFT(L38,255),LEFT('Disaggregation Records'!$D$3:$D$56,255),0))),"")</f>
        <v/>
      </c>
      <c r="E38" s="369" t="str">
        <f t="array" ref="E38">IFERROR(IF(INDEX('Disaggregation Data'!$K$3:$K$154,MATCH(LEFT(M38,255),LEFT('Disaggregation Data'!$J$3:$J$154,255),0))=0,"",INDEX('Disaggregation Data'!$K$3:$K$154,MATCH(LEFT(M38,255),LEFT('Disaggregation Data'!$J$3:$J$154,255),0))),"")</f>
        <v/>
      </c>
      <c r="F38" s="369" t="str">
        <f t="array" ref="F38">IFERROR(IF(INDEX('Disaggregation Data'!$L$3:$L$154,MATCH(LEFT(M38,255),LEFT('Disaggregation Data'!$J$3:$J$154,255),0))=0,"",INDEX('Disaggregation Data'!$L$3:$L$154,MATCH(LEFT(M38,255),LEFT('Disaggregation Data'!$J$3:$J$154,255),0))),"")</f>
        <v/>
      </c>
      <c r="G38" s="369" t="str">
        <f t="array" ref="G38">IFERROR(IF(INDEX('Disaggregation Data'!$M$3:$M$154,MATCH(LEFT(M38,255),LEFT('Disaggregation Data'!$J$3:$J$154,255),0))=0,"",INDEX('Disaggregation Data'!$M$3:$M$154,MATCH(LEFT(M38,255),LEFT('Disaggregation Data'!$J$3:$J$154,255),0))),"")</f>
        <v/>
      </c>
      <c r="H38" s="368" t="str">
        <f t="array" ref="H38">IFERROR(IF(INDEX('Disaggregation Data'!$N$3:$N$154,MATCH(LEFT(M38,255),LEFT('Disaggregation Data'!$J$3:$J$154,255),0))=0,"",INDEX('Disaggregation Data'!$N$3:$N$154,MATCH(LEFT(M38,255),LEFT('Disaggregation Data'!$J$3:$J$154,255),0))),"")</f>
        <v/>
      </c>
      <c r="I38" s="463" t="str">
        <f t="array" ref="I38">IFERROR(IF(INDEX('Disaggregation Records'!$G$3:$G$56,MATCH(LEFT(L38,255),LEFT('Disaggregation Records'!$D$3:$D$56,255),0))=0,"",INDEX('Disaggregation Records'!$G$3:$G$56,MATCH(LEFT(L38,255),LEFT('Disaggregation Records'!$D$3:$D$56,255),0))),"")</f>
        <v/>
      </c>
      <c r="J38" s="463" t="s">
        <v>387</v>
      </c>
      <c r="K38" s="463">
        <f t="shared" si="0"/>
        <v>9</v>
      </c>
      <c r="L38" s="463" t="str">
        <f t="shared" si="1"/>
        <v>Malaria I-3.1(M): Inpatient malaria deaths per year: rate per 100,000 persons per year-9</v>
      </c>
      <c r="M38" s="463" t="str">
        <f t="shared" si="2"/>
        <v>Malaria I-3.1(M): Inpatient malaria deaths per year: rate per 100,000 persons per year</v>
      </c>
      <c r="N38" s="431" t="b">
        <f t="shared" si="3"/>
        <v>1</v>
      </c>
      <c r="O38" s="435" t="s">
        <v>1510</v>
      </c>
      <c r="P38" s="293"/>
      <c r="Q38" s="292"/>
    </row>
    <row r="39" spans="1:17" ht="37.5" customHeight="1" x14ac:dyDescent="0.3">
      <c r="A39" s="366">
        <v>4</v>
      </c>
      <c r="B39" s="383" t="str">
        <f>IFERROR(VLOOKUP(A39,'Impact Indicators - Section B'!$A$9:$S$27,19,FALSE),"")</f>
        <v/>
      </c>
      <c r="C39" s="466" t="str">
        <f t="array" ref="C39">IFERROR(IF(INDEX('Disaggregation Records'!$E$3:$E$56,MATCH(LEFT(L39,255),LEFT('Disaggregation Records'!$D$3:$D$56,255),0))=0,"",INDEX('Disaggregation Records'!$E$3:$E$56,MATCH(LEFT(L39,255),LEFT('Disaggregation Records'!$D$3:$D$56,255),0))),"")</f>
        <v/>
      </c>
      <c r="D39" s="466" t="str">
        <f t="array" ref="D39">IFERROR(IF(INDEX('Disaggregation Records'!$F$3:$F$56,MATCH(LEFT(L39,255),LEFT('Disaggregation Records'!$D$3:$D$56,255),0))=0,"",INDEX('Disaggregation Records'!$F$3:$F$56,MATCH(LEFT(L39,255),LEFT('Disaggregation Records'!$D$3:$D$56,255),0))),"")</f>
        <v/>
      </c>
      <c r="E39" s="369" t="str">
        <f t="array" ref="E39">IFERROR(IF(INDEX('Disaggregation Data'!$K$3:$K$154,MATCH(LEFT(M39,255),LEFT('Disaggregation Data'!$J$3:$J$154,255),0))=0,"",INDEX('Disaggregation Data'!$K$3:$K$154,MATCH(LEFT(M39,255),LEFT('Disaggregation Data'!$J$3:$J$154,255),0))),"")</f>
        <v/>
      </c>
      <c r="F39" s="369" t="str">
        <f t="array" ref="F39">IFERROR(IF(INDEX('Disaggregation Data'!$L$3:$L$154,MATCH(LEFT(M39,255),LEFT('Disaggregation Data'!$J$3:$J$154,255),0))=0,"",INDEX('Disaggregation Data'!$L$3:$L$154,MATCH(LEFT(M39,255),LEFT('Disaggregation Data'!$J$3:$J$154,255),0))),"")</f>
        <v/>
      </c>
      <c r="G39" s="369" t="str">
        <f t="array" ref="G39">IFERROR(IF(INDEX('Disaggregation Data'!$M$3:$M$154,MATCH(LEFT(M39,255),LEFT('Disaggregation Data'!$J$3:$J$154,255),0))=0,"",INDEX('Disaggregation Data'!$M$3:$M$154,MATCH(LEFT(M39,255),LEFT('Disaggregation Data'!$J$3:$J$154,255),0))),"")</f>
        <v/>
      </c>
      <c r="H39" s="368" t="str">
        <f t="array" ref="H39">IFERROR(IF(INDEX('Disaggregation Data'!$N$3:$N$154,MATCH(LEFT(M39,255),LEFT('Disaggregation Data'!$J$3:$J$154,255),0))=0,"",INDEX('Disaggregation Data'!$N$3:$N$154,MATCH(LEFT(M39,255),LEFT('Disaggregation Data'!$J$3:$J$154,255),0))),"")</f>
        <v/>
      </c>
      <c r="I39" s="463" t="str">
        <f t="array" ref="I39">IFERROR(IF(INDEX('Disaggregation Records'!$G$3:$G$56,MATCH(LEFT(L39,255),LEFT('Disaggregation Records'!$D$3:$D$56,255),0))=0,"",INDEX('Disaggregation Records'!$G$3:$G$56,MATCH(LEFT(L39,255),LEFT('Disaggregation Records'!$D$3:$D$56,255),0))),"")</f>
        <v/>
      </c>
      <c r="J39" s="463" t="s">
        <v>390</v>
      </c>
      <c r="K39" s="463">
        <f t="shared" si="0"/>
        <v>0</v>
      </c>
      <c r="L39" s="463" t="str">
        <f t="shared" si="1"/>
        <v/>
      </c>
      <c r="M39" s="463" t="str">
        <f t="shared" si="2"/>
        <v/>
      </c>
      <c r="N39" s="431" t="b">
        <f t="shared" si="3"/>
        <v>0</v>
      </c>
      <c r="O39" s="435" t="s">
        <v>1511</v>
      </c>
      <c r="P39" s="293"/>
      <c r="Q39" s="292"/>
    </row>
    <row r="40" spans="1:17" ht="37.5" customHeight="1" x14ac:dyDescent="0.3">
      <c r="A40" s="366">
        <v>4</v>
      </c>
      <c r="B40" s="383" t="str">
        <f>IFERROR(VLOOKUP(A40,'Impact Indicators - Section B'!$A$9:$S$27,19,FALSE),"")</f>
        <v/>
      </c>
      <c r="C40" s="466" t="str">
        <f t="array" ref="C40">IFERROR(IF(INDEX('Disaggregation Records'!$E$3:$E$56,MATCH(LEFT(L40,255),LEFT('Disaggregation Records'!$D$3:$D$56,255),0))=0,"",INDEX('Disaggregation Records'!$E$3:$E$56,MATCH(LEFT(L40,255),LEFT('Disaggregation Records'!$D$3:$D$56,255),0))),"")</f>
        <v/>
      </c>
      <c r="D40" s="466" t="str">
        <f t="array" ref="D40">IFERROR(IF(INDEX('Disaggregation Records'!$F$3:$F$56,MATCH(LEFT(L40,255),LEFT('Disaggregation Records'!$D$3:$D$56,255),0))=0,"",INDEX('Disaggregation Records'!$F$3:$F$56,MATCH(LEFT(L40,255),LEFT('Disaggregation Records'!$D$3:$D$56,255),0))),"")</f>
        <v/>
      </c>
      <c r="E40" s="369" t="str">
        <f t="array" ref="E40">IFERROR(IF(INDEX('Disaggregation Data'!$K$3:$K$154,MATCH(LEFT(M40,255),LEFT('Disaggregation Data'!$J$3:$J$154,255),0))=0,"",INDEX('Disaggregation Data'!$K$3:$K$154,MATCH(LEFT(M40,255),LEFT('Disaggregation Data'!$J$3:$J$154,255),0))),"")</f>
        <v/>
      </c>
      <c r="F40" s="369" t="str">
        <f t="array" ref="F40">IFERROR(IF(INDEX('Disaggregation Data'!$L$3:$L$154,MATCH(LEFT(M40,255),LEFT('Disaggregation Data'!$J$3:$J$154,255),0))=0,"",INDEX('Disaggregation Data'!$L$3:$L$154,MATCH(LEFT(M40,255),LEFT('Disaggregation Data'!$J$3:$J$154,255),0))),"")</f>
        <v/>
      </c>
      <c r="G40" s="369" t="str">
        <f t="array" ref="G40">IFERROR(IF(INDEX('Disaggregation Data'!$M$3:$M$154,MATCH(LEFT(M40,255),LEFT('Disaggregation Data'!$J$3:$J$154,255),0))=0,"",INDEX('Disaggregation Data'!$M$3:$M$154,MATCH(LEFT(M40,255),LEFT('Disaggregation Data'!$J$3:$J$154,255),0))),"")</f>
        <v/>
      </c>
      <c r="H40" s="368" t="str">
        <f t="array" ref="H40">IFERROR(IF(INDEX('Disaggregation Data'!$N$3:$N$154,MATCH(LEFT(M40,255),LEFT('Disaggregation Data'!$J$3:$J$154,255),0))=0,"",INDEX('Disaggregation Data'!$N$3:$N$154,MATCH(LEFT(M40,255),LEFT('Disaggregation Data'!$J$3:$J$154,255),0))),"")</f>
        <v/>
      </c>
      <c r="I40" s="463" t="str">
        <f t="array" ref="I40">IFERROR(IF(INDEX('Disaggregation Records'!$G$3:$G$56,MATCH(LEFT(L40,255),LEFT('Disaggregation Records'!$D$3:$D$56,255),0))=0,"",INDEX('Disaggregation Records'!$G$3:$G$56,MATCH(LEFT(L40,255),LEFT('Disaggregation Records'!$D$3:$D$56,255),0))),"")</f>
        <v/>
      </c>
      <c r="J40" s="463" t="s">
        <v>390</v>
      </c>
      <c r="K40" s="463">
        <f t="shared" si="0"/>
        <v>1</v>
      </c>
      <c r="L40" s="463" t="str">
        <f t="shared" si="1"/>
        <v/>
      </c>
      <c r="M40" s="463" t="str">
        <f t="shared" si="2"/>
        <v/>
      </c>
      <c r="N40" s="431" t="b">
        <f t="shared" si="3"/>
        <v>0</v>
      </c>
      <c r="O40" s="435" t="s">
        <v>1512</v>
      </c>
      <c r="P40" s="293"/>
      <c r="Q40" s="292"/>
    </row>
    <row r="41" spans="1:17" ht="37.5" customHeight="1" x14ac:dyDescent="0.3">
      <c r="A41" s="366">
        <v>4</v>
      </c>
      <c r="B41" s="383" t="str">
        <f>IFERROR(VLOOKUP(A41,'Impact Indicators - Section B'!$A$9:$S$27,19,FALSE),"")</f>
        <v/>
      </c>
      <c r="C41" s="466" t="str">
        <f t="array" ref="C41">IFERROR(IF(INDEX('Disaggregation Records'!$E$3:$E$56,MATCH(LEFT(L41,255),LEFT('Disaggregation Records'!$D$3:$D$56,255),0))=0,"",INDEX('Disaggregation Records'!$E$3:$E$56,MATCH(LEFT(L41,255),LEFT('Disaggregation Records'!$D$3:$D$56,255),0))),"")</f>
        <v/>
      </c>
      <c r="D41" s="466" t="str">
        <f t="array" ref="D41">IFERROR(IF(INDEX('Disaggregation Records'!$F$3:$F$56,MATCH(LEFT(L41,255),LEFT('Disaggregation Records'!$D$3:$D$56,255),0))=0,"",INDEX('Disaggregation Records'!$F$3:$F$56,MATCH(LEFT(L41,255),LEFT('Disaggregation Records'!$D$3:$D$56,255),0))),"")</f>
        <v/>
      </c>
      <c r="E41" s="369" t="str">
        <f t="array" ref="E41">IFERROR(IF(INDEX('Disaggregation Data'!$K$3:$K$154,MATCH(LEFT(M41,255),LEFT('Disaggregation Data'!$J$3:$J$154,255),0))=0,"",INDEX('Disaggregation Data'!$K$3:$K$154,MATCH(LEFT(M41,255),LEFT('Disaggregation Data'!$J$3:$J$154,255),0))),"")</f>
        <v/>
      </c>
      <c r="F41" s="369" t="str">
        <f t="array" ref="F41">IFERROR(IF(INDEX('Disaggregation Data'!$L$3:$L$154,MATCH(LEFT(M41,255),LEFT('Disaggregation Data'!$J$3:$J$154,255),0))=0,"",INDEX('Disaggregation Data'!$L$3:$L$154,MATCH(LEFT(M41,255),LEFT('Disaggregation Data'!$J$3:$J$154,255),0))),"")</f>
        <v/>
      </c>
      <c r="G41" s="369" t="str">
        <f t="array" ref="G41">IFERROR(IF(INDEX('Disaggregation Data'!$M$3:$M$154,MATCH(LEFT(M41,255),LEFT('Disaggregation Data'!$J$3:$J$154,255),0))=0,"",INDEX('Disaggregation Data'!$M$3:$M$154,MATCH(LEFT(M41,255),LEFT('Disaggregation Data'!$J$3:$J$154,255),0))),"")</f>
        <v/>
      </c>
      <c r="H41" s="368" t="str">
        <f t="array" ref="H41">IFERROR(IF(INDEX('Disaggregation Data'!$N$3:$N$154,MATCH(LEFT(M41,255),LEFT('Disaggregation Data'!$J$3:$J$154,255),0))=0,"",INDEX('Disaggregation Data'!$N$3:$N$154,MATCH(LEFT(M41,255),LEFT('Disaggregation Data'!$J$3:$J$154,255),0))),"")</f>
        <v/>
      </c>
      <c r="I41" s="463" t="str">
        <f t="array" ref="I41">IFERROR(IF(INDEX('Disaggregation Records'!$G$3:$G$56,MATCH(LEFT(L41,255),LEFT('Disaggregation Records'!$D$3:$D$56,255),0))=0,"",INDEX('Disaggregation Records'!$G$3:$G$56,MATCH(LEFT(L41,255),LEFT('Disaggregation Records'!$D$3:$D$56,255),0))),"")</f>
        <v/>
      </c>
      <c r="J41" s="463" t="s">
        <v>390</v>
      </c>
      <c r="K41" s="463">
        <f t="shared" si="0"/>
        <v>2</v>
      </c>
      <c r="L41" s="463" t="str">
        <f t="shared" si="1"/>
        <v/>
      </c>
      <c r="M41" s="463" t="str">
        <f t="shared" si="2"/>
        <v/>
      </c>
      <c r="N41" s="431" t="b">
        <f t="shared" si="3"/>
        <v>0</v>
      </c>
      <c r="O41" s="435" t="s">
        <v>1513</v>
      </c>
      <c r="P41" s="293"/>
      <c r="Q41" s="292"/>
    </row>
    <row r="42" spans="1:17" ht="37.5" customHeight="1" x14ac:dyDescent="0.3">
      <c r="A42" s="366">
        <v>4</v>
      </c>
      <c r="B42" s="383" t="str">
        <f>IFERROR(VLOOKUP(A42,'Impact Indicators - Section B'!$A$9:$S$27,19,FALSE),"")</f>
        <v/>
      </c>
      <c r="C42" s="466" t="str">
        <f t="array" ref="C42">IFERROR(IF(INDEX('Disaggregation Records'!$E$3:$E$56,MATCH(LEFT(L42,255),LEFT('Disaggregation Records'!$D$3:$D$56,255),0))=0,"",INDEX('Disaggregation Records'!$E$3:$E$56,MATCH(LEFT(L42,255),LEFT('Disaggregation Records'!$D$3:$D$56,255),0))),"")</f>
        <v/>
      </c>
      <c r="D42" s="466" t="str">
        <f t="array" ref="D42">IFERROR(IF(INDEX('Disaggregation Records'!$F$3:$F$56,MATCH(LEFT(L42,255),LEFT('Disaggregation Records'!$D$3:$D$56,255),0))=0,"",INDEX('Disaggregation Records'!$F$3:$F$56,MATCH(LEFT(L42,255),LEFT('Disaggregation Records'!$D$3:$D$56,255),0))),"")</f>
        <v/>
      </c>
      <c r="E42" s="369" t="str">
        <f t="array" ref="E42">IFERROR(IF(INDEX('Disaggregation Data'!$K$3:$K$154,MATCH(LEFT(M42,255),LEFT('Disaggregation Data'!$J$3:$J$154,255),0))=0,"",INDEX('Disaggregation Data'!$K$3:$K$154,MATCH(LEFT(M42,255),LEFT('Disaggregation Data'!$J$3:$J$154,255),0))),"")</f>
        <v/>
      </c>
      <c r="F42" s="369" t="str">
        <f t="array" ref="F42">IFERROR(IF(INDEX('Disaggregation Data'!$L$3:$L$154,MATCH(LEFT(M42,255),LEFT('Disaggregation Data'!$J$3:$J$154,255),0))=0,"",INDEX('Disaggregation Data'!$L$3:$L$154,MATCH(LEFT(M42,255),LEFT('Disaggregation Data'!$J$3:$J$154,255),0))),"")</f>
        <v/>
      </c>
      <c r="G42" s="369" t="str">
        <f t="array" ref="G42">IFERROR(IF(INDEX('Disaggregation Data'!$M$3:$M$154,MATCH(LEFT(M42,255),LEFT('Disaggregation Data'!$J$3:$J$154,255),0))=0,"",INDEX('Disaggregation Data'!$M$3:$M$154,MATCH(LEFT(M42,255),LEFT('Disaggregation Data'!$J$3:$J$154,255),0))),"")</f>
        <v/>
      </c>
      <c r="H42" s="368" t="str">
        <f t="array" ref="H42">IFERROR(IF(INDEX('Disaggregation Data'!$N$3:$N$154,MATCH(LEFT(M42,255),LEFT('Disaggregation Data'!$J$3:$J$154,255),0))=0,"",INDEX('Disaggregation Data'!$N$3:$N$154,MATCH(LEFT(M42,255),LEFT('Disaggregation Data'!$J$3:$J$154,255),0))),"")</f>
        <v/>
      </c>
      <c r="I42" s="463" t="str">
        <f t="array" ref="I42">IFERROR(IF(INDEX('Disaggregation Records'!$G$3:$G$56,MATCH(LEFT(L42,255),LEFT('Disaggregation Records'!$D$3:$D$56,255),0))=0,"",INDEX('Disaggregation Records'!$G$3:$G$56,MATCH(LEFT(L42,255),LEFT('Disaggregation Records'!$D$3:$D$56,255),0))),"")</f>
        <v/>
      </c>
      <c r="J42" s="463" t="s">
        <v>390</v>
      </c>
      <c r="K42" s="463">
        <f t="shared" si="0"/>
        <v>3</v>
      </c>
      <c r="L42" s="463" t="str">
        <f t="shared" si="1"/>
        <v/>
      </c>
      <c r="M42" s="463" t="str">
        <f t="shared" si="2"/>
        <v/>
      </c>
      <c r="N42" s="431" t="b">
        <f t="shared" si="3"/>
        <v>0</v>
      </c>
      <c r="O42" s="435" t="s">
        <v>1514</v>
      </c>
      <c r="P42" s="293"/>
      <c r="Q42" s="292"/>
    </row>
    <row r="43" spans="1:17" ht="37.5" customHeight="1" x14ac:dyDescent="0.3">
      <c r="A43" s="366">
        <v>4</v>
      </c>
      <c r="B43" s="383" t="str">
        <f>IFERROR(VLOOKUP(A43,'Impact Indicators - Section B'!$A$9:$S$27,19,FALSE),"")</f>
        <v/>
      </c>
      <c r="C43" s="466" t="str">
        <f t="array" ref="C43">IFERROR(IF(INDEX('Disaggregation Records'!$E$3:$E$56,MATCH(LEFT(L43,255),LEFT('Disaggregation Records'!$D$3:$D$56,255),0))=0,"",INDEX('Disaggregation Records'!$E$3:$E$56,MATCH(LEFT(L43,255),LEFT('Disaggregation Records'!$D$3:$D$56,255),0))),"")</f>
        <v/>
      </c>
      <c r="D43" s="466" t="str">
        <f t="array" ref="D43">IFERROR(IF(INDEX('Disaggregation Records'!$F$3:$F$56,MATCH(LEFT(L43,255),LEFT('Disaggregation Records'!$D$3:$D$56,255),0))=0,"",INDEX('Disaggregation Records'!$F$3:$F$56,MATCH(LEFT(L43,255),LEFT('Disaggregation Records'!$D$3:$D$56,255),0))),"")</f>
        <v/>
      </c>
      <c r="E43" s="369" t="str">
        <f t="array" ref="E43">IFERROR(IF(INDEX('Disaggregation Data'!$K$3:$K$154,MATCH(LEFT(M43,255),LEFT('Disaggregation Data'!$J$3:$J$154,255),0))=0,"",INDEX('Disaggregation Data'!$K$3:$K$154,MATCH(LEFT(M43,255),LEFT('Disaggregation Data'!$J$3:$J$154,255),0))),"")</f>
        <v/>
      </c>
      <c r="F43" s="369" t="str">
        <f t="array" ref="F43">IFERROR(IF(INDEX('Disaggregation Data'!$L$3:$L$154,MATCH(LEFT(M43,255),LEFT('Disaggregation Data'!$J$3:$J$154,255),0))=0,"",INDEX('Disaggregation Data'!$L$3:$L$154,MATCH(LEFT(M43,255),LEFT('Disaggregation Data'!$J$3:$J$154,255),0))),"")</f>
        <v/>
      </c>
      <c r="G43" s="369" t="str">
        <f t="array" ref="G43">IFERROR(IF(INDEX('Disaggregation Data'!$M$3:$M$154,MATCH(LEFT(M43,255),LEFT('Disaggregation Data'!$J$3:$J$154,255),0))=0,"",INDEX('Disaggregation Data'!$M$3:$M$154,MATCH(LEFT(M43,255),LEFT('Disaggregation Data'!$J$3:$J$154,255),0))),"")</f>
        <v/>
      </c>
      <c r="H43" s="368" t="str">
        <f t="array" ref="H43">IFERROR(IF(INDEX('Disaggregation Data'!$N$3:$N$154,MATCH(LEFT(M43,255),LEFT('Disaggregation Data'!$J$3:$J$154,255),0))=0,"",INDEX('Disaggregation Data'!$N$3:$N$154,MATCH(LEFT(M43,255),LEFT('Disaggregation Data'!$J$3:$J$154,255),0))),"")</f>
        <v/>
      </c>
      <c r="I43" s="463" t="str">
        <f t="array" ref="I43">IFERROR(IF(INDEX('Disaggregation Records'!$G$3:$G$56,MATCH(LEFT(L43,255),LEFT('Disaggregation Records'!$D$3:$D$56,255),0))=0,"",INDEX('Disaggregation Records'!$G$3:$G$56,MATCH(LEFT(L43,255),LEFT('Disaggregation Records'!$D$3:$D$56,255),0))),"")</f>
        <v/>
      </c>
      <c r="J43" s="463" t="s">
        <v>390</v>
      </c>
      <c r="K43" s="463">
        <f t="shared" si="0"/>
        <v>4</v>
      </c>
      <c r="L43" s="463" t="str">
        <f t="shared" si="1"/>
        <v/>
      </c>
      <c r="M43" s="463" t="str">
        <f t="shared" si="2"/>
        <v/>
      </c>
      <c r="N43" s="431" t="b">
        <f t="shared" si="3"/>
        <v>0</v>
      </c>
      <c r="O43" s="435" t="s">
        <v>1515</v>
      </c>
      <c r="P43" s="293"/>
      <c r="Q43" s="292"/>
    </row>
    <row r="44" spans="1:17" ht="37.5" customHeight="1" x14ac:dyDescent="0.3">
      <c r="A44" s="366">
        <v>4</v>
      </c>
      <c r="B44" s="383" t="str">
        <f>IFERROR(VLOOKUP(A44,'Impact Indicators - Section B'!$A$9:$S$27,19,FALSE),"")</f>
        <v/>
      </c>
      <c r="C44" s="466" t="str">
        <f t="array" ref="C44">IFERROR(IF(INDEX('Disaggregation Records'!$E$3:$E$56,MATCH(LEFT(L44,255),LEFT('Disaggregation Records'!$D$3:$D$56,255),0))=0,"",INDEX('Disaggregation Records'!$E$3:$E$56,MATCH(LEFT(L44,255),LEFT('Disaggregation Records'!$D$3:$D$56,255),0))),"")</f>
        <v/>
      </c>
      <c r="D44" s="466" t="str">
        <f t="array" ref="D44">IFERROR(IF(INDEX('Disaggregation Records'!$F$3:$F$56,MATCH(LEFT(L44,255),LEFT('Disaggregation Records'!$D$3:$D$56,255),0))=0,"",INDEX('Disaggregation Records'!$F$3:$F$56,MATCH(LEFT(L44,255),LEFT('Disaggregation Records'!$D$3:$D$56,255),0))),"")</f>
        <v/>
      </c>
      <c r="E44" s="369" t="str">
        <f t="array" ref="E44">IFERROR(IF(INDEX('Disaggregation Data'!$K$3:$K$154,MATCH(LEFT(M44,255),LEFT('Disaggregation Data'!$J$3:$J$154,255),0))=0,"",INDEX('Disaggregation Data'!$K$3:$K$154,MATCH(LEFT(M44,255),LEFT('Disaggregation Data'!$J$3:$J$154,255),0))),"")</f>
        <v/>
      </c>
      <c r="F44" s="369" t="str">
        <f t="array" ref="F44">IFERROR(IF(INDEX('Disaggregation Data'!$L$3:$L$154,MATCH(LEFT(M44,255),LEFT('Disaggregation Data'!$J$3:$J$154,255),0))=0,"",INDEX('Disaggregation Data'!$L$3:$L$154,MATCH(LEFT(M44,255),LEFT('Disaggregation Data'!$J$3:$J$154,255),0))),"")</f>
        <v/>
      </c>
      <c r="G44" s="369" t="str">
        <f t="array" ref="G44">IFERROR(IF(INDEX('Disaggregation Data'!$M$3:$M$154,MATCH(LEFT(M44,255),LEFT('Disaggregation Data'!$J$3:$J$154,255),0))=0,"",INDEX('Disaggregation Data'!$M$3:$M$154,MATCH(LEFT(M44,255),LEFT('Disaggregation Data'!$J$3:$J$154,255),0))),"")</f>
        <v/>
      </c>
      <c r="H44" s="368" t="str">
        <f t="array" ref="H44">IFERROR(IF(INDEX('Disaggregation Data'!$N$3:$N$154,MATCH(LEFT(M44,255),LEFT('Disaggregation Data'!$J$3:$J$154,255),0))=0,"",INDEX('Disaggregation Data'!$N$3:$N$154,MATCH(LEFT(M44,255),LEFT('Disaggregation Data'!$J$3:$J$154,255),0))),"")</f>
        <v/>
      </c>
      <c r="I44" s="463" t="str">
        <f t="array" ref="I44">IFERROR(IF(INDEX('Disaggregation Records'!$G$3:$G$56,MATCH(LEFT(L44,255),LEFT('Disaggregation Records'!$D$3:$D$56,255),0))=0,"",INDEX('Disaggregation Records'!$G$3:$G$56,MATCH(LEFT(L44,255),LEFT('Disaggregation Records'!$D$3:$D$56,255),0))),"")</f>
        <v/>
      </c>
      <c r="J44" s="463" t="s">
        <v>390</v>
      </c>
      <c r="K44" s="463">
        <f t="shared" si="0"/>
        <v>5</v>
      </c>
      <c r="L44" s="463" t="str">
        <f t="shared" si="1"/>
        <v/>
      </c>
      <c r="M44" s="463" t="str">
        <f t="shared" si="2"/>
        <v/>
      </c>
      <c r="N44" s="431" t="b">
        <f t="shared" si="3"/>
        <v>0</v>
      </c>
      <c r="O44" s="435" t="s">
        <v>1516</v>
      </c>
      <c r="P44" s="293"/>
      <c r="Q44" s="292"/>
    </row>
    <row r="45" spans="1:17" ht="37.5" customHeight="1" x14ac:dyDescent="0.3">
      <c r="A45" s="366">
        <v>4</v>
      </c>
      <c r="B45" s="383" t="str">
        <f>IFERROR(VLOOKUP(A45,'Impact Indicators - Section B'!$A$9:$S$27,19,FALSE),"")</f>
        <v/>
      </c>
      <c r="C45" s="466" t="str">
        <f t="array" ref="C45">IFERROR(IF(INDEX('Disaggregation Records'!$E$3:$E$56,MATCH(LEFT(L45,255),LEFT('Disaggregation Records'!$D$3:$D$56,255),0))=0,"",INDEX('Disaggregation Records'!$E$3:$E$56,MATCH(LEFT(L45,255),LEFT('Disaggregation Records'!$D$3:$D$56,255),0))),"")</f>
        <v/>
      </c>
      <c r="D45" s="466" t="str">
        <f t="array" ref="D45">IFERROR(IF(INDEX('Disaggregation Records'!$F$3:$F$56,MATCH(LEFT(L45,255),LEFT('Disaggregation Records'!$D$3:$D$56,255),0))=0,"",INDEX('Disaggregation Records'!$F$3:$F$56,MATCH(LEFT(L45,255),LEFT('Disaggregation Records'!$D$3:$D$56,255),0))),"")</f>
        <v/>
      </c>
      <c r="E45" s="369" t="str">
        <f t="array" ref="E45">IFERROR(IF(INDEX('Disaggregation Data'!$K$3:$K$154,MATCH(LEFT(M45,255),LEFT('Disaggregation Data'!$J$3:$J$154,255),0))=0,"",INDEX('Disaggregation Data'!$K$3:$K$154,MATCH(LEFT(M45,255),LEFT('Disaggregation Data'!$J$3:$J$154,255),0))),"")</f>
        <v/>
      </c>
      <c r="F45" s="369" t="str">
        <f t="array" ref="F45">IFERROR(IF(INDEX('Disaggregation Data'!$L$3:$L$154,MATCH(LEFT(M45,255),LEFT('Disaggregation Data'!$J$3:$J$154,255),0))=0,"",INDEX('Disaggregation Data'!$L$3:$L$154,MATCH(LEFT(M45,255),LEFT('Disaggregation Data'!$J$3:$J$154,255),0))),"")</f>
        <v/>
      </c>
      <c r="G45" s="369" t="str">
        <f t="array" ref="G45">IFERROR(IF(INDEX('Disaggregation Data'!$M$3:$M$154,MATCH(LEFT(M45,255),LEFT('Disaggregation Data'!$J$3:$J$154,255),0))=0,"",INDEX('Disaggregation Data'!$M$3:$M$154,MATCH(LEFT(M45,255),LEFT('Disaggregation Data'!$J$3:$J$154,255),0))),"")</f>
        <v/>
      </c>
      <c r="H45" s="368" t="str">
        <f t="array" ref="H45">IFERROR(IF(INDEX('Disaggregation Data'!$N$3:$N$154,MATCH(LEFT(M45,255),LEFT('Disaggregation Data'!$J$3:$J$154,255),0))=0,"",INDEX('Disaggregation Data'!$N$3:$N$154,MATCH(LEFT(M45,255),LEFT('Disaggregation Data'!$J$3:$J$154,255),0))),"")</f>
        <v/>
      </c>
      <c r="I45" s="463" t="str">
        <f t="array" ref="I45">IFERROR(IF(INDEX('Disaggregation Records'!$G$3:$G$56,MATCH(LEFT(L45,255),LEFT('Disaggregation Records'!$D$3:$D$56,255),0))=0,"",INDEX('Disaggregation Records'!$G$3:$G$56,MATCH(LEFT(L45,255),LEFT('Disaggregation Records'!$D$3:$D$56,255),0))),"")</f>
        <v/>
      </c>
      <c r="J45" s="463" t="s">
        <v>390</v>
      </c>
      <c r="K45" s="463">
        <f t="shared" si="0"/>
        <v>6</v>
      </c>
      <c r="L45" s="463" t="str">
        <f t="shared" si="1"/>
        <v/>
      </c>
      <c r="M45" s="463" t="str">
        <f t="shared" si="2"/>
        <v/>
      </c>
      <c r="N45" s="431" t="b">
        <f t="shared" si="3"/>
        <v>0</v>
      </c>
      <c r="O45" s="435" t="s">
        <v>1517</v>
      </c>
      <c r="P45" s="293"/>
      <c r="Q45" s="292"/>
    </row>
    <row r="46" spans="1:17" ht="37.5" customHeight="1" x14ac:dyDescent="0.3">
      <c r="A46" s="366">
        <v>4</v>
      </c>
      <c r="B46" s="383" t="str">
        <f>IFERROR(VLOOKUP(A46,'Impact Indicators - Section B'!$A$9:$S$27,19,FALSE),"")</f>
        <v/>
      </c>
      <c r="C46" s="466" t="str">
        <f t="array" ref="C46">IFERROR(IF(INDEX('Disaggregation Records'!$E$3:$E$56,MATCH(LEFT(L46,255),LEFT('Disaggregation Records'!$D$3:$D$56,255),0))=0,"",INDEX('Disaggregation Records'!$E$3:$E$56,MATCH(LEFT(L46,255),LEFT('Disaggregation Records'!$D$3:$D$56,255),0))),"")</f>
        <v/>
      </c>
      <c r="D46" s="466" t="str">
        <f t="array" ref="D46">IFERROR(IF(INDEX('Disaggregation Records'!$F$3:$F$56,MATCH(LEFT(L46,255),LEFT('Disaggregation Records'!$D$3:$D$56,255),0))=0,"",INDEX('Disaggregation Records'!$F$3:$F$56,MATCH(LEFT(L46,255),LEFT('Disaggregation Records'!$D$3:$D$56,255),0))),"")</f>
        <v/>
      </c>
      <c r="E46" s="369" t="str">
        <f t="array" ref="E46">IFERROR(IF(INDEX('Disaggregation Data'!$K$3:$K$154,MATCH(LEFT(M46,255),LEFT('Disaggregation Data'!$J$3:$J$154,255),0))=0,"",INDEX('Disaggregation Data'!$K$3:$K$154,MATCH(LEFT(M46,255),LEFT('Disaggregation Data'!$J$3:$J$154,255),0))),"")</f>
        <v/>
      </c>
      <c r="F46" s="369" t="str">
        <f t="array" ref="F46">IFERROR(IF(INDEX('Disaggregation Data'!$L$3:$L$154,MATCH(LEFT(M46,255),LEFT('Disaggregation Data'!$J$3:$J$154,255),0))=0,"",INDEX('Disaggregation Data'!$L$3:$L$154,MATCH(LEFT(M46,255),LEFT('Disaggregation Data'!$J$3:$J$154,255),0))),"")</f>
        <v/>
      </c>
      <c r="G46" s="369" t="str">
        <f t="array" ref="G46">IFERROR(IF(INDEX('Disaggregation Data'!$M$3:$M$154,MATCH(LEFT(M46,255),LEFT('Disaggregation Data'!$J$3:$J$154,255),0))=0,"",INDEX('Disaggregation Data'!$M$3:$M$154,MATCH(LEFT(M46,255),LEFT('Disaggregation Data'!$J$3:$J$154,255),0))),"")</f>
        <v/>
      </c>
      <c r="H46" s="368" t="str">
        <f t="array" ref="H46">IFERROR(IF(INDEX('Disaggregation Data'!$N$3:$N$154,MATCH(LEFT(M46,255),LEFT('Disaggregation Data'!$J$3:$J$154,255),0))=0,"",INDEX('Disaggregation Data'!$N$3:$N$154,MATCH(LEFT(M46,255),LEFT('Disaggregation Data'!$J$3:$J$154,255),0))),"")</f>
        <v/>
      </c>
      <c r="I46" s="463" t="str">
        <f t="array" ref="I46">IFERROR(IF(INDEX('Disaggregation Records'!$G$3:$G$56,MATCH(LEFT(L46,255),LEFT('Disaggregation Records'!$D$3:$D$56,255),0))=0,"",INDEX('Disaggregation Records'!$G$3:$G$56,MATCH(LEFT(L46,255),LEFT('Disaggregation Records'!$D$3:$D$56,255),0))),"")</f>
        <v/>
      </c>
      <c r="J46" s="463" t="s">
        <v>390</v>
      </c>
      <c r="K46" s="463">
        <f t="shared" si="0"/>
        <v>7</v>
      </c>
      <c r="L46" s="463" t="str">
        <f t="shared" si="1"/>
        <v/>
      </c>
      <c r="M46" s="463" t="str">
        <f t="shared" si="2"/>
        <v/>
      </c>
      <c r="N46" s="431" t="b">
        <f t="shared" si="3"/>
        <v>0</v>
      </c>
      <c r="O46" s="435" t="s">
        <v>1518</v>
      </c>
      <c r="P46" s="293"/>
      <c r="Q46" s="292"/>
    </row>
    <row r="47" spans="1:17" ht="37.5" customHeight="1" x14ac:dyDescent="0.3">
      <c r="A47" s="366">
        <v>4</v>
      </c>
      <c r="B47" s="383" t="str">
        <f>IFERROR(VLOOKUP(A47,'Impact Indicators - Section B'!$A$9:$S$27,19,FALSE),"")</f>
        <v/>
      </c>
      <c r="C47" s="466" t="str">
        <f t="array" ref="C47">IFERROR(IF(INDEX('Disaggregation Records'!$E$3:$E$56,MATCH(LEFT(L47,255),LEFT('Disaggregation Records'!$D$3:$D$56,255),0))=0,"",INDEX('Disaggregation Records'!$E$3:$E$56,MATCH(LEFT(L47,255),LEFT('Disaggregation Records'!$D$3:$D$56,255),0))),"")</f>
        <v/>
      </c>
      <c r="D47" s="466" t="str">
        <f t="array" ref="D47">IFERROR(IF(INDEX('Disaggregation Records'!$F$3:$F$56,MATCH(LEFT(L47,255),LEFT('Disaggregation Records'!$D$3:$D$56,255),0))=0,"",INDEX('Disaggregation Records'!$F$3:$F$56,MATCH(LEFT(L47,255),LEFT('Disaggregation Records'!$D$3:$D$56,255),0))),"")</f>
        <v/>
      </c>
      <c r="E47" s="369" t="str">
        <f t="array" ref="E47">IFERROR(IF(INDEX('Disaggregation Data'!$K$3:$K$154,MATCH(LEFT(M47,255),LEFT('Disaggregation Data'!$J$3:$J$154,255),0))=0,"",INDEX('Disaggregation Data'!$K$3:$K$154,MATCH(LEFT(M47,255),LEFT('Disaggregation Data'!$J$3:$J$154,255),0))),"")</f>
        <v/>
      </c>
      <c r="F47" s="369" t="str">
        <f t="array" ref="F47">IFERROR(IF(INDEX('Disaggregation Data'!$L$3:$L$154,MATCH(LEFT(M47,255),LEFT('Disaggregation Data'!$J$3:$J$154,255),0))=0,"",INDEX('Disaggregation Data'!$L$3:$L$154,MATCH(LEFT(M47,255),LEFT('Disaggregation Data'!$J$3:$J$154,255),0))),"")</f>
        <v/>
      </c>
      <c r="G47" s="369" t="str">
        <f t="array" ref="G47">IFERROR(IF(INDEX('Disaggregation Data'!$M$3:$M$154,MATCH(LEFT(M47,255),LEFT('Disaggregation Data'!$J$3:$J$154,255),0))=0,"",INDEX('Disaggregation Data'!$M$3:$M$154,MATCH(LEFT(M47,255),LEFT('Disaggregation Data'!$J$3:$J$154,255),0))),"")</f>
        <v/>
      </c>
      <c r="H47" s="368" t="str">
        <f t="array" ref="H47">IFERROR(IF(INDEX('Disaggregation Data'!$N$3:$N$154,MATCH(LEFT(M47,255),LEFT('Disaggregation Data'!$J$3:$J$154,255),0))=0,"",INDEX('Disaggregation Data'!$N$3:$N$154,MATCH(LEFT(M47,255),LEFT('Disaggregation Data'!$J$3:$J$154,255),0))),"")</f>
        <v/>
      </c>
      <c r="I47" s="463" t="str">
        <f t="array" ref="I47">IFERROR(IF(INDEX('Disaggregation Records'!$G$3:$G$56,MATCH(LEFT(L47,255),LEFT('Disaggregation Records'!$D$3:$D$56,255),0))=0,"",INDEX('Disaggregation Records'!$G$3:$G$56,MATCH(LEFT(L47,255),LEFT('Disaggregation Records'!$D$3:$D$56,255),0))),"")</f>
        <v/>
      </c>
      <c r="J47" s="463" t="s">
        <v>390</v>
      </c>
      <c r="K47" s="463">
        <f t="shared" si="0"/>
        <v>8</v>
      </c>
      <c r="L47" s="463" t="str">
        <f t="shared" si="1"/>
        <v/>
      </c>
      <c r="M47" s="463" t="str">
        <f t="shared" si="2"/>
        <v/>
      </c>
      <c r="N47" s="431" t="b">
        <f t="shared" si="3"/>
        <v>0</v>
      </c>
      <c r="O47" s="435" t="s">
        <v>1519</v>
      </c>
      <c r="P47" s="293"/>
      <c r="Q47" s="292"/>
    </row>
    <row r="48" spans="1:17" ht="37.5" customHeight="1" x14ac:dyDescent="0.3">
      <c r="A48" s="366">
        <v>4</v>
      </c>
      <c r="B48" s="383" t="str">
        <f>IFERROR(VLOOKUP(A48,'Impact Indicators - Section B'!$A$9:$S$27,19,FALSE),"")</f>
        <v/>
      </c>
      <c r="C48" s="466" t="str">
        <f t="array" ref="C48">IFERROR(IF(INDEX('Disaggregation Records'!$E$3:$E$56,MATCH(LEFT(L48,255),LEFT('Disaggregation Records'!$D$3:$D$56,255),0))=0,"",INDEX('Disaggregation Records'!$E$3:$E$56,MATCH(LEFT(L48,255),LEFT('Disaggregation Records'!$D$3:$D$56,255),0))),"")</f>
        <v/>
      </c>
      <c r="D48" s="466" t="str">
        <f t="array" ref="D48">IFERROR(IF(INDEX('Disaggregation Records'!$F$3:$F$56,MATCH(LEFT(L48,255),LEFT('Disaggregation Records'!$D$3:$D$56,255),0))=0,"",INDEX('Disaggregation Records'!$F$3:$F$56,MATCH(LEFT(L48,255),LEFT('Disaggregation Records'!$D$3:$D$56,255),0))),"")</f>
        <v/>
      </c>
      <c r="E48" s="369" t="str">
        <f t="array" ref="E48">IFERROR(IF(INDEX('Disaggregation Data'!$K$3:$K$154,MATCH(LEFT(M48,255),LEFT('Disaggregation Data'!$J$3:$J$154,255),0))=0,"",INDEX('Disaggregation Data'!$K$3:$K$154,MATCH(LEFT(M48,255),LEFT('Disaggregation Data'!$J$3:$J$154,255),0))),"")</f>
        <v/>
      </c>
      <c r="F48" s="369" t="str">
        <f t="array" ref="F48">IFERROR(IF(INDEX('Disaggregation Data'!$L$3:$L$154,MATCH(LEFT(M48,255),LEFT('Disaggregation Data'!$J$3:$J$154,255),0))=0,"",INDEX('Disaggregation Data'!$L$3:$L$154,MATCH(LEFT(M48,255),LEFT('Disaggregation Data'!$J$3:$J$154,255),0))),"")</f>
        <v/>
      </c>
      <c r="G48" s="369" t="str">
        <f t="array" ref="G48">IFERROR(IF(INDEX('Disaggregation Data'!$M$3:$M$154,MATCH(LEFT(M48,255),LEFT('Disaggregation Data'!$J$3:$J$154,255),0))=0,"",INDEX('Disaggregation Data'!$M$3:$M$154,MATCH(LEFT(M48,255),LEFT('Disaggregation Data'!$J$3:$J$154,255),0))),"")</f>
        <v/>
      </c>
      <c r="H48" s="368" t="str">
        <f t="array" ref="H48">IFERROR(IF(INDEX('Disaggregation Data'!$N$3:$N$154,MATCH(LEFT(M48,255),LEFT('Disaggregation Data'!$J$3:$J$154,255),0))=0,"",INDEX('Disaggregation Data'!$N$3:$N$154,MATCH(LEFT(M48,255),LEFT('Disaggregation Data'!$J$3:$J$154,255),0))),"")</f>
        <v/>
      </c>
      <c r="I48" s="463" t="str">
        <f t="array" ref="I48">IFERROR(IF(INDEX('Disaggregation Records'!$G$3:$G$56,MATCH(LEFT(L48,255),LEFT('Disaggregation Records'!$D$3:$D$56,255),0))=0,"",INDEX('Disaggregation Records'!$G$3:$G$56,MATCH(LEFT(L48,255),LEFT('Disaggregation Records'!$D$3:$D$56,255),0))),"")</f>
        <v/>
      </c>
      <c r="J48" s="463" t="s">
        <v>390</v>
      </c>
      <c r="K48" s="463">
        <f t="shared" si="0"/>
        <v>9</v>
      </c>
      <c r="L48" s="463" t="str">
        <f t="shared" si="1"/>
        <v/>
      </c>
      <c r="M48" s="463" t="str">
        <f t="shared" si="2"/>
        <v/>
      </c>
      <c r="N48" s="431" t="b">
        <f t="shared" si="3"/>
        <v>0</v>
      </c>
      <c r="O48" s="435" t="s">
        <v>1520</v>
      </c>
      <c r="P48" s="293"/>
      <c r="Q48" s="292"/>
    </row>
    <row r="49" spans="1:17" ht="37.5" customHeight="1" x14ac:dyDescent="0.3">
      <c r="A49" s="366">
        <v>5</v>
      </c>
      <c r="B49" s="383" t="str">
        <f>IFERROR(VLOOKUP(A49,'Impact Indicators - Section B'!$A$9:$S$27,19,FALSE),"")</f>
        <v/>
      </c>
      <c r="C49" s="466" t="str">
        <f t="array" ref="C49">IFERROR(IF(INDEX('Disaggregation Records'!$E$3:$E$56,MATCH(LEFT(L49,255),LEFT('Disaggregation Records'!$D$3:$D$56,255),0))=0,"",INDEX('Disaggregation Records'!$E$3:$E$56,MATCH(LEFT(L49,255),LEFT('Disaggregation Records'!$D$3:$D$56,255),0))),"")</f>
        <v/>
      </c>
      <c r="D49" s="466" t="str">
        <f t="array" ref="D49">IFERROR(IF(INDEX('Disaggregation Records'!$F$3:$F$56,MATCH(LEFT(L49,255),LEFT('Disaggregation Records'!$D$3:$D$56,255),0))=0,"",INDEX('Disaggregation Records'!$F$3:$F$56,MATCH(LEFT(L49,255),LEFT('Disaggregation Records'!$D$3:$D$56,255),0))),"")</f>
        <v/>
      </c>
      <c r="E49" s="369" t="str">
        <f t="array" ref="E49">IFERROR(IF(INDEX('Disaggregation Data'!$K$3:$K$154,MATCH(LEFT(M49,255),LEFT('Disaggregation Data'!$J$3:$J$154,255),0))=0,"",INDEX('Disaggregation Data'!$K$3:$K$154,MATCH(LEFT(M49,255),LEFT('Disaggregation Data'!$J$3:$J$154,255),0))),"")</f>
        <v/>
      </c>
      <c r="F49" s="369" t="str">
        <f t="array" ref="F49">IFERROR(IF(INDEX('Disaggregation Data'!$L$3:$L$154,MATCH(LEFT(M49,255),LEFT('Disaggregation Data'!$J$3:$J$154,255),0))=0,"",INDEX('Disaggregation Data'!$L$3:$L$154,MATCH(LEFT(M49,255),LEFT('Disaggregation Data'!$J$3:$J$154,255),0))),"")</f>
        <v/>
      </c>
      <c r="G49" s="369" t="str">
        <f t="array" ref="G49">IFERROR(IF(INDEX('Disaggregation Data'!$M$3:$M$154,MATCH(LEFT(M49,255),LEFT('Disaggregation Data'!$J$3:$J$154,255),0))=0,"",INDEX('Disaggregation Data'!$M$3:$M$154,MATCH(LEFT(M49,255),LEFT('Disaggregation Data'!$J$3:$J$154,255),0))),"")</f>
        <v/>
      </c>
      <c r="H49" s="368" t="str">
        <f t="array" ref="H49">IFERROR(IF(INDEX('Disaggregation Data'!$N$3:$N$154,MATCH(LEFT(M49,255),LEFT('Disaggregation Data'!$J$3:$J$154,255),0))=0,"",INDEX('Disaggregation Data'!$N$3:$N$154,MATCH(LEFT(M49,255),LEFT('Disaggregation Data'!$J$3:$J$154,255),0))),"")</f>
        <v/>
      </c>
      <c r="I49" s="463" t="str">
        <f t="array" ref="I49">IFERROR(IF(INDEX('Disaggregation Records'!$G$3:$G$56,MATCH(LEFT(L49,255),LEFT('Disaggregation Records'!$D$3:$D$56,255),0))=0,"",INDEX('Disaggregation Records'!$G$3:$G$56,MATCH(LEFT(L49,255),LEFT('Disaggregation Records'!$D$3:$D$56,255),0))),"")</f>
        <v/>
      </c>
      <c r="J49" s="463" t="s">
        <v>393</v>
      </c>
      <c r="K49" s="463">
        <f t="shared" si="0"/>
        <v>10</v>
      </c>
      <c r="L49" s="463" t="str">
        <f t="shared" si="1"/>
        <v/>
      </c>
      <c r="M49" s="463" t="str">
        <f t="shared" si="2"/>
        <v/>
      </c>
      <c r="N49" s="431" t="b">
        <f t="shared" si="3"/>
        <v>0</v>
      </c>
      <c r="O49" s="435" t="s">
        <v>1521</v>
      </c>
      <c r="P49" s="293"/>
      <c r="Q49" s="292"/>
    </row>
    <row r="50" spans="1:17" ht="37.5" customHeight="1" x14ac:dyDescent="0.3">
      <c r="A50" s="366">
        <v>5</v>
      </c>
      <c r="B50" s="383" t="str">
        <f>IFERROR(VLOOKUP(A50,'Impact Indicators - Section B'!$A$9:$S$27,19,FALSE),"")</f>
        <v/>
      </c>
      <c r="C50" s="466" t="str">
        <f t="array" ref="C50">IFERROR(IF(INDEX('Disaggregation Records'!$E$3:$E$56,MATCH(LEFT(L50,255),LEFT('Disaggregation Records'!$D$3:$D$56,255),0))=0,"",INDEX('Disaggregation Records'!$E$3:$E$56,MATCH(LEFT(L50,255),LEFT('Disaggregation Records'!$D$3:$D$56,255),0))),"")</f>
        <v/>
      </c>
      <c r="D50" s="466" t="str">
        <f t="array" ref="D50">IFERROR(IF(INDEX('Disaggregation Records'!$F$3:$F$56,MATCH(LEFT(L50,255),LEFT('Disaggregation Records'!$D$3:$D$56,255),0))=0,"",INDEX('Disaggregation Records'!$F$3:$F$56,MATCH(LEFT(L50,255),LEFT('Disaggregation Records'!$D$3:$D$56,255),0))),"")</f>
        <v/>
      </c>
      <c r="E50" s="369" t="str">
        <f t="array" ref="E50">IFERROR(IF(INDEX('Disaggregation Data'!$K$3:$K$154,MATCH(LEFT(M50,255),LEFT('Disaggregation Data'!$J$3:$J$154,255),0))=0,"",INDEX('Disaggregation Data'!$K$3:$K$154,MATCH(LEFT(M50,255),LEFT('Disaggregation Data'!$J$3:$J$154,255),0))),"")</f>
        <v/>
      </c>
      <c r="F50" s="369" t="str">
        <f t="array" ref="F50">IFERROR(IF(INDEX('Disaggregation Data'!$L$3:$L$154,MATCH(LEFT(M50,255),LEFT('Disaggregation Data'!$J$3:$J$154,255),0))=0,"",INDEX('Disaggregation Data'!$L$3:$L$154,MATCH(LEFT(M50,255),LEFT('Disaggregation Data'!$J$3:$J$154,255),0))),"")</f>
        <v/>
      </c>
      <c r="G50" s="369" t="str">
        <f t="array" ref="G50">IFERROR(IF(INDEX('Disaggregation Data'!$M$3:$M$154,MATCH(LEFT(M50,255),LEFT('Disaggregation Data'!$J$3:$J$154,255),0))=0,"",INDEX('Disaggregation Data'!$M$3:$M$154,MATCH(LEFT(M50,255),LEFT('Disaggregation Data'!$J$3:$J$154,255),0))),"")</f>
        <v/>
      </c>
      <c r="H50" s="368" t="str">
        <f t="array" ref="H50">IFERROR(IF(INDEX('Disaggregation Data'!$N$3:$N$154,MATCH(LEFT(M50,255),LEFT('Disaggregation Data'!$J$3:$J$154,255),0))=0,"",INDEX('Disaggregation Data'!$N$3:$N$154,MATCH(LEFT(M50,255),LEFT('Disaggregation Data'!$J$3:$J$154,255),0))),"")</f>
        <v/>
      </c>
      <c r="I50" s="463" t="str">
        <f t="array" ref="I50">IFERROR(IF(INDEX('Disaggregation Records'!$G$3:$G$56,MATCH(LEFT(L50,255),LEFT('Disaggregation Records'!$D$3:$D$56,255),0))=0,"",INDEX('Disaggregation Records'!$G$3:$G$56,MATCH(LEFT(L50,255),LEFT('Disaggregation Records'!$D$3:$D$56,255),0))),"")</f>
        <v/>
      </c>
      <c r="J50" s="463" t="s">
        <v>393</v>
      </c>
      <c r="K50" s="463">
        <f t="shared" si="0"/>
        <v>11</v>
      </c>
      <c r="L50" s="463" t="str">
        <f t="shared" si="1"/>
        <v/>
      </c>
      <c r="M50" s="463" t="str">
        <f t="shared" si="2"/>
        <v/>
      </c>
      <c r="N50" s="431" t="b">
        <f t="shared" si="3"/>
        <v>0</v>
      </c>
      <c r="O50" s="435" t="s">
        <v>1522</v>
      </c>
      <c r="P50" s="293"/>
      <c r="Q50" s="292"/>
    </row>
    <row r="51" spans="1:17" ht="37.5" customHeight="1" x14ac:dyDescent="0.3">
      <c r="A51" s="366">
        <v>5</v>
      </c>
      <c r="B51" s="383" t="str">
        <f>IFERROR(VLOOKUP(A51,'Impact Indicators - Section B'!$A$9:$S$27,19,FALSE),"")</f>
        <v/>
      </c>
      <c r="C51" s="466" t="str">
        <f t="array" ref="C51">IFERROR(IF(INDEX('Disaggregation Records'!$E$3:$E$56,MATCH(LEFT(L51,255),LEFT('Disaggregation Records'!$D$3:$D$56,255),0))=0,"",INDEX('Disaggregation Records'!$E$3:$E$56,MATCH(LEFT(L51,255),LEFT('Disaggregation Records'!$D$3:$D$56,255),0))),"")</f>
        <v/>
      </c>
      <c r="D51" s="466" t="str">
        <f t="array" ref="D51">IFERROR(IF(INDEX('Disaggregation Records'!$F$3:$F$56,MATCH(LEFT(L51,255),LEFT('Disaggregation Records'!$D$3:$D$56,255),0))=0,"",INDEX('Disaggregation Records'!$F$3:$F$56,MATCH(LEFT(L51,255),LEFT('Disaggregation Records'!$D$3:$D$56,255),0))),"")</f>
        <v/>
      </c>
      <c r="E51" s="369" t="str">
        <f t="array" ref="E51">IFERROR(IF(INDEX('Disaggregation Data'!$K$3:$K$154,MATCH(LEFT(M51,255),LEFT('Disaggregation Data'!$J$3:$J$154,255),0))=0,"",INDEX('Disaggregation Data'!$K$3:$K$154,MATCH(LEFT(M51,255),LEFT('Disaggregation Data'!$J$3:$J$154,255),0))),"")</f>
        <v/>
      </c>
      <c r="F51" s="369" t="str">
        <f t="array" ref="F51">IFERROR(IF(INDEX('Disaggregation Data'!$L$3:$L$154,MATCH(LEFT(M51,255),LEFT('Disaggregation Data'!$J$3:$J$154,255),0))=0,"",INDEX('Disaggregation Data'!$L$3:$L$154,MATCH(LEFT(M51,255),LEFT('Disaggregation Data'!$J$3:$J$154,255),0))),"")</f>
        <v/>
      </c>
      <c r="G51" s="369" t="str">
        <f t="array" ref="G51">IFERROR(IF(INDEX('Disaggregation Data'!$M$3:$M$154,MATCH(LEFT(M51,255),LEFT('Disaggregation Data'!$J$3:$J$154,255),0))=0,"",INDEX('Disaggregation Data'!$M$3:$M$154,MATCH(LEFT(M51,255),LEFT('Disaggregation Data'!$J$3:$J$154,255),0))),"")</f>
        <v/>
      </c>
      <c r="H51" s="368" t="str">
        <f t="array" ref="H51">IFERROR(IF(INDEX('Disaggregation Data'!$N$3:$N$154,MATCH(LEFT(M51,255),LEFT('Disaggregation Data'!$J$3:$J$154,255),0))=0,"",INDEX('Disaggregation Data'!$N$3:$N$154,MATCH(LEFT(M51,255),LEFT('Disaggregation Data'!$J$3:$J$154,255),0))),"")</f>
        <v/>
      </c>
      <c r="I51" s="463" t="str">
        <f t="array" ref="I51">IFERROR(IF(INDEX('Disaggregation Records'!$G$3:$G$56,MATCH(LEFT(L51,255),LEFT('Disaggregation Records'!$D$3:$D$56,255),0))=0,"",INDEX('Disaggregation Records'!$G$3:$G$56,MATCH(LEFT(L51,255),LEFT('Disaggregation Records'!$D$3:$D$56,255),0))),"")</f>
        <v/>
      </c>
      <c r="J51" s="463" t="s">
        <v>393</v>
      </c>
      <c r="K51" s="463">
        <f t="shared" si="0"/>
        <v>12</v>
      </c>
      <c r="L51" s="463" t="str">
        <f t="shared" si="1"/>
        <v/>
      </c>
      <c r="M51" s="463" t="str">
        <f t="shared" si="2"/>
        <v/>
      </c>
      <c r="N51" s="431" t="b">
        <f t="shared" si="3"/>
        <v>0</v>
      </c>
      <c r="O51" s="435" t="s">
        <v>1523</v>
      </c>
      <c r="P51" s="293"/>
      <c r="Q51" s="292"/>
    </row>
    <row r="52" spans="1:17" ht="37.5" customHeight="1" x14ac:dyDescent="0.3">
      <c r="A52" s="366">
        <v>5</v>
      </c>
      <c r="B52" s="383" t="str">
        <f>IFERROR(VLOOKUP(A52,'Impact Indicators - Section B'!$A$9:$S$27,19,FALSE),"")</f>
        <v/>
      </c>
      <c r="C52" s="466" t="str">
        <f t="array" ref="C52">IFERROR(IF(INDEX('Disaggregation Records'!$E$3:$E$56,MATCH(LEFT(L52,255),LEFT('Disaggregation Records'!$D$3:$D$56,255),0))=0,"",INDEX('Disaggregation Records'!$E$3:$E$56,MATCH(LEFT(L52,255),LEFT('Disaggregation Records'!$D$3:$D$56,255),0))),"")</f>
        <v/>
      </c>
      <c r="D52" s="466" t="str">
        <f t="array" ref="D52">IFERROR(IF(INDEX('Disaggregation Records'!$F$3:$F$56,MATCH(LEFT(L52,255),LEFT('Disaggregation Records'!$D$3:$D$56,255),0))=0,"",INDEX('Disaggregation Records'!$F$3:$F$56,MATCH(LEFT(L52,255),LEFT('Disaggregation Records'!$D$3:$D$56,255),0))),"")</f>
        <v/>
      </c>
      <c r="E52" s="369" t="str">
        <f t="array" ref="E52">IFERROR(IF(INDEX('Disaggregation Data'!$K$3:$K$154,MATCH(LEFT(M52,255),LEFT('Disaggregation Data'!$J$3:$J$154,255),0))=0,"",INDEX('Disaggregation Data'!$K$3:$K$154,MATCH(LEFT(M52,255),LEFT('Disaggregation Data'!$J$3:$J$154,255),0))),"")</f>
        <v/>
      </c>
      <c r="F52" s="369" t="str">
        <f t="array" ref="F52">IFERROR(IF(INDEX('Disaggregation Data'!$L$3:$L$154,MATCH(LEFT(M52,255),LEFT('Disaggregation Data'!$J$3:$J$154,255),0))=0,"",INDEX('Disaggregation Data'!$L$3:$L$154,MATCH(LEFT(M52,255),LEFT('Disaggregation Data'!$J$3:$J$154,255),0))),"")</f>
        <v/>
      </c>
      <c r="G52" s="369" t="str">
        <f t="array" ref="G52">IFERROR(IF(INDEX('Disaggregation Data'!$M$3:$M$154,MATCH(LEFT(M52,255),LEFT('Disaggregation Data'!$J$3:$J$154,255),0))=0,"",INDEX('Disaggregation Data'!$M$3:$M$154,MATCH(LEFT(M52,255),LEFT('Disaggregation Data'!$J$3:$J$154,255),0))),"")</f>
        <v/>
      </c>
      <c r="H52" s="368" t="str">
        <f t="array" ref="H52">IFERROR(IF(INDEX('Disaggregation Data'!$N$3:$N$154,MATCH(LEFT(M52,255),LEFT('Disaggregation Data'!$J$3:$J$154,255),0))=0,"",INDEX('Disaggregation Data'!$N$3:$N$154,MATCH(LEFT(M52,255),LEFT('Disaggregation Data'!$J$3:$J$154,255),0))),"")</f>
        <v/>
      </c>
      <c r="I52" s="463" t="str">
        <f t="array" ref="I52">IFERROR(IF(INDEX('Disaggregation Records'!$G$3:$G$56,MATCH(LEFT(L52,255),LEFT('Disaggregation Records'!$D$3:$D$56,255),0))=0,"",INDEX('Disaggregation Records'!$G$3:$G$56,MATCH(LEFT(L52,255),LEFT('Disaggregation Records'!$D$3:$D$56,255),0))),"")</f>
        <v/>
      </c>
      <c r="J52" s="463" t="s">
        <v>393</v>
      </c>
      <c r="K52" s="463">
        <f t="shared" si="0"/>
        <v>13</v>
      </c>
      <c r="L52" s="463" t="str">
        <f t="shared" si="1"/>
        <v/>
      </c>
      <c r="M52" s="463" t="str">
        <f t="shared" si="2"/>
        <v/>
      </c>
      <c r="N52" s="431" t="b">
        <f t="shared" si="3"/>
        <v>0</v>
      </c>
      <c r="O52" s="435" t="s">
        <v>1524</v>
      </c>
      <c r="P52" s="293"/>
      <c r="Q52" s="292"/>
    </row>
    <row r="53" spans="1:17" ht="37.5" customHeight="1" x14ac:dyDescent="0.3">
      <c r="A53" s="366">
        <v>5</v>
      </c>
      <c r="B53" s="383" t="str">
        <f>IFERROR(VLOOKUP(A53,'Impact Indicators - Section B'!$A$9:$S$27,19,FALSE),"")</f>
        <v/>
      </c>
      <c r="C53" s="466" t="str">
        <f t="array" ref="C53">IFERROR(IF(INDEX('Disaggregation Records'!$E$3:$E$56,MATCH(LEFT(L53,255),LEFT('Disaggregation Records'!$D$3:$D$56,255),0))=0,"",INDEX('Disaggregation Records'!$E$3:$E$56,MATCH(LEFT(L53,255),LEFT('Disaggregation Records'!$D$3:$D$56,255),0))),"")</f>
        <v/>
      </c>
      <c r="D53" s="466" t="str">
        <f t="array" ref="D53">IFERROR(IF(INDEX('Disaggregation Records'!$F$3:$F$56,MATCH(LEFT(L53,255),LEFT('Disaggregation Records'!$D$3:$D$56,255),0))=0,"",INDEX('Disaggregation Records'!$F$3:$F$56,MATCH(LEFT(L53,255),LEFT('Disaggregation Records'!$D$3:$D$56,255),0))),"")</f>
        <v/>
      </c>
      <c r="E53" s="369" t="str">
        <f t="array" ref="E53">IFERROR(IF(INDEX('Disaggregation Data'!$K$3:$K$154,MATCH(LEFT(M53,255),LEFT('Disaggregation Data'!$J$3:$J$154,255),0))=0,"",INDEX('Disaggregation Data'!$K$3:$K$154,MATCH(LEFT(M53,255),LEFT('Disaggregation Data'!$J$3:$J$154,255),0))),"")</f>
        <v/>
      </c>
      <c r="F53" s="369" t="str">
        <f t="array" ref="F53">IFERROR(IF(INDEX('Disaggregation Data'!$L$3:$L$154,MATCH(LEFT(M53,255),LEFT('Disaggregation Data'!$J$3:$J$154,255),0))=0,"",INDEX('Disaggregation Data'!$L$3:$L$154,MATCH(LEFT(M53,255),LEFT('Disaggregation Data'!$J$3:$J$154,255),0))),"")</f>
        <v/>
      </c>
      <c r="G53" s="369" t="str">
        <f t="array" ref="G53">IFERROR(IF(INDEX('Disaggregation Data'!$M$3:$M$154,MATCH(LEFT(M53,255),LEFT('Disaggregation Data'!$J$3:$J$154,255),0))=0,"",INDEX('Disaggregation Data'!$M$3:$M$154,MATCH(LEFT(M53,255),LEFT('Disaggregation Data'!$J$3:$J$154,255),0))),"")</f>
        <v/>
      </c>
      <c r="H53" s="368" t="str">
        <f t="array" ref="H53">IFERROR(IF(INDEX('Disaggregation Data'!$N$3:$N$154,MATCH(LEFT(M53,255),LEFT('Disaggregation Data'!$J$3:$J$154,255),0))=0,"",INDEX('Disaggregation Data'!$N$3:$N$154,MATCH(LEFT(M53,255),LEFT('Disaggregation Data'!$J$3:$J$154,255),0))),"")</f>
        <v/>
      </c>
      <c r="I53" s="463" t="str">
        <f t="array" ref="I53">IFERROR(IF(INDEX('Disaggregation Records'!$G$3:$G$56,MATCH(LEFT(L53,255),LEFT('Disaggregation Records'!$D$3:$D$56,255),0))=0,"",INDEX('Disaggregation Records'!$G$3:$G$56,MATCH(LEFT(L53,255),LEFT('Disaggregation Records'!$D$3:$D$56,255),0))),"")</f>
        <v/>
      </c>
      <c r="J53" s="463" t="s">
        <v>393</v>
      </c>
      <c r="K53" s="463">
        <f t="shared" si="0"/>
        <v>14</v>
      </c>
      <c r="L53" s="463" t="str">
        <f t="shared" si="1"/>
        <v/>
      </c>
      <c r="M53" s="463" t="str">
        <f t="shared" si="2"/>
        <v/>
      </c>
      <c r="N53" s="431" t="b">
        <f t="shared" si="3"/>
        <v>0</v>
      </c>
      <c r="O53" s="435" t="s">
        <v>1525</v>
      </c>
      <c r="P53" s="293"/>
      <c r="Q53" s="292"/>
    </row>
    <row r="54" spans="1:17" ht="37.5" customHeight="1" x14ac:dyDescent="0.3">
      <c r="A54" s="366">
        <v>5</v>
      </c>
      <c r="B54" s="383" t="str">
        <f>IFERROR(VLOOKUP(A54,'Impact Indicators - Section B'!$A$9:$S$27,19,FALSE),"")</f>
        <v/>
      </c>
      <c r="C54" s="466" t="str">
        <f t="array" ref="C54">IFERROR(IF(INDEX('Disaggregation Records'!$E$3:$E$56,MATCH(LEFT(L54,255),LEFT('Disaggregation Records'!$D$3:$D$56,255),0))=0,"",INDEX('Disaggregation Records'!$E$3:$E$56,MATCH(LEFT(L54,255),LEFT('Disaggregation Records'!$D$3:$D$56,255),0))),"")</f>
        <v/>
      </c>
      <c r="D54" s="466" t="str">
        <f t="array" ref="D54">IFERROR(IF(INDEX('Disaggregation Records'!$F$3:$F$56,MATCH(LEFT(L54,255),LEFT('Disaggregation Records'!$D$3:$D$56,255),0))=0,"",INDEX('Disaggregation Records'!$F$3:$F$56,MATCH(LEFT(L54,255),LEFT('Disaggregation Records'!$D$3:$D$56,255),0))),"")</f>
        <v/>
      </c>
      <c r="E54" s="369" t="str">
        <f t="array" ref="E54">IFERROR(IF(INDEX('Disaggregation Data'!$K$3:$K$154,MATCH(LEFT(M54,255),LEFT('Disaggregation Data'!$J$3:$J$154,255),0))=0,"",INDEX('Disaggregation Data'!$K$3:$K$154,MATCH(LEFT(M54,255),LEFT('Disaggregation Data'!$J$3:$J$154,255),0))),"")</f>
        <v/>
      </c>
      <c r="F54" s="369" t="str">
        <f t="array" ref="F54">IFERROR(IF(INDEX('Disaggregation Data'!$L$3:$L$154,MATCH(LEFT(M54,255),LEFT('Disaggregation Data'!$J$3:$J$154,255),0))=0,"",INDEX('Disaggregation Data'!$L$3:$L$154,MATCH(LEFT(M54,255),LEFT('Disaggregation Data'!$J$3:$J$154,255),0))),"")</f>
        <v/>
      </c>
      <c r="G54" s="369" t="str">
        <f t="array" ref="G54">IFERROR(IF(INDEX('Disaggregation Data'!$M$3:$M$154,MATCH(LEFT(M54,255),LEFT('Disaggregation Data'!$J$3:$J$154,255),0))=0,"",INDEX('Disaggregation Data'!$M$3:$M$154,MATCH(LEFT(M54,255),LEFT('Disaggregation Data'!$J$3:$J$154,255),0))),"")</f>
        <v/>
      </c>
      <c r="H54" s="368" t="str">
        <f t="array" ref="H54">IFERROR(IF(INDEX('Disaggregation Data'!$N$3:$N$154,MATCH(LEFT(M54,255),LEFT('Disaggregation Data'!$J$3:$J$154,255),0))=0,"",INDEX('Disaggregation Data'!$N$3:$N$154,MATCH(LEFT(M54,255),LEFT('Disaggregation Data'!$J$3:$J$154,255),0))),"")</f>
        <v/>
      </c>
      <c r="I54" s="463" t="str">
        <f t="array" ref="I54">IFERROR(IF(INDEX('Disaggregation Records'!$G$3:$G$56,MATCH(LEFT(L54,255),LEFT('Disaggregation Records'!$D$3:$D$56,255),0))=0,"",INDEX('Disaggregation Records'!$G$3:$G$56,MATCH(LEFT(L54,255),LEFT('Disaggregation Records'!$D$3:$D$56,255),0))),"")</f>
        <v/>
      </c>
      <c r="J54" s="463" t="s">
        <v>393</v>
      </c>
      <c r="K54" s="463">
        <f t="shared" si="0"/>
        <v>15</v>
      </c>
      <c r="L54" s="463" t="str">
        <f t="shared" si="1"/>
        <v/>
      </c>
      <c r="M54" s="463" t="str">
        <f t="shared" si="2"/>
        <v/>
      </c>
      <c r="N54" s="431" t="b">
        <f t="shared" si="3"/>
        <v>0</v>
      </c>
      <c r="O54" s="435" t="s">
        <v>1526</v>
      </c>
      <c r="P54" s="293"/>
      <c r="Q54" s="292"/>
    </row>
    <row r="55" spans="1:17" ht="37.5" customHeight="1" x14ac:dyDescent="0.3">
      <c r="A55" s="366">
        <v>5</v>
      </c>
      <c r="B55" s="383" t="str">
        <f>IFERROR(VLOOKUP(A55,'Impact Indicators - Section B'!$A$9:$S$27,19,FALSE),"")</f>
        <v/>
      </c>
      <c r="C55" s="466" t="str">
        <f t="array" ref="C55">IFERROR(IF(INDEX('Disaggregation Records'!$E$3:$E$56,MATCH(LEFT(L55,255),LEFT('Disaggregation Records'!$D$3:$D$56,255),0))=0,"",INDEX('Disaggregation Records'!$E$3:$E$56,MATCH(LEFT(L55,255),LEFT('Disaggregation Records'!$D$3:$D$56,255),0))),"")</f>
        <v/>
      </c>
      <c r="D55" s="466" t="str">
        <f t="array" ref="D55">IFERROR(IF(INDEX('Disaggregation Records'!$F$3:$F$56,MATCH(LEFT(L55,255),LEFT('Disaggregation Records'!$D$3:$D$56,255),0))=0,"",INDEX('Disaggregation Records'!$F$3:$F$56,MATCH(LEFT(L55,255),LEFT('Disaggregation Records'!$D$3:$D$56,255),0))),"")</f>
        <v/>
      </c>
      <c r="E55" s="369" t="str">
        <f t="array" ref="E55">IFERROR(IF(INDEX('Disaggregation Data'!$K$3:$K$154,MATCH(LEFT(M55,255),LEFT('Disaggregation Data'!$J$3:$J$154,255),0))=0,"",INDEX('Disaggregation Data'!$K$3:$K$154,MATCH(LEFT(M55,255),LEFT('Disaggregation Data'!$J$3:$J$154,255),0))),"")</f>
        <v/>
      </c>
      <c r="F55" s="369" t="str">
        <f t="array" ref="F55">IFERROR(IF(INDEX('Disaggregation Data'!$L$3:$L$154,MATCH(LEFT(M55,255),LEFT('Disaggregation Data'!$J$3:$J$154,255),0))=0,"",INDEX('Disaggregation Data'!$L$3:$L$154,MATCH(LEFT(M55,255),LEFT('Disaggregation Data'!$J$3:$J$154,255),0))),"")</f>
        <v/>
      </c>
      <c r="G55" s="369" t="str">
        <f t="array" ref="G55">IFERROR(IF(INDEX('Disaggregation Data'!$M$3:$M$154,MATCH(LEFT(M55,255),LEFT('Disaggregation Data'!$J$3:$J$154,255),0))=0,"",INDEX('Disaggregation Data'!$M$3:$M$154,MATCH(LEFT(M55,255),LEFT('Disaggregation Data'!$J$3:$J$154,255),0))),"")</f>
        <v/>
      </c>
      <c r="H55" s="368" t="str">
        <f t="array" ref="H55">IFERROR(IF(INDEX('Disaggregation Data'!$N$3:$N$154,MATCH(LEFT(M55,255),LEFT('Disaggregation Data'!$J$3:$J$154,255),0))=0,"",INDEX('Disaggregation Data'!$N$3:$N$154,MATCH(LEFT(M55,255),LEFT('Disaggregation Data'!$J$3:$J$154,255),0))),"")</f>
        <v/>
      </c>
      <c r="I55" s="463" t="str">
        <f t="array" ref="I55">IFERROR(IF(INDEX('Disaggregation Records'!$G$3:$G$56,MATCH(LEFT(L55,255),LEFT('Disaggregation Records'!$D$3:$D$56,255),0))=0,"",INDEX('Disaggregation Records'!$G$3:$G$56,MATCH(LEFT(L55,255),LEFT('Disaggregation Records'!$D$3:$D$56,255),0))),"")</f>
        <v/>
      </c>
      <c r="J55" s="463" t="s">
        <v>393</v>
      </c>
      <c r="K55" s="463">
        <f t="shared" si="0"/>
        <v>16</v>
      </c>
      <c r="L55" s="463" t="str">
        <f t="shared" si="1"/>
        <v/>
      </c>
      <c r="M55" s="463" t="str">
        <f t="shared" si="2"/>
        <v/>
      </c>
      <c r="N55" s="431" t="b">
        <f t="shared" si="3"/>
        <v>0</v>
      </c>
      <c r="O55" s="435" t="s">
        <v>1527</v>
      </c>
      <c r="P55" s="293"/>
      <c r="Q55" s="292"/>
    </row>
    <row r="56" spans="1:17" ht="37.5" customHeight="1" x14ac:dyDescent="0.3">
      <c r="A56" s="366">
        <v>5</v>
      </c>
      <c r="B56" s="383" t="str">
        <f>IFERROR(VLOOKUP(A56,'Impact Indicators - Section B'!$A$9:$S$27,19,FALSE),"")</f>
        <v/>
      </c>
      <c r="C56" s="466" t="str">
        <f t="array" ref="C56">IFERROR(IF(INDEX('Disaggregation Records'!$E$3:$E$56,MATCH(LEFT(L56,255),LEFT('Disaggregation Records'!$D$3:$D$56,255),0))=0,"",INDEX('Disaggregation Records'!$E$3:$E$56,MATCH(LEFT(L56,255),LEFT('Disaggregation Records'!$D$3:$D$56,255),0))),"")</f>
        <v/>
      </c>
      <c r="D56" s="466" t="str">
        <f t="array" ref="D56">IFERROR(IF(INDEX('Disaggregation Records'!$F$3:$F$56,MATCH(LEFT(L56,255),LEFT('Disaggregation Records'!$D$3:$D$56,255),0))=0,"",INDEX('Disaggregation Records'!$F$3:$F$56,MATCH(LEFT(L56,255),LEFT('Disaggregation Records'!$D$3:$D$56,255),0))),"")</f>
        <v/>
      </c>
      <c r="E56" s="369" t="str">
        <f t="array" ref="E56">IFERROR(IF(INDEX('Disaggregation Data'!$K$3:$K$154,MATCH(LEFT(M56,255),LEFT('Disaggregation Data'!$J$3:$J$154,255),0))=0,"",INDEX('Disaggregation Data'!$K$3:$K$154,MATCH(LEFT(M56,255),LEFT('Disaggregation Data'!$J$3:$J$154,255),0))),"")</f>
        <v/>
      </c>
      <c r="F56" s="369" t="str">
        <f t="array" ref="F56">IFERROR(IF(INDEX('Disaggregation Data'!$L$3:$L$154,MATCH(LEFT(M56,255),LEFT('Disaggregation Data'!$J$3:$J$154,255),0))=0,"",INDEX('Disaggregation Data'!$L$3:$L$154,MATCH(LEFT(M56,255),LEFT('Disaggregation Data'!$J$3:$J$154,255),0))),"")</f>
        <v/>
      </c>
      <c r="G56" s="369" t="str">
        <f t="array" ref="G56">IFERROR(IF(INDEX('Disaggregation Data'!$M$3:$M$154,MATCH(LEFT(M56,255),LEFT('Disaggregation Data'!$J$3:$J$154,255),0))=0,"",INDEX('Disaggregation Data'!$M$3:$M$154,MATCH(LEFT(M56,255),LEFT('Disaggregation Data'!$J$3:$J$154,255),0))),"")</f>
        <v/>
      </c>
      <c r="H56" s="368" t="str">
        <f t="array" ref="H56">IFERROR(IF(INDEX('Disaggregation Data'!$N$3:$N$154,MATCH(LEFT(M56,255),LEFT('Disaggregation Data'!$J$3:$J$154,255),0))=0,"",INDEX('Disaggregation Data'!$N$3:$N$154,MATCH(LEFT(M56,255),LEFT('Disaggregation Data'!$J$3:$J$154,255),0))),"")</f>
        <v/>
      </c>
      <c r="I56" s="463" t="str">
        <f t="array" ref="I56">IFERROR(IF(INDEX('Disaggregation Records'!$G$3:$G$56,MATCH(LEFT(L56,255),LEFT('Disaggregation Records'!$D$3:$D$56,255),0))=0,"",INDEX('Disaggregation Records'!$G$3:$G$56,MATCH(LEFT(L56,255),LEFT('Disaggregation Records'!$D$3:$D$56,255),0))),"")</f>
        <v/>
      </c>
      <c r="J56" s="463" t="s">
        <v>393</v>
      </c>
      <c r="K56" s="463">
        <f t="shared" si="0"/>
        <v>17</v>
      </c>
      <c r="L56" s="463" t="str">
        <f t="shared" si="1"/>
        <v/>
      </c>
      <c r="M56" s="463" t="str">
        <f t="shared" si="2"/>
        <v/>
      </c>
      <c r="N56" s="431" t="b">
        <f t="shared" si="3"/>
        <v>0</v>
      </c>
      <c r="O56" s="435" t="s">
        <v>1528</v>
      </c>
      <c r="P56" s="293"/>
      <c r="Q56" s="292"/>
    </row>
    <row r="57" spans="1:17" ht="37.5" customHeight="1" x14ac:dyDescent="0.3">
      <c r="A57" s="366">
        <v>5</v>
      </c>
      <c r="B57" s="383" t="str">
        <f>IFERROR(VLOOKUP(A57,'Impact Indicators - Section B'!$A$9:$S$27,19,FALSE),"")</f>
        <v/>
      </c>
      <c r="C57" s="466" t="str">
        <f t="array" ref="C57">IFERROR(IF(INDEX('Disaggregation Records'!$E$3:$E$56,MATCH(LEFT(L57,255),LEFT('Disaggregation Records'!$D$3:$D$56,255),0))=0,"",INDEX('Disaggregation Records'!$E$3:$E$56,MATCH(LEFT(L57,255),LEFT('Disaggregation Records'!$D$3:$D$56,255),0))),"")</f>
        <v/>
      </c>
      <c r="D57" s="466" t="str">
        <f t="array" ref="D57">IFERROR(IF(INDEX('Disaggregation Records'!$F$3:$F$56,MATCH(LEFT(L57,255),LEFT('Disaggregation Records'!$D$3:$D$56,255),0))=0,"",INDEX('Disaggregation Records'!$F$3:$F$56,MATCH(LEFT(L57,255),LEFT('Disaggregation Records'!$D$3:$D$56,255),0))),"")</f>
        <v/>
      </c>
      <c r="E57" s="369" t="str">
        <f t="array" ref="E57">IFERROR(IF(INDEX('Disaggregation Data'!$K$3:$K$154,MATCH(LEFT(M57,255),LEFT('Disaggregation Data'!$J$3:$J$154,255),0))=0,"",INDEX('Disaggregation Data'!$K$3:$K$154,MATCH(LEFT(M57,255),LEFT('Disaggregation Data'!$J$3:$J$154,255),0))),"")</f>
        <v/>
      </c>
      <c r="F57" s="369" t="str">
        <f t="array" ref="F57">IFERROR(IF(INDEX('Disaggregation Data'!$L$3:$L$154,MATCH(LEFT(M57,255),LEFT('Disaggregation Data'!$J$3:$J$154,255),0))=0,"",INDEX('Disaggregation Data'!$L$3:$L$154,MATCH(LEFT(M57,255),LEFT('Disaggregation Data'!$J$3:$J$154,255),0))),"")</f>
        <v/>
      </c>
      <c r="G57" s="369" t="str">
        <f t="array" ref="G57">IFERROR(IF(INDEX('Disaggregation Data'!$M$3:$M$154,MATCH(LEFT(M57,255),LEFT('Disaggregation Data'!$J$3:$J$154,255),0))=0,"",INDEX('Disaggregation Data'!$M$3:$M$154,MATCH(LEFT(M57,255),LEFT('Disaggregation Data'!$J$3:$J$154,255),0))),"")</f>
        <v/>
      </c>
      <c r="H57" s="368" t="str">
        <f t="array" ref="H57">IFERROR(IF(INDEX('Disaggregation Data'!$N$3:$N$154,MATCH(LEFT(M57,255),LEFT('Disaggregation Data'!$J$3:$J$154,255),0))=0,"",INDEX('Disaggregation Data'!$N$3:$N$154,MATCH(LEFT(M57,255),LEFT('Disaggregation Data'!$J$3:$J$154,255),0))),"")</f>
        <v/>
      </c>
      <c r="I57" s="463" t="str">
        <f t="array" ref="I57">IFERROR(IF(INDEX('Disaggregation Records'!$G$3:$G$56,MATCH(LEFT(L57,255),LEFT('Disaggregation Records'!$D$3:$D$56,255),0))=0,"",INDEX('Disaggregation Records'!$G$3:$G$56,MATCH(LEFT(L57,255),LEFT('Disaggregation Records'!$D$3:$D$56,255),0))),"")</f>
        <v/>
      </c>
      <c r="J57" s="463" t="s">
        <v>393</v>
      </c>
      <c r="K57" s="463">
        <f t="shared" si="0"/>
        <v>18</v>
      </c>
      <c r="L57" s="463" t="str">
        <f t="shared" si="1"/>
        <v/>
      </c>
      <c r="M57" s="463" t="str">
        <f t="shared" si="2"/>
        <v/>
      </c>
      <c r="N57" s="431" t="b">
        <f t="shared" si="3"/>
        <v>0</v>
      </c>
      <c r="O57" s="435" t="s">
        <v>1529</v>
      </c>
      <c r="P57" s="293"/>
      <c r="Q57" s="292"/>
    </row>
    <row r="58" spans="1:17" ht="37.5" customHeight="1" x14ac:dyDescent="0.3">
      <c r="A58" s="366">
        <v>5</v>
      </c>
      <c r="B58" s="383" t="str">
        <f>IFERROR(VLOOKUP(A58,'Impact Indicators - Section B'!$A$9:$S$27,19,FALSE),"")</f>
        <v/>
      </c>
      <c r="C58" s="466" t="str">
        <f t="array" ref="C58">IFERROR(IF(INDEX('Disaggregation Records'!$E$3:$E$56,MATCH(LEFT(L58,255),LEFT('Disaggregation Records'!$D$3:$D$56,255),0))=0,"",INDEX('Disaggregation Records'!$E$3:$E$56,MATCH(LEFT(L58,255),LEFT('Disaggregation Records'!$D$3:$D$56,255),0))),"")</f>
        <v/>
      </c>
      <c r="D58" s="466" t="str">
        <f t="array" ref="D58">IFERROR(IF(INDEX('Disaggregation Records'!$F$3:$F$56,MATCH(LEFT(L58,255),LEFT('Disaggregation Records'!$D$3:$D$56,255),0))=0,"",INDEX('Disaggregation Records'!$F$3:$F$56,MATCH(LEFT(L58,255),LEFT('Disaggregation Records'!$D$3:$D$56,255),0))),"")</f>
        <v/>
      </c>
      <c r="E58" s="369" t="str">
        <f t="array" ref="E58">IFERROR(IF(INDEX('Disaggregation Data'!$K$3:$K$154,MATCH(LEFT(M58,255),LEFT('Disaggregation Data'!$J$3:$J$154,255),0))=0,"",INDEX('Disaggregation Data'!$K$3:$K$154,MATCH(LEFT(M58,255),LEFT('Disaggregation Data'!$J$3:$J$154,255),0))),"")</f>
        <v/>
      </c>
      <c r="F58" s="369" t="str">
        <f t="array" ref="F58">IFERROR(IF(INDEX('Disaggregation Data'!$L$3:$L$154,MATCH(LEFT(M58,255),LEFT('Disaggregation Data'!$J$3:$J$154,255),0))=0,"",INDEX('Disaggregation Data'!$L$3:$L$154,MATCH(LEFT(M58,255),LEFT('Disaggregation Data'!$J$3:$J$154,255),0))),"")</f>
        <v/>
      </c>
      <c r="G58" s="369" t="str">
        <f t="array" ref="G58">IFERROR(IF(INDEX('Disaggregation Data'!$M$3:$M$154,MATCH(LEFT(M58,255),LEFT('Disaggregation Data'!$J$3:$J$154,255),0))=0,"",INDEX('Disaggregation Data'!$M$3:$M$154,MATCH(LEFT(M58,255),LEFT('Disaggregation Data'!$J$3:$J$154,255),0))),"")</f>
        <v/>
      </c>
      <c r="H58" s="368" t="str">
        <f t="array" ref="H58">IFERROR(IF(INDEX('Disaggregation Data'!$N$3:$N$154,MATCH(LEFT(M58,255),LEFT('Disaggregation Data'!$J$3:$J$154,255),0))=0,"",INDEX('Disaggregation Data'!$N$3:$N$154,MATCH(LEFT(M58,255),LEFT('Disaggregation Data'!$J$3:$J$154,255),0))),"")</f>
        <v/>
      </c>
      <c r="I58" s="463" t="str">
        <f t="array" ref="I58">IFERROR(IF(INDEX('Disaggregation Records'!$G$3:$G$56,MATCH(LEFT(L58,255),LEFT('Disaggregation Records'!$D$3:$D$56,255),0))=0,"",INDEX('Disaggregation Records'!$G$3:$G$56,MATCH(LEFT(L58,255),LEFT('Disaggregation Records'!$D$3:$D$56,255),0))),"")</f>
        <v/>
      </c>
      <c r="J58" s="463" t="s">
        <v>393</v>
      </c>
      <c r="K58" s="463">
        <f t="shared" si="0"/>
        <v>19</v>
      </c>
      <c r="L58" s="463" t="str">
        <f t="shared" si="1"/>
        <v/>
      </c>
      <c r="M58" s="463" t="str">
        <f t="shared" si="2"/>
        <v/>
      </c>
      <c r="N58" s="431" t="b">
        <f t="shared" si="3"/>
        <v>0</v>
      </c>
      <c r="O58" s="435" t="s">
        <v>1530</v>
      </c>
      <c r="P58" s="293"/>
      <c r="Q58" s="292"/>
    </row>
    <row r="59" spans="1:17" ht="37.5" customHeight="1" x14ac:dyDescent="0.3">
      <c r="A59" s="366">
        <v>6</v>
      </c>
      <c r="B59" s="383" t="str">
        <f>IFERROR(VLOOKUP(A59,'Impact Indicators - Section B'!$A$9:$S$27,19,FALSE),"")</f>
        <v/>
      </c>
      <c r="C59" s="466" t="str">
        <f t="array" ref="C59">IFERROR(IF(INDEX('Disaggregation Records'!$E$3:$E$56,MATCH(LEFT(L59,255),LEFT('Disaggregation Records'!$D$3:$D$56,255),0))=0,"",INDEX('Disaggregation Records'!$E$3:$E$56,MATCH(LEFT(L59,255),LEFT('Disaggregation Records'!$D$3:$D$56,255),0))),"")</f>
        <v/>
      </c>
      <c r="D59" s="466" t="str">
        <f t="array" ref="D59">IFERROR(IF(INDEX('Disaggregation Records'!$F$3:$F$56,MATCH(LEFT(L59,255),LEFT('Disaggregation Records'!$D$3:$D$56,255),0))=0,"",INDEX('Disaggregation Records'!$F$3:$F$56,MATCH(LEFT(L59,255),LEFT('Disaggregation Records'!$D$3:$D$56,255),0))),"")</f>
        <v/>
      </c>
      <c r="E59" s="369" t="str">
        <f t="array" ref="E59">IFERROR(IF(INDEX('Disaggregation Data'!$K$3:$K$154,MATCH(LEFT(M59,255),LEFT('Disaggregation Data'!$J$3:$J$154,255),0))=0,"",INDEX('Disaggregation Data'!$K$3:$K$154,MATCH(LEFT(M59,255),LEFT('Disaggregation Data'!$J$3:$J$154,255),0))),"")</f>
        <v/>
      </c>
      <c r="F59" s="369" t="str">
        <f t="array" ref="F59">IFERROR(IF(INDEX('Disaggregation Data'!$L$3:$L$154,MATCH(LEFT(M59,255),LEFT('Disaggregation Data'!$J$3:$J$154,255),0))=0,"",INDEX('Disaggregation Data'!$L$3:$L$154,MATCH(LEFT(M59,255),LEFT('Disaggregation Data'!$J$3:$J$154,255),0))),"")</f>
        <v/>
      </c>
      <c r="G59" s="369" t="str">
        <f t="array" ref="G59">IFERROR(IF(INDEX('Disaggregation Data'!$M$3:$M$154,MATCH(LEFT(M59,255),LEFT('Disaggregation Data'!$J$3:$J$154,255),0))=0,"",INDEX('Disaggregation Data'!$M$3:$M$154,MATCH(LEFT(M59,255),LEFT('Disaggregation Data'!$J$3:$J$154,255),0))),"")</f>
        <v/>
      </c>
      <c r="H59" s="368" t="str">
        <f t="array" ref="H59">IFERROR(IF(INDEX('Disaggregation Data'!$N$3:$N$154,MATCH(LEFT(M59,255),LEFT('Disaggregation Data'!$J$3:$J$154,255),0))=0,"",INDEX('Disaggregation Data'!$N$3:$N$154,MATCH(LEFT(M59,255),LEFT('Disaggregation Data'!$J$3:$J$154,255),0))),"")</f>
        <v/>
      </c>
      <c r="I59" s="463" t="str">
        <f t="array" ref="I59">IFERROR(IF(INDEX('Disaggregation Records'!$G$3:$G$56,MATCH(LEFT(L59,255),LEFT('Disaggregation Records'!$D$3:$D$56,255),0))=0,"",INDEX('Disaggregation Records'!$G$3:$G$56,MATCH(LEFT(L59,255),LEFT('Disaggregation Records'!$D$3:$D$56,255),0))),"")</f>
        <v/>
      </c>
      <c r="J59" s="463" t="s">
        <v>396</v>
      </c>
      <c r="K59" s="463">
        <f t="shared" si="0"/>
        <v>20</v>
      </c>
      <c r="L59" s="463" t="str">
        <f t="shared" si="1"/>
        <v/>
      </c>
      <c r="M59" s="463" t="str">
        <f t="shared" si="2"/>
        <v/>
      </c>
      <c r="N59" s="431" t="b">
        <f t="shared" si="3"/>
        <v>0</v>
      </c>
      <c r="O59" s="435" t="s">
        <v>1531</v>
      </c>
      <c r="P59" s="293"/>
      <c r="Q59" s="292"/>
    </row>
    <row r="60" spans="1:17" ht="37.5" customHeight="1" x14ac:dyDescent="0.3">
      <c r="A60" s="366">
        <v>6</v>
      </c>
      <c r="B60" s="383" t="str">
        <f>IFERROR(VLOOKUP(A60,'Impact Indicators - Section B'!$A$9:$S$27,19,FALSE),"")</f>
        <v/>
      </c>
      <c r="C60" s="466" t="str">
        <f t="array" ref="C60">IFERROR(IF(INDEX('Disaggregation Records'!$E$3:$E$56,MATCH(LEFT(L60,255),LEFT('Disaggregation Records'!$D$3:$D$56,255),0))=0,"",INDEX('Disaggregation Records'!$E$3:$E$56,MATCH(LEFT(L60,255),LEFT('Disaggregation Records'!$D$3:$D$56,255),0))),"")</f>
        <v/>
      </c>
      <c r="D60" s="466" t="str">
        <f t="array" ref="D60">IFERROR(IF(INDEX('Disaggregation Records'!$F$3:$F$56,MATCH(LEFT(L60,255),LEFT('Disaggregation Records'!$D$3:$D$56,255),0))=0,"",INDEX('Disaggregation Records'!$F$3:$F$56,MATCH(LEFT(L60,255),LEFT('Disaggregation Records'!$D$3:$D$56,255),0))),"")</f>
        <v/>
      </c>
      <c r="E60" s="369" t="str">
        <f t="array" ref="E60">IFERROR(IF(INDEX('Disaggregation Data'!$K$3:$K$154,MATCH(LEFT(M60,255),LEFT('Disaggregation Data'!$J$3:$J$154,255),0))=0,"",INDEX('Disaggregation Data'!$K$3:$K$154,MATCH(LEFT(M60,255),LEFT('Disaggregation Data'!$J$3:$J$154,255),0))),"")</f>
        <v/>
      </c>
      <c r="F60" s="369" t="str">
        <f t="array" ref="F60">IFERROR(IF(INDEX('Disaggregation Data'!$L$3:$L$154,MATCH(LEFT(M60,255),LEFT('Disaggregation Data'!$J$3:$J$154,255),0))=0,"",INDEX('Disaggregation Data'!$L$3:$L$154,MATCH(LEFT(M60,255),LEFT('Disaggregation Data'!$J$3:$J$154,255),0))),"")</f>
        <v/>
      </c>
      <c r="G60" s="369" t="str">
        <f t="array" ref="G60">IFERROR(IF(INDEX('Disaggregation Data'!$M$3:$M$154,MATCH(LEFT(M60,255),LEFT('Disaggregation Data'!$J$3:$J$154,255),0))=0,"",INDEX('Disaggregation Data'!$M$3:$M$154,MATCH(LEFT(M60,255),LEFT('Disaggregation Data'!$J$3:$J$154,255),0))),"")</f>
        <v/>
      </c>
      <c r="H60" s="368" t="str">
        <f t="array" ref="H60">IFERROR(IF(INDEX('Disaggregation Data'!$N$3:$N$154,MATCH(LEFT(M60,255),LEFT('Disaggregation Data'!$J$3:$J$154,255),0))=0,"",INDEX('Disaggregation Data'!$N$3:$N$154,MATCH(LEFT(M60,255),LEFT('Disaggregation Data'!$J$3:$J$154,255),0))),"")</f>
        <v/>
      </c>
      <c r="I60" s="463" t="str">
        <f t="array" ref="I60">IFERROR(IF(INDEX('Disaggregation Records'!$G$3:$G$56,MATCH(LEFT(L60,255),LEFT('Disaggregation Records'!$D$3:$D$56,255),0))=0,"",INDEX('Disaggregation Records'!$G$3:$G$56,MATCH(LEFT(L60,255),LEFT('Disaggregation Records'!$D$3:$D$56,255),0))),"")</f>
        <v/>
      </c>
      <c r="J60" s="463" t="s">
        <v>396</v>
      </c>
      <c r="K60" s="463">
        <f t="shared" si="0"/>
        <v>21</v>
      </c>
      <c r="L60" s="463" t="str">
        <f t="shared" si="1"/>
        <v/>
      </c>
      <c r="M60" s="463" t="str">
        <f t="shared" si="2"/>
        <v/>
      </c>
      <c r="N60" s="431" t="b">
        <f t="shared" si="3"/>
        <v>0</v>
      </c>
      <c r="O60" s="435" t="s">
        <v>1532</v>
      </c>
      <c r="P60" s="293"/>
      <c r="Q60" s="292"/>
    </row>
    <row r="61" spans="1:17" ht="37.5" customHeight="1" x14ac:dyDescent="0.3">
      <c r="A61" s="366">
        <v>6</v>
      </c>
      <c r="B61" s="383" t="str">
        <f>IFERROR(VLOOKUP(A61,'Impact Indicators - Section B'!$A$9:$S$27,19,FALSE),"")</f>
        <v/>
      </c>
      <c r="C61" s="466" t="str">
        <f t="array" ref="C61">IFERROR(IF(INDEX('Disaggregation Records'!$E$3:$E$56,MATCH(LEFT(L61,255),LEFT('Disaggregation Records'!$D$3:$D$56,255),0))=0,"",INDEX('Disaggregation Records'!$E$3:$E$56,MATCH(LEFT(L61,255),LEFT('Disaggregation Records'!$D$3:$D$56,255),0))),"")</f>
        <v/>
      </c>
      <c r="D61" s="466" t="str">
        <f t="array" ref="D61">IFERROR(IF(INDEX('Disaggregation Records'!$F$3:$F$56,MATCH(LEFT(L61,255),LEFT('Disaggregation Records'!$D$3:$D$56,255),0))=0,"",INDEX('Disaggregation Records'!$F$3:$F$56,MATCH(LEFT(L61,255),LEFT('Disaggregation Records'!$D$3:$D$56,255),0))),"")</f>
        <v/>
      </c>
      <c r="E61" s="369" t="str">
        <f t="array" ref="E61">IFERROR(IF(INDEX('Disaggregation Data'!$K$3:$K$154,MATCH(LEFT(M61,255),LEFT('Disaggregation Data'!$J$3:$J$154,255),0))=0,"",INDEX('Disaggregation Data'!$K$3:$K$154,MATCH(LEFT(M61,255),LEFT('Disaggregation Data'!$J$3:$J$154,255),0))),"")</f>
        <v/>
      </c>
      <c r="F61" s="369" t="str">
        <f t="array" ref="F61">IFERROR(IF(INDEX('Disaggregation Data'!$L$3:$L$154,MATCH(LEFT(M61,255),LEFT('Disaggregation Data'!$J$3:$J$154,255),0))=0,"",INDEX('Disaggregation Data'!$L$3:$L$154,MATCH(LEFT(M61,255),LEFT('Disaggregation Data'!$J$3:$J$154,255),0))),"")</f>
        <v/>
      </c>
      <c r="G61" s="369" t="str">
        <f t="array" ref="G61">IFERROR(IF(INDEX('Disaggregation Data'!$M$3:$M$154,MATCH(LEFT(M61,255),LEFT('Disaggregation Data'!$J$3:$J$154,255),0))=0,"",INDEX('Disaggregation Data'!$M$3:$M$154,MATCH(LEFT(M61,255),LEFT('Disaggregation Data'!$J$3:$J$154,255),0))),"")</f>
        <v/>
      </c>
      <c r="H61" s="368" t="str">
        <f t="array" ref="H61">IFERROR(IF(INDEX('Disaggregation Data'!$N$3:$N$154,MATCH(LEFT(M61,255),LEFT('Disaggregation Data'!$J$3:$J$154,255),0))=0,"",INDEX('Disaggregation Data'!$N$3:$N$154,MATCH(LEFT(M61,255),LEFT('Disaggregation Data'!$J$3:$J$154,255),0))),"")</f>
        <v/>
      </c>
      <c r="I61" s="463" t="str">
        <f t="array" ref="I61">IFERROR(IF(INDEX('Disaggregation Records'!$G$3:$G$56,MATCH(LEFT(L61,255),LEFT('Disaggregation Records'!$D$3:$D$56,255),0))=0,"",INDEX('Disaggregation Records'!$G$3:$G$56,MATCH(LEFT(L61,255),LEFT('Disaggregation Records'!$D$3:$D$56,255),0))),"")</f>
        <v/>
      </c>
      <c r="J61" s="463" t="s">
        <v>396</v>
      </c>
      <c r="K61" s="463">
        <f t="shared" si="0"/>
        <v>22</v>
      </c>
      <c r="L61" s="463" t="str">
        <f t="shared" si="1"/>
        <v/>
      </c>
      <c r="M61" s="463" t="str">
        <f t="shared" si="2"/>
        <v/>
      </c>
      <c r="N61" s="431" t="b">
        <f t="shared" si="3"/>
        <v>0</v>
      </c>
      <c r="O61" s="435" t="s">
        <v>1533</v>
      </c>
      <c r="P61" s="293"/>
      <c r="Q61" s="292"/>
    </row>
    <row r="62" spans="1:17" ht="37.5" customHeight="1" x14ac:dyDescent="0.3">
      <c r="A62" s="366">
        <v>6</v>
      </c>
      <c r="B62" s="383" t="str">
        <f>IFERROR(VLOOKUP(A62,'Impact Indicators - Section B'!$A$9:$S$27,19,FALSE),"")</f>
        <v/>
      </c>
      <c r="C62" s="466" t="str">
        <f t="array" ref="C62">IFERROR(IF(INDEX('Disaggregation Records'!$E$3:$E$56,MATCH(LEFT(L62,255),LEFT('Disaggregation Records'!$D$3:$D$56,255),0))=0,"",INDEX('Disaggregation Records'!$E$3:$E$56,MATCH(LEFT(L62,255),LEFT('Disaggregation Records'!$D$3:$D$56,255),0))),"")</f>
        <v/>
      </c>
      <c r="D62" s="466" t="str">
        <f t="array" ref="D62">IFERROR(IF(INDEX('Disaggregation Records'!$F$3:$F$56,MATCH(LEFT(L62,255),LEFT('Disaggregation Records'!$D$3:$D$56,255),0))=0,"",INDEX('Disaggregation Records'!$F$3:$F$56,MATCH(LEFT(L62,255),LEFT('Disaggregation Records'!$D$3:$D$56,255),0))),"")</f>
        <v/>
      </c>
      <c r="E62" s="369" t="str">
        <f t="array" ref="E62">IFERROR(IF(INDEX('Disaggregation Data'!$K$3:$K$154,MATCH(LEFT(M62,255),LEFT('Disaggregation Data'!$J$3:$J$154,255),0))=0,"",INDEX('Disaggregation Data'!$K$3:$K$154,MATCH(LEFT(M62,255),LEFT('Disaggregation Data'!$J$3:$J$154,255),0))),"")</f>
        <v/>
      </c>
      <c r="F62" s="369" t="str">
        <f t="array" ref="F62">IFERROR(IF(INDEX('Disaggregation Data'!$L$3:$L$154,MATCH(LEFT(M62,255),LEFT('Disaggregation Data'!$J$3:$J$154,255),0))=0,"",INDEX('Disaggregation Data'!$L$3:$L$154,MATCH(LEFT(M62,255),LEFT('Disaggregation Data'!$J$3:$J$154,255),0))),"")</f>
        <v/>
      </c>
      <c r="G62" s="369" t="str">
        <f t="array" ref="G62">IFERROR(IF(INDEX('Disaggregation Data'!$M$3:$M$154,MATCH(LEFT(M62,255),LEFT('Disaggregation Data'!$J$3:$J$154,255),0))=0,"",INDEX('Disaggregation Data'!$M$3:$M$154,MATCH(LEFT(M62,255),LEFT('Disaggregation Data'!$J$3:$J$154,255),0))),"")</f>
        <v/>
      </c>
      <c r="H62" s="368" t="str">
        <f t="array" ref="H62">IFERROR(IF(INDEX('Disaggregation Data'!$N$3:$N$154,MATCH(LEFT(M62,255),LEFT('Disaggregation Data'!$J$3:$J$154,255),0))=0,"",INDEX('Disaggregation Data'!$N$3:$N$154,MATCH(LEFT(M62,255),LEFT('Disaggregation Data'!$J$3:$J$154,255),0))),"")</f>
        <v/>
      </c>
      <c r="I62" s="463" t="str">
        <f t="array" ref="I62">IFERROR(IF(INDEX('Disaggregation Records'!$G$3:$G$56,MATCH(LEFT(L62,255),LEFT('Disaggregation Records'!$D$3:$D$56,255),0))=0,"",INDEX('Disaggregation Records'!$G$3:$G$56,MATCH(LEFT(L62,255),LEFT('Disaggregation Records'!$D$3:$D$56,255),0))),"")</f>
        <v/>
      </c>
      <c r="J62" s="463" t="s">
        <v>396</v>
      </c>
      <c r="K62" s="463">
        <f t="shared" si="0"/>
        <v>23</v>
      </c>
      <c r="L62" s="463" t="str">
        <f t="shared" si="1"/>
        <v/>
      </c>
      <c r="M62" s="463" t="str">
        <f t="shared" si="2"/>
        <v/>
      </c>
      <c r="N62" s="431" t="b">
        <f t="shared" si="3"/>
        <v>0</v>
      </c>
      <c r="O62" s="435" t="s">
        <v>1534</v>
      </c>
      <c r="P62" s="293"/>
      <c r="Q62" s="292"/>
    </row>
    <row r="63" spans="1:17" ht="37.5" customHeight="1" x14ac:dyDescent="0.3">
      <c r="A63" s="366">
        <v>6</v>
      </c>
      <c r="B63" s="383" t="str">
        <f>IFERROR(VLOOKUP(A63,'Impact Indicators - Section B'!$A$9:$S$27,19,FALSE),"")</f>
        <v/>
      </c>
      <c r="C63" s="466" t="str">
        <f t="array" ref="C63">IFERROR(IF(INDEX('Disaggregation Records'!$E$3:$E$56,MATCH(LEFT(L63,255),LEFT('Disaggregation Records'!$D$3:$D$56,255),0))=0,"",INDEX('Disaggregation Records'!$E$3:$E$56,MATCH(LEFT(L63,255),LEFT('Disaggregation Records'!$D$3:$D$56,255),0))),"")</f>
        <v/>
      </c>
      <c r="D63" s="466" t="str">
        <f t="array" ref="D63">IFERROR(IF(INDEX('Disaggregation Records'!$F$3:$F$56,MATCH(LEFT(L63,255),LEFT('Disaggregation Records'!$D$3:$D$56,255),0))=0,"",INDEX('Disaggregation Records'!$F$3:$F$56,MATCH(LEFT(L63,255),LEFT('Disaggregation Records'!$D$3:$D$56,255),0))),"")</f>
        <v/>
      </c>
      <c r="E63" s="369" t="str">
        <f t="array" ref="E63">IFERROR(IF(INDEX('Disaggregation Data'!$K$3:$K$154,MATCH(LEFT(M63,255),LEFT('Disaggregation Data'!$J$3:$J$154,255),0))=0,"",INDEX('Disaggregation Data'!$K$3:$K$154,MATCH(LEFT(M63,255),LEFT('Disaggregation Data'!$J$3:$J$154,255),0))),"")</f>
        <v/>
      </c>
      <c r="F63" s="369" t="str">
        <f t="array" ref="F63">IFERROR(IF(INDEX('Disaggregation Data'!$L$3:$L$154,MATCH(LEFT(M63,255),LEFT('Disaggregation Data'!$J$3:$J$154,255),0))=0,"",INDEX('Disaggregation Data'!$L$3:$L$154,MATCH(LEFT(M63,255),LEFT('Disaggregation Data'!$J$3:$J$154,255),0))),"")</f>
        <v/>
      </c>
      <c r="G63" s="369" t="str">
        <f t="array" ref="G63">IFERROR(IF(INDEX('Disaggregation Data'!$M$3:$M$154,MATCH(LEFT(M63,255),LEFT('Disaggregation Data'!$J$3:$J$154,255),0))=0,"",INDEX('Disaggregation Data'!$M$3:$M$154,MATCH(LEFT(M63,255),LEFT('Disaggregation Data'!$J$3:$J$154,255),0))),"")</f>
        <v/>
      </c>
      <c r="H63" s="368" t="str">
        <f t="array" ref="H63">IFERROR(IF(INDEX('Disaggregation Data'!$N$3:$N$154,MATCH(LEFT(M63,255),LEFT('Disaggregation Data'!$J$3:$J$154,255),0))=0,"",INDEX('Disaggregation Data'!$N$3:$N$154,MATCH(LEFT(M63,255),LEFT('Disaggregation Data'!$J$3:$J$154,255),0))),"")</f>
        <v/>
      </c>
      <c r="I63" s="463" t="str">
        <f t="array" ref="I63">IFERROR(IF(INDEX('Disaggregation Records'!$G$3:$G$56,MATCH(LEFT(L63,255),LEFT('Disaggregation Records'!$D$3:$D$56,255),0))=0,"",INDEX('Disaggregation Records'!$G$3:$G$56,MATCH(LEFT(L63,255),LEFT('Disaggregation Records'!$D$3:$D$56,255),0))),"")</f>
        <v/>
      </c>
      <c r="J63" s="463" t="s">
        <v>396</v>
      </c>
      <c r="K63" s="463">
        <f t="shared" si="0"/>
        <v>24</v>
      </c>
      <c r="L63" s="463" t="str">
        <f t="shared" si="1"/>
        <v/>
      </c>
      <c r="M63" s="463" t="str">
        <f t="shared" si="2"/>
        <v/>
      </c>
      <c r="N63" s="431" t="b">
        <f t="shared" si="3"/>
        <v>0</v>
      </c>
      <c r="O63" s="435" t="s">
        <v>1535</v>
      </c>
      <c r="P63" s="293"/>
      <c r="Q63" s="292"/>
    </row>
    <row r="64" spans="1:17" ht="37.5" customHeight="1" x14ac:dyDescent="0.3">
      <c r="A64" s="366">
        <v>6</v>
      </c>
      <c r="B64" s="383" t="str">
        <f>IFERROR(VLOOKUP(A64,'Impact Indicators - Section B'!$A$9:$S$27,19,FALSE),"")</f>
        <v/>
      </c>
      <c r="C64" s="466" t="str">
        <f t="array" ref="C64">IFERROR(IF(INDEX('Disaggregation Records'!$E$3:$E$56,MATCH(LEFT(L64,255),LEFT('Disaggregation Records'!$D$3:$D$56,255),0))=0,"",INDEX('Disaggregation Records'!$E$3:$E$56,MATCH(LEFT(L64,255),LEFT('Disaggregation Records'!$D$3:$D$56,255),0))),"")</f>
        <v/>
      </c>
      <c r="D64" s="466" t="str">
        <f t="array" ref="D64">IFERROR(IF(INDEX('Disaggregation Records'!$F$3:$F$56,MATCH(LEFT(L64,255),LEFT('Disaggregation Records'!$D$3:$D$56,255),0))=0,"",INDEX('Disaggregation Records'!$F$3:$F$56,MATCH(LEFT(L64,255),LEFT('Disaggregation Records'!$D$3:$D$56,255),0))),"")</f>
        <v/>
      </c>
      <c r="E64" s="369" t="str">
        <f t="array" ref="E64">IFERROR(IF(INDEX('Disaggregation Data'!$K$3:$K$154,MATCH(LEFT(M64,255),LEFT('Disaggregation Data'!$J$3:$J$154,255),0))=0,"",INDEX('Disaggregation Data'!$K$3:$K$154,MATCH(LEFT(M64,255),LEFT('Disaggregation Data'!$J$3:$J$154,255),0))),"")</f>
        <v/>
      </c>
      <c r="F64" s="369" t="str">
        <f t="array" ref="F64">IFERROR(IF(INDEX('Disaggregation Data'!$L$3:$L$154,MATCH(LEFT(M64,255),LEFT('Disaggregation Data'!$J$3:$J$154,255),0))=0,"",INDEX('Disaggregation Data'!$L$3:$L$154,MATCH(LEFT(M64,255),LEFT('Disaggregation Data'!$J$3:$J$154,255),0))),"")</f>
        <v/>
      </c>
      <c r="G64" s="369" t="str">
        <f t="array" ref="G64">IFERROR(IF(INDEX('Disaggregation Data'!$M$3:$M$154,MATCH(LEFT(M64,255),LEFT('Disaggregation Data'!$J$3:$J$154,255),0))=0,"",INDEX('Disaggregation Data'!$M$3:$M$154,MATCH(LEFT(M64,255),LEFT('Disaggregation Data'!$J$3:$J$154,255),0))),"")</f>
        <v/>
      </c>
      <c r="H64" s="368" t="str">
        <f t="array" ref="H64">IFERROR(IF(INDEX('Disaggregation Data'!$N$3:$N$154,MATCH(LEFT(M64,255),LEFT('Disaggregation Data'!$J$3:$J$154,255),0))=0,"",INDEX('Disaggregation Data'!$N$3:$N$154,MATCH(LEFT(M64,255),LEFT('Disaggregation Data'!$J$3:$J$154,255),0))),"")</f>
        <v/>
      </c>
      <c r="I64" s="463" t="str">
        <f t="array" ref="I64">IFERROR(IF(INDEX('Disaggregation Records'!$G$3:$G$56,MATCH(LEFT(L64,255),LEFT('Disaggregation Records'!$D$3:$D$56,255),0))=0,"",INDEX('Disaggregation Records'!$G$3:$G$56,MATCH(LEFT(L64,255),LEFT('Disaggregation Records'!$D$3:$D$56,255),0))),"")</f>
        <v/>
      </c>
      <c r="J64" s="463" t="s">
        <v>396</v>
      </c>
      <c r="K64" s="463">
        <f t="shared" si="0"/>
        <v>25</v>
      </c>
      <c r="L64" s="463" t="str">
        <f t="shared" si="1"/>
        <v/>
      </c>
      <c r="M64" s="463" t="str">
        <f t="shared" si="2"/>
        <v/>
      </c>
      <c r="N64" s="431" t="b">
        <f t="shared" si="3"/>
        <v>0</v>
      </c>
      <c r="O64" s="435" t="s">
        <v>1536</v>
      </c>
      <c r="P64" s="293"/>
      <c r="Q64" s="292"/>
    </row>
    <row r="65" spans="1:17" ht="37.5" customHeight="1" x14ac:dyDescent="0.3">
      <c r="A65" s="366">
        <v>6</v>
      </c>
      <c r="B65" s="383" t="str">
        <f>IFERROR(VLOOKUP(A65,'Impact Indicators - Section B'!$A$9:$S$27,19,FALSE),"")</f>
        <v/>
      </c>
      <c r="C65" s="466" t="str">
        <f t="array" ref="C65">IFERROR(IF(INDEX('Disaggregation Records'!$E$3:$E$56,MATCH(LEFT(L65,255),LEFT('Disaggregation Records'!$D$3:$D$56,255),0))=0,"",INDEX('Disaggregation Records'!$E$3:$E$56,MATCH(LEFT(L65,255),LEFT('Disaggregation Records'!$D$3:$D$56,255),0))),"")</f>
        <v/>
      </c>
      <c r="D65" s="466" t="str">
        <f t="array" ref="D65">IFERROR(IF(INDEX('Disaggregation Records'!$F$3:$F$56,MATCH(LEFT(L65,255),LEFT('Disaggregation Records'!$D$3:$D$56,255),0))=0,"",INDEX('Disaggregation Records'!$F$3:$F$56,MATCH(LEFT(L65,255),LEFT('Disaggregation Records'!$D$3:$D$56,255),0))),"")</f>
        <v/>
      </c>
      <c r="E65" s="369" t="str">
        <f t="array" ref="E65">IFERROR(IF(INDEX('Disaggregation Data'!$K$3:$K$154,MATCH(LEFT(M65,255),LEFT('Disaggregation Data'!$J$3:$J$154,255),0))=0,"",INDEX('Disaggregation Data'!$K$3:$K$154,MATCH(LEFT(M65,255),LEFT('Disaggregation Data'!$J$3:$J$154,255),0))),"")</f>
        <v/>
      </c>
      <c r="F65" s="369" t="str">
        <f t="array" ref="F65">IFERROR(IF(INDEX('Disaggregation Data'!$L$3:$L$154,MATCH(LEFT(M65,255),LEFT('Disaggregation Data'!$J$3:$J$154,255),0))=0,"",INDEX('Disaggregation Data'!$L$3:$L$154,MATCH(LEFT(M65,255),LEFT('Disaggregation Data'!$J$3:$J$154,255),0))),"")</f>
        <v/>
      </c>
      <c r="G65" s="369" t="str">
        <f t="array" ref="G65">IFERROR(IF(INDEX('Disaggregation Data'!$M$3:$M$154,MATCH(LEFT(M65,255),LEFT('Disaggregation Data'!$J$3:$J$154,255),0))=0,"",INDEX('Disaggregation Data'!$M$3:$M$154,MATCH(LEFT(M65,255),LEFT('Disaggregation Data'!$J$3:$J$154,255),0))),"")</f>
        <v/>
      </c>
      <c r="H65" s="368" t="str">
        <f t="array" ref="H65">IFERROR(IF(INDEX('Disaggregation Data'!$N$3:$N$154,MATCH(LEFT(M65,255),LEFT('Disaggregation Data'!$J$3:$J$154,255),0))=0,"",INDEX('Disaggregation Data'!$N$3:$N$154,MATCH(LEFT(M65,255),LEFT('Disaggregation Data'!$J$3:$J$154,255),0))),"")</f>
        <v/>
      </c>
      <c r="I65" s="463" t="str">
        <f t="array" ref="I65">IFERROR(IF(INDEX('Disaggregation Records'!$G$3:$G$56,MATCH(LEFT(L65,255),LEFT('Disaggregation Records'!$D$3:$D$56,255),0))=0,"",INDEX('Disaggregation Records'!$G$3:$G$56,MATCH(LEFT(L65,255),LEFT('Disaggregation Records'!$D$3:$D$56,255),0))),"")</f>
        <v/>
      </c>
      <c r="J65" s="463" t="s">
        <v>396</v>
      </c>
      <c r="K65" s="463">
        <f t="shared" si="0"/>
        <v>26</v>
      </c>
      <c r="L65" s="463" t="str">
        <f t="shared" si="1"/>
        <v/>
      </c>
      <c r="M65" s="463" t="str">
        <f t="shared" si="2"/>
        <v/>
      </c>
      <c r="N65" s="431" t="b">
        <f t="shared" si="3"/>
        <v>0</v>
      </c>
      <c r="O65" s="435" t="s">
        <v>1537</v>
      </c>
      <c r="P65" s="293"/>
      <c r="Q65" s="292"/>
    </row>
    <row r="66" spans="1:17" ht="37.5" customHeight="1" x14ac:dyDescent="0.3">
      <c r="A66" s="366">
        <v>6</v>
      </c>
      <c r="B66" s="383" t="str">
        <f>IFERROR(VLOOKUP(A66,'Impact Indicators - Section B'!$A$9:$S$27,19,FALSE),"")</f>
        <v/>
      </c>
      <c r="C66" s="466" t="str">
        <f t="array" ref="C66">IFERROR(IF(INDEX('Disaggregation Records'!$E$3:$E$56,MATCH(LEFT(L66,255),LEFT('Disaggregation Records'!$D$3:$D$56,255),0))=0,"",INDEX('Disaggregation Records'!$E$3:$E$56,MATCH(LEFT(L66,255),LEFT('Disaggregation Records'!$D$3:$D$56,255),0))),"")</f>
        <v/>
      </c>
      <c r="D66" s="466" t="str">
        <f t="array" ref="D66">IFERROR(IF(INDEX('Disaggregation Records'!$F$3:$F$56,MATCH(LEFT(L66,255),LEFT('Disaggregation Records'!$D$3:$D$56,255),0))=0,"",INDEX('Disaggregation Records'!$F$3:$F$56,MATCH(LEFT(L66,255),LEFT('Disaggregation Records'!$D$3:$D$56,255),0))),"")</f>
        <v/>
      </c>
      <c r="E66" s="369" t="str">
        <f t="array" ref="E66">IFERROR(IF(INDEX('Disaggregation Data'!$K$3:$K$154,MATCH(LEFT(M66,255),LEFT('Disaggregation Data'!$J$3:$J$154,255),0))=0,"",INDEX('Disaggregation Data'!$K$3:$K$154,MATCH(LEFT(M66,255),LEFT('Disaggregation Data'!$J$3:$J$154,255),0))),"")</f>
        <v/>
      </c>
      <c r="F66" s="369" t="str">
        <f t="array" ref="F66">IFERROR(IF(INDEX('Disaggregation Data'!$L$3:$L$154,MATCH(LEFT(M66,255),LEFT('Disaggregation Data'!$J$3:$J$154,255),0))=0,"",INDEX('Disaggregation Data'!$L$3:$L$154,MATCH(LEFT(M66,255),LEFT('Disaggregation Data'!$J$3:$J$154,255),0))),"")</f>
        <v/>
      </c>
      <c r="G66" s="369" t="str">
        <f t="array" ref="G66">IFERROR(IF(INDEX('Disaggregation Data'!$M$3:$M$154,MATCH(LEFT(M66,255),LEFT('Disaggregation Data'!$J$3:$J$154,255),0))=0,"",INDEX('Disaggregation Data'!$M$3:$M$154,MATCH(LEFT(M66,255),LEFT('Disaggregation Data'!$J$3:$J$154,255),0))),"")</f>
        <v/>
      </c>
      <c r="H66" s="368" t="str">
        <f t="array" ref="H66">IFERROR(IF(INDEX('Disaggregation Data'!$N$3:$N$154,MATCH(LEFT(M66,255),LEFT('Disaggregation Data'!$J$3:$J$154,255),0))=0,"",INDEX('Disaggregation Data'!$N$3:$N$154,MATCH(LEFT(M66,255),LEFT('Disaggregation Data'!$J$3:$J$154,255),0))),"")</f>
        <v/>
      </c>
      <c r="I66" s="463" t="str">
        <f t="array" ref="I66">IFERROR(IF(INDEX('Disaggregation Records'!$G$3:$G$56,MATCH(LEFT(L66,255),LEFT('Disaggregation Records'!$D$3:$D$56,255),0))=0,"",INDEX('Disaggregation Records'!$G$3:$G$56,MATCH(LEFT(L66,255),LEFT('Disaggregation Records'!$D$3:$D$56,255),0))),"")</f>
        <v/>
      </c>
      <c r="J66" s="463" t="s">
        <v>396</v>
      </c>
      <c r="K66" s="463">
        <f t="shared" si="0"/>
        <v>27</v>
      </c>
      <c r="L66" s="463" t="str">
        <f t="shared" si="1"/>
        <v/>
      </c>
      <c r="M66" s="463" t="str">
        <f t="shared" si="2"/>
        <v/>
      </c>
      <c r="N66" s="431" t="b">
        <f t="shared" si="3"/>
        <v>0</v>
      </c>
      <c r="O66" s="435" t="s">
        <v>1538</v>
      </c>
      <c r="P66" s="293"/>
      <c r="Q66" s="292"/>
    </row>
    <row r="67" spans="1:17" ht="37.5" customHeight="1" x14ac:dyDescent="0.3">
      <c r="A67" s="366">
        <v>6</v>
      </c>
      <c r="B67" s="383" t="str">
        <f>IFERROR(VLOOKUP(A67,'Impact Indicators - Section B'!$A$9:$S$27,19,FALSE),"")</f>
        <v/>
      </c>
      <c r="C67" s="466" t="str">
        <f t="array" ref="C67">IFERROR(IF(INDEX('Disaggregation Records'!$E$3:$E$56,MATCH(LEFT(L67,255),LEFT('Disaggregation Records'!$D$3:$D$56,255),0))=0,"",INDEX('Disaggregation Records'!$E$3:$E$56,MATCH(LEFT(L67,255),LEFT('Disaggregation Records'!$D$3:$D$56,255),0))),"")</f>
        <v/>
      </c>
      <c r="D67" s="466" t="str">
        <f t="array" ref="D67">IFERROR(IF(INDEX('Disaggregation Records'!$F$3:$F$56,MATCH(LEFT(L67,255),LEFT('Disaggregation Records'!$D$3:$D$56,255),0))=0,"",INDEX('Disaggregation Records'!$F$3:$F$56,MATCH(LEFT(L67,255),LEFT('Disaggregation Records'!$D$3:$D$56,255),0))),"")</f>
        <v/>
      </c>
      <c r="E67" s="369" t="str">
        <f t="array" ref="E67">IFERROR(IF(INDEX('Disaggregation Data'!$K$3:$K$154,MATCH(LEFT(M67,255),LEFT('Disaggregation Data'!$J$3:$J$154,255),0))=0,"",INDEX('Disaggregation Data'!$K$3:$K$154,MATCH(LEFT(M67,255),LEFT('Disaggregation Data'!$J$3:$J$154,255),0))),"")</f>
        <v/>
      </c>
      <c r="F67" s="369" t="str">
        <f t="array" ref="F67">IFERROR(IF(INDEX('Disaggregation Data'!$L$3:$L$154,MATCH(LEFT(M67,255),LEFT('Disaggregation Data'!$J$3:$J$154,255),0))=0,"",INDEX('Disaggregation Data'!$L$3:$L$154,MATCH(LEFT(M67,255),LEFT('Disaggregation Data'!$J$3:$J$154,255),0))),"")</f>
        <v/>
      </c>
      <c r="G67" s="369" t="str">
        <f t="array" ref="G67">IFERROR(IF(INDEX('Disaggregation Data'!$M$3:$M$154,MATCH(LEFT(M67,255),LEFT('Disaggregation Data'!$J$3:$J$154,255),0))=0,"",INDEX('Disaggregation Data'!$M$3:$M$154,MATCH(LEFT(M67,255),LEFT('Disaggregation Data'!$J$3:$J$154,255),0))),"")</f>
        <v/>
      </c>
      <c r="H67" s="368" t="str">
        <f t="array" ref="H67">IFERROR(IF(INDEX('Disaggregation Data'!$N$3:$N$154,MATCH(LEFT(M67,255),LEFT('Disaggregation Data'!$J$3:$J$154,255),0))=0,"",INDEX('Disaggregation Data'!$N$3:$N$154,MATCH(LEFT(M67,255),LEFT('Disaggregation Data'!$J$3:$J$154,255),0))),"")</f>
        <v/>
      </c>
      <c r="I67" s="463" t="str">
        <f t="array" ref="I67">IFERROR(IF(INDEX('Disaggregation Records'!$G$3:$G$56,MATCH(LEFT(L67,255),LEFT('Disaggregation Records'!$D$3:$D$56,255),0))=0,"",INDEX('Disaggregation Records'!$G$3:$G$56,MATCH(LEFT(L67,255),LEFT('Disaggregation Records'!$D$3:$D$56,255),0))),"")</f>
        <v/>
      </c>
      <c r="J67" s="463" t="s">
        <v>396</v>
      </c>
      <c r="K67" s="463">
        <f t="shared" si="0"/>
        <v>28</v>
      </c>
      <c r="L67" s="463" t="str">
        <f t="shared" si="1"/>
        <v/>
      </c>
      <c r="M67" s="463" t="str">
        <f t="shared" si="2"/>
        <v/>
      </c>
      <c r="N67" s="431" t="b">
        <f t="shared" si="3"/>
        <v>0</v>
      </c>
      <c r="O67" s="435" t="s">
        <v>1539</v>
      </c>
      <c r="P67" s="293"/>
      <c r="Q67" s="292"/>
    </row>
    <row r="68" spans="1:17" ht="37.5" customHeight="1" x14ac:dyDescent="0.3">
      <c r="A68" s="366">
        <v>6</v>
      </c>
      <c r="B68" s="383" t="str">
        <f>IFERROR(VLOOKUP(A68,'Impact Indicators - Section B'!$A$9:$S$27,19,FALSE),"")</f>
        <v/>
      </c>
      <c r="C68" s="466" t="str">
        <f t="array" ref="C68">IFERROR(IF(INDEX('Disaggregation Records'!$E$3:$E$56,MATCH(LEFT(L68,255),LEFT('Disaggregation Records'!$D$3:$D$56,255),0))=0,"",INDEX('Disaggregation Records'!$E$3:$E$56,MATCH(LEFT(L68,255),LEFT('Disaggregation Records'!$D$3:$D$56,255),0))),"")</f>
        <v/>
      </c>
      <c r="D68" s="466" t="str">
        <f t="array" ref="D68">IFERROR(IF(INDEX('Disaggregation Records'!$F$3:$F$56,MATCH(LEFT(L68,255),LEFT('Disaggregation Records'!$D$3:$D$56,255),0))=0,"",INDEX('Disaggregation Records'!$F$3:$F$56,MATCH(LEFT(L68,255),LEFT('Disaggregation Records'!$D$3:$D$56,255),0))),"")</f>
        <v/>
      </c>
      <c r="E68" s="369" t="str">
        <f t="array" ref="E68">IFERROR(IF(INDEX('Disaggregation Data'!$K$3:$K$154,MATCH(LEFT(M68,255),LEFT('Disaggregation Data'!$J$3:$J$154,255),0))=0,"",INDEX('Disaggregation Data'!$K$3:$K$154,MATCH(LEFT(M68,255),LEFT('Disaggregation Data'!$J$3:$J$154,255),0))),"")</f>
        <v/>
      </c>
      <c r="F68" s="369" t="str">
        <f t="array" ref="F68">IFERROR(IF(INDEX('Disaggregation Data'!$L$3:$L$154,MATCH(LEFT(M68,255),LEFT('Disaggregation Data'!$J$3:$J$154,255),0))=0,"",INDEX('Disaggregation Data'!$L$3:$L$154,MATCH(LEFT(M68,255),LEFT('Disaggregation Data'!$J$3:$J$154,255),0))),"")</f>
        <v/>
      </c>
      <c r="G68" s="369" t="str">
        <f t="array" ref="G68">IFERROR(IF(INDEX('Disaggregation Data'!$M$3:$M$154,MATCH(LEFT(M68,255),LEFT('Disaggregation Data'!$J$3:$J$154,255),0))=0,"",INDEX('Disaggregation Data'!$M$3:$M$154,MATCH(LEFT(M68,255),LEFT('Disaggregation Data'!$J$3:$J$154,255),0))),"")</f>
        <v/>
      </c>
      <c r="H68" s="368" t="str">
        <f t="array" ref="H68">IFERROR(IF(INDEX('Disaggregation Data'!$N$3:$N$154,MATCH(LEFT(M68,255),LEFT('Disaggregation Data'!$J$3:$J$154,255),0))=0,"",INDEX('Disaggregation Data'!$N$3:$N$154,MATCH(LEFT(M68,255),LEFT('Disaggregation Data'!$J$3:$J$154,255),0))),"")</f>
        <v/>
      </c>
      <c r="I68" s="463" t="str">
        <f t="array" ref="I68">IFERROR(IF(INDEX('Disaggregation Records'!$G$3:$G$56,MATCH(LEFT(L68,255),LEFT('Disaggregation Records'!$D$3:$D$56,255),0))=0,"",INDEX('Disaggregation Records'!$G$3:$G$56,MATCH(LEFT(L68,255),LEFT('Disaggregation Records'!$D$3:$D$56,255),0))),"")</f>
        <v/>
      </c>
      <c r="J68" s="463" t="s">
        <v>396</v>
      </c>
      <c r="K68" s="463">
        <f t="shared" si="0"/>
        <v>29</v>
      </c>
      <c r="L68" s="463" t="str">
        <f t="shared" si="1"/>
        <v/>
      </c>
      <c r="M68" s="463" t="str">
        <f t="shared" si="2"/>
        <v/>
      </c>
      <c r="N68" s="431" t="b">
        <f t="shared" si="3"/>
        <v>0</v>
      </c>
      <c r="O68" s="435" t="s">
        <v>1540</v>
      </c>
      <c r="P68" s="293"/>
      <c r="Q68" s="292"/>
    </row>
    <row r="69" spans="1:17" ht="37.5" customHeight="1" x14ac:dyDescent="0.3">
      <c r="A69" s="366">
        <v>7</v>
      </c>
      <c r="B69" s="383" t="str">
        <f>IFERROR(VLOOKUP(A69,'Impact Indicators - Section B'!$A$9:$S$27,19,FALSE),"")</f>
        <v/>
      </c>
      <c r="C69" s="466" t="str">
        <f t="array" ref="C69">IFERROR(IF(INDEX('Disaggregation Records'!$E$3:$E$56,MATCH(LEFT(L69,255),LEFT('Disaggregation Records'!$D$3:$D$56,255),0))=0,"",INDEX('Disaggregation Records'!$E$3:$E$56,MATCH(LEFT(L69,255),LEFT('Disaggregation Records'!$D$3:$D$56,255),0))),"")</f>
        <v/>
      </c>
      <c r="D69" s="466" t="str">
        <f t="array" ref="D69">IFERROR(IF(INDEX('Disaggregation Records'!$F$3:$F$56,MATCH(LEFT(L69,255),LEFT('Disaggregation Records'!$D$3:$D$56,255),0))=0,"",INDEX('Disaggregation Records'!$F$3:$F$56,MATCH(LEFT(L69,255),LEFT('Disaggregation Records'!$D$3:$D$56,255),0))),"")</f>
        <v/>
      </c>
      <c r="E69" s="369" t="str">
        <f t="array" ref="E69">IFERROR(IF(INDEX('Disaggregation Data'!$K$3:$K$154,MATCH(LEFT(M69,255),LEFT('Disaggregation Data'!$J$3:$J$154,255),0))=0,"",INDEX('Disaggregation Data'!$K$3:$K$154,MATCH(LEFT(M69,255),LEFT('Disaggregation Data'!$J$3:$J$154,255),0))),"")</f>
        <v/>
      </c>
      <c r="F69" s="369" t="str">
        <f t="array" ref="F69">IFERROR(IF(INDEX('Disaggregation Data'!$L$3:$L$154,MATCH(LEFT(M69,255),LEFT('Disaggregation Data'!$J$3:$J$154,255),0))=0,"",INDEX('Disaggregation Data'!$L$3:$L$154,MATCH(LEFT(M69,255),LEFT('Disaggregation Data'!$J$3:$J$154,255),0))),"")</f>
        <v/>
      </c>
      <c r="G69" s="369" t="str">
        <f t="array" ref="G69">IFERROR(IF(INDEX('Disaggregation Data'!$M$3:$M$154,MATCH(LEFT(M69,255),LEFT('Disaggregation Data'!$J$3:$J$154,255),0))=0,"",INDEX('Disaggregation Data'!$M$3:$M$154,MATCH(LEFT(M69,255),LEFT('Disaggregation Data'!$J$3:$J$154,255),0))),"")</f>
        <v/>
      </c>
      <c r="H69" s="368" t="str">
        <f t="array" ref="H69">IFERROR(IF(INDEX('Disaggregation Data'!$N$3:$N$154,MATCH(LEFT(M69,255),LEFT('Disaggregation Data'!$J$3:$J$154,255),0))=0,"",INDEX('Disaggregation Data'!$N$3:$N$154,MATCH(LEFT(M69,255),LEFT('Disaggregation Data'!$J$3:$J$154,255),0))),"")</f>
        <v/>
      </c>
      <c r="I69" s="463" t="str">
        <f t="array" ref="I69">IFERROR(IF(INDEX('Disaggregation Records'!$G$3:$G$56,MATCH(LEFT(L69,255),LEFT('Disaggregation Records'!$D$3:$D$56,255),0))=0,"",INDEX('Disaggregation Records'!$G$3:$G$56,MATCH(LEFT(L69,255),LEFT('Disaggregation Records'!$D$3:$D$56,255),0))),"")</f>
        <v/>
      </c>
      <c r="J69" s="463" t="s">
        <v>399</v>
      </c>
      <c r="K69" s="463">
        <f t="shared" si="0"/>
        <v>30</v>
      </c>
      <c r="L69" s="463" t="str">
        <f t="shared" si="1"/>
        <v/>
      </c>
      <c r="M69" s="463" t="str">
        <f t="shared" si="2"/>
        <v/>
      </c>
      <c r="N69" s="431" t="b">
        <f t="shared" si="3"/>
        <v>0</v>
      </c>
      <c r="O69" s="435" t="s">
        <v>1541</v>
      </c>
      <c r="P69" s="293"/>
      <c r="Q69" s="292"/>
    </row>
    <row r="70" spans="1:17" ht="37.5" customHeight="1" x14ac:dyDescent="0.3">
      <c r="A70" s="366">
        <v>7</v>
      </c>
      <c r="B70" s="383" t="str">
        <f>IFERROR(VLOOKUP(A70,'Impact Indicators - Section B'!$A$9:$S$27,19,FALSE),"")</f>
        <v/>
      </c>
      <c r="C70" s="466" t="str">
        <f t="array" ref="C70">IFERROR(IF(INDEX('Disaggregation Records'!$E$3:$E$56,MATCH(LEFT(L70,255),LEFT('Disaggregation Records'!$D$3:$D$56,255),0))=0,"",INDEX('Disaggregation Records'!$E$3:$E$56,MATCH(LEFT(L70,255),LEFT('Disaggregation Records'!$D$3:$D$56,255),0))),"")</f>
        <v/>
      </c>
      <c r="D70" s="466" t="str">
        <f t="array" ref="D70">IFERROR(IF(INDEX('Disaggregation Records'!$F$3:$F$56,MATCH(LEFT(L70,255),LEFT('Disaggregation Records'!$D$3:$D$56,255),0))=0,"",INDEX('Disaggregation Records'!$F$3:$F$56,MATCH(LEFT(L70,255),LEFT('Disaggregation Records'!$D$3:$D$56,255),0))),"")</f>
        <v/>
      </c>
      <c r="E70" s="369" t="str">
        <f t="array" ref="E70">IFERROR(IF(INDEX('Disaggregation Data'!$K$3:$K$154,MATCH(LEFT(M70,255),LEFT('Disaggregation Data'!$J$3:$J$154,255),0))=0,"",INDEX('Disaggregation Data'!$K$3:$K$154,MATCH(LEFT(M70,255),LEFT('Disaggregation Data'!$J$3:$J$154,255),0))),"")</f>
        <v/>
      </c>
      <c r="F70" s="369" t="str">
        <f t="array" ref="F70">IFERROR(IF(INDEX('Disaggregation Data'!$L$3:$L$154,MATCH(LEFT(M70,255),LEFT('Disaggregation Data'!$J$3:$J$154,255),0))=0,"",INDEX('Disaggregation Data'!$L$3:$L$154,MATCH(LEFT(M70,255),LEFT('Disaggregation Data'!$J$3:$J$154,255),0))),"")</f>
        <v/>
      </c>
      <c r="G70" s="369" t="str">
        <f t="array" ref="G70">IFERROR(IF(INDEX('Disaggregation Data'!$M$3:$M$154,MATCH(LEFT(M70,255),LEFT('Disaggregation Data'!$J$3:$J$154,255),0))=0,"",INDEX('Disaggregation Data'!$M$3:$M$154,MATCH(LEFT(M70,255),LEFT('Disaggregation Data'!$J$3:$J$154,255),0))),"")</f>
        <v/>
      </c>
      <c r="H70" s="368" t="str">
        <f t="array" ref="H70">IFERROR(IF(INDEX('Disaggregation Data'!$N$3:$N$154,MATCH(LEFT(M70,255),LEFT('Disaggregation Data'!$J$3:$J$154,255),0))=0,"",INDEX('Disaggregation Data'!$N$3:$N$154,MATCH(LEFT(M70,255),LEFT('Disaggregation Data'!$J$3:$J$154,255),0))),"")</f>
        <v/>
      </c>
      <c r="I70" s="463" t="str">
        <f t="array" ref="I70">IFERROR(IF(INDEX('Disaggregation Records'!$G$3:$G$56,MATCH(LEFT(L70,255),LEFT('Disaggregation Records'!$D$3:$D$56,255),0))=0,"",INDEX('Disaggregation Records'!$G$3:$G$56,MATCH(LEFT(L70,255),LEFT('Disaggregation Records'!$D$3:$D$56,255),0))),"")</f>
        <v/>
      </c>
      <c r="J70" s="463" t="s">
        <v>399</v>
      </c>
      <c r="K70" s="463">
        <f t="shared" si="0"/>
        <v>31</v>
      </c>
      <c r="L70" s="463" t="str">
        <f t="shared" si="1"/>
        <v/>
      </c>
      <c r="M70" s="463" t="str">
        <f t="shared" si="2"/>
        <v/>
      </c>
      <c r="N70" s="431" t="b">
        <f t="shared" si="3"/>
        <v>0</v>
      </c>
      <c r="O70" s="435" t="s">
        <v>1542</v>
      </c>
      <c r="P70" s="293"/>
      <c r="Q70" s="292"/>
    </row>
    <row r="71" spans="1:17" ht="37.5" customHeight="1" x14ac:dyDescent="0.3">
      <c r="A71" s="366">
        <v>7</v>
      </c>
      <c r="B71" s="383" t="str">
        <f>IFERROR(VLOOKUP(A71,'Impact Indicators - Section B'!$A$9:$S$27,19,FALSE),"")</f>
        <v/>
      </c>
      <c r="C71" s="466" t="str">
        <f t="array" ref="C71">IFERROR(IF(INDEX('Disaggregation Records'!$E$3:$E$56,MATCH(LEFT(L71,255),LEFT('Disaggregation Records'!$D$3:$D$56,255),0))=0,"",INDEX('Disaggregation Records'!$E$3:$E$56,MATCH(LEFT(L71,255),LEFT('Disaggregation Records'!$D$3:$D$56,255),0))),"")</f>
        <v/>
      </c>
      <c r="D71" s="466" t="str">
        <f t="array" ref="D71">IFERROR(IF(INDEX('Disaggregation Records'!$F$3:$F$56,MATCH(LEFT(L71,255),LEFT('Disaggregation Records'!$D$3:$D$56,255),0))=0,"",INDEX('Disaggregation Records'!$F$3:$F$56,MATCH(LEFT(L71,255),LEFT('Disaggregation Records'!$D$3:$D$56,255),0))),"")</f>
        <v/>
      </c>
      <c r="E71" s="369" t="str">
        <f t="array" ref="E71">IFERROR(IF(INDEX('Disaggregation Data'!$K$3:$K$154,MATCH(LEFT(M71,255),LEFT('Disaggregation Data'!$J$3:$J$154,255),0))=0,"",INDEX('Disaggregation Data'!$K$3:$K$154,MATCH(LEFT(M71,255),LEFT('Disaggregation Data'!$J$3:$J$154,255),0))),"")</f>
        <v/>
      </c>
      <c r="F71" s="369" t="str">
        <f t="array" ref="F71">IFERROR(IF(INDEX('Disaggregation Data'!$L$3:$L$154,MATCH(LEFT(M71,255),LEFT('Disaggregation Data'!$J$3:$J$154,255),0))=0,"",INDEX('Disaggregation Data'!$L$3:$L$154,MATCH(LEFT(M71,255),LEFT('Disaggregation Data'!$J$3:$J$154,255),0))),"")</f>
        <v/>
      </c>
      <c r="G71" s="369" t="str">
        <f t="array" ref="G71">IFERROR(IF(INDEX('Disaggregation Data'!$M$3:$M$154,MATCH(LEFT(M71,255),LEFT('Disaggregation Data'!$J$3:$J$154,255),0))=0,"",INDEX('Disaggregation Data'!$M$3:$M$154,MATCH(LEFT(M71,255),LEFT('Disaggregation Data'!$J$3:$J$154,255),0))),"")</f>
        <v/>
      </c>
      <c r="H71" s="368" t="str">
        <f t="array" ref="H71">IFERROR(IF(INDEX('Disaggregation Data'!$N$3:$N$154,MATCH(LEFT(M71,255),LEFT('Disaggregation Data'!$J$3:$J$154,255),0))=0,"",INDEX('Disaggregation Data'!$N$3:$N$154,MATCH(LEFT(M71,255),LEFT('Disaggregation Data'!$J$3:$J$154,255),0))),"")</f>
        <v/>
      </c>
      <c r="I71" s="463" t="str">
        <f t="array" ref="I71">IFERROR(IF(INDEX('Disaggregation Records'!$G$3:$G$56,MATCH(LEFT(L71,255),LEFT('Disaggregation Records'!$D$3:$D$56,255),0))=0,"",INDEX('Disaggregation Records'!$G$3:$G$56,MATCH(LEFT(L71,255),LEFT('Disaggregation Records'!$D$3:$D$56,255),0))),"")</f>
        <v/>
      </c>
      <c r="J71" s="463" t="s">
        <v>399</v>
      </c>
      <c r="K71" s="463">
        <f t="shared" si="0"/>
        <v>32</v>
      </c>
      <c r="L71" s="463" t="str">
        <f t="shared" si="1"/>
        <v/>
      </c>
      <c r="M71" s="463" t="str">
        <f t="shared" si="2"/>
        <v/>
      </c>
      <c r="N71" s="431" t="b">
        <f t="shared" si="3"/>
        <v>0</v>
      </c>
      <c r="O71" s="435" t="s">
        <v>1543</v>
      </c>
      <c r="P71" s="293"/>
      <c r="Q71" s="292"/>
    </row>
    <row r="72" spans="1:17" ht="37.5" customHeight="1" x14ac:dyDescent="0.3">
      <c r="A72" s="366">
        <v>7</v>
      </c>
      <c r="B72" s="383" t="str">
        <f>IFERROR(VLOOKUP(A72,'Impact Indicators - Section B'!$A$9:$S$27,19,FALSE),"")</f>
        <v/>
      </c>
      <c r="C72" s="466" t="str">
        <f t="array" ref="C72">IFERROR(IF(INDEX('Disaggregation Records'!$E$3:$E$56,MATCH(LEFT(L72,255),LEFT('Disaggregation Records'!$D$3:$D$56,255),0))=0,"",INDEX('Disaggregation Records'!$E$3:$E$56,MATCH(LEFT(L72,255),LEFT('Disaggregation Records'!$D$3:$D$56,255),0))),"")</f>
        <v/>
      </c>
      <c r="D72" s="466" t="str">
        <f t="array" ref="D72">IFERROR(IF(INDEX('Disaggregation Records'!$F$3:$F$56,MATCH(LEFT(L72,255),LEFT('Disaggregation Records'!$D$3:$D$56,255),0))=0,"",INDEX('Disaggregation Records'!$F$3:$F$56,MATCH(LEFT(L72,255),LEFT('Disaggregation Records'!$D$3:$D$56,255),0))),"")</f>
        <v/>
      </c>
      <c r="E72" s="369" t="str">
        <f t="array" ref="E72">IFERROR(IF(INDEX('Disaggregation Data'!$K$3:$K$154,MATCH(LEFT(M72,255),LEFT('Disaggregation Data'!$J$3:$J$154,255),0))=0,"",INDEX('Disaggregation Data'!$K$3:$K$154,MATCH(LEFT(M72,255),LEFT('Disaggregation Data'!$J$3:$J$154,255),0))),"")</f>
        <v/>
      </c>
      <c r="F72" s="369" t="str">
        <f t="array" ref="F72">IFERROR(IF(INDEX('Disaggregation Data'!$L$3:$L$154,MATCH(LEFT(M72,255),LEFT('Disaggregation Data'!$J$3:$J$154,255),0))=0,"",INDEX('Disaggregation Data'!$L$3:$L$154,MATCH(LEFT(M72,255),LEFT('Disaggregation Data'!$J$3:$J$154,255),0))),"")</f>
        <v/>
      </c>
      <c r="G72" s="369" t="str">
        <f t="array" ref="G72">IFERROR(IF(INDEX('Disaggregation Data'!$M$3:$M$154,MATCH(LEFT(M72,255),LEFT('Disaggregation Data'!$J$3:$J$154,255),0))=0,"",INDEX('Disaggregation Data'!$M$3:$M$154,MATCH(LEFT(M72,255),LEFT('Disaggregation Data'!$J$3:$J$154,255),0))),"")</f>
        <v/>
      </c>
      <c r="H72" s="368" t="str">
        <f t="array" ref="H72">IFERROR(IF(INDEX('Disaggregation Data'!$N$3:$N$154,MATCH(LEFT(M72,255),LEFT('Disaggregation Data'!$J$3:$J$154,255),0))=0,"",INDEX('Disaggregation Data'!$N$3:$N$154,MATCH(LEFT(M72,255),LEFT('Disaggregation Data'!$J$3:$J$154,255),0))),"")</f>
        <v/>
      </c>
      <c r="I72" s="463" t="str">
        <f t="array" ref="I72">IFERROR(IF(INDEX('Disaggregation Records'!$G$3:$G$56,MATCH(LEFT(L72,255),LEFT('Disaggregation Records'!$D$3:$D$56,255),0))=0,"",INDEX('Disaggregation Records'!$G$3:$G$56,MATCH(LEFT(L72,255),LEFT('Disaggregation Records'!$D$3:$D$56,255),0))),"")</f>
        <v/>
      </c>
      <c r="J72" s="463" t="s">
        <v>399</v>
      </c>
      <c r="K72" s="463">
        <f t="shared" si="0"/>
        <v>33</v>
      </c>
      <c r="L72" s="463" t="str">
        <f t="shared" si="1"/>
        <v/>
      </c>
      <c r="M72" s="463" t="str">
        <f t="shared" si="2"/>
        <v/>
      </c>
      <c r="N72" s="431" t="b">
        <f t="shared" si="3"/>
        <v>0</v>
      </c>
      <c r="O72" s="435" t="s">
        <v>1544</v>
      </c>
      <c r="P72" s="293"/>
      <c r="Q72" s="292"/>
    </row>
    <row r="73" spans="1:17" ht="37.5" customHeight="1" x14ac:dyDescent="0.3">
      <c r="A73" s="366">
        <v>7</v>
      </c>
      <c r="B73" s="383" t="str">
        <f>IFERROR(VLOOKUP(A73,'Impact Indicators - Section B'!$A$9:$S$27,19,FALSE),"")</f>
        <v/>
      </c>
      <c r="C73" s="466" t="str">
        <f t="array" ref="C73">IFERROR(IF(INDEX('Disaggregation Records'!$E$3:$E$56,MATCH(LEFT(L73,255),LEFT('Disaggregation Records'!$D$3:$D$56,255),0))=0,"",INDEX('Disaggregation Records'!$E$3:$E$56,MATCH(LEFT(L73,255),LEFT('Disaggregation Records'!$D$3:$D$56,255),0))),"")</f>
        <v/>
      </c>
      <c r="D73" s="466" t="str">
        <f t="array" ref="D73">IFERROR(IF(INDEX('Disaggregation Records'!$F$3:$F$56,MATCH(LEFT(L73,255),LEFT('Disaggregation Records'!$D$3:$D$56,255),0))=0,"",INDEX('Disaggregation Records'!$F$3:$F$56,MATCH(LEFT(L73,255),LEFT('Disaggregation Records'!$D$3:$D$56,255),0))),"")</f>
        <v/>
      </c>
      <c r="E73" s="369" t="str">
        <f t="array" ref="E73">IFERROR(IF(INDEX('Disaggregation Data'!$K$3:$K$154,MATCH(LEFT(M73,255),LEFT('Disaggregation Data'!$J$3:$J$154,255),0))=0,"",INDEX('Disaggregation Data'!$K$3:$K$154,MATCH(LEFT(M73,255),LEFT('Disaggregation Data'!$J$3:$J$154,255),0))),"")</f>
        <v/>
      </c>
      <c r="F73" s="369" t="str">
        <f t="array" ref="F73">IFERROR(IF(INDEX('Disaggregation Data'!$L$3:$L$154,MATCH(LEFT(M73,255),LEFT('Disaggregation Data'!$J$3:$J$154,255),0))=0,"",INDEX('Disaggregation Data'!$L$3:$L$154,MATCH(LEFT(M73,255),LEFT('Disaggregation Data'!$J$3:$J$154,255),0))),"")</f>
        <v/>
      </c>
      <c r="G73" s="369" t="str">
        <f t="array" ref="G73">IFERROR(IF(INDEX('Disaggregation Data'!$M$3:$M$154,MATCH(LEFT(M73,255),LEFT('Disaggregation Data'!$J$3:$J$154,255),0))=0,"",INDEX('Disaggregation Data'!$M$3:$M$154,MATCH(LEFT(M73,255),LEFT('Disaggregation Data'!$J$3:$J$154,255),0))),"")</f>
        <v/>
      </c>
      <c r="H73" s="368" t="str">
        <f t="array" ref="H73">IFERROR(IF(INDEX('Disaggregation Data'!$N$3:$N$154,MATCH(LEFT(M73,255),LEFT('Disaggregation Data'!$J$3:$J$154,255),0))=0,"",INDEX('Disaggregation Data'!$N$3:$N$154,MATCH(LEFT(M73,255),LEFT('Disaggregation Data'!$J$3:$J$154,255),0))),"")</f>
        <v/>
      </c>
      <c r="I73" s="463" t="str">
        <f t="array" ref="I73">IFERROR(IF(INDEX('Disaggregation Records'!$G$3:$G$56,MATCH(LEFT(L73,255),LEFT('Disaggregation Records'!$D$3:$D$56,255),0))=0,"",INDEX('Disaggregation Records'!$G$3:$G$56,MATCH(LEFT(L73,255),LEFT('Disaggregation Records'!$D$3:$D$56,255),0))),"")</f>
        <v/>
      </c>
      <c r="J73" s="463" t="s">
        <v>399</v>
      </c>
      <c r="K73" s="463">
        <f t="shared" ref="K73:K136" si="4">IF(B73=B72,K72+1,0)</f>
        <v>34</v>
      </c>
      <c r="L73" s="463" t="str">
        <f t="shared" ref="L73:L136" si="5">IF(B73&lt;&gt;"",B73&amp;"-"&amp;K73,"")</f>
        <v/>
      </c>
      <c r="M73" s="463" t="str">
        <f t="shared" ref="M73:M136" si="6">IF(B73&lt;&gt;"",B73&amp;C73&amp;D73,"")</f>
        <v/>
      </c>
      <c r="N73" s="431" t="b">
        <f t="shared" ref="N73:N136" si="7">IFERROR(IF(B73&lt;&gt;"",TRUE,FALSE),"")</f>
        <v>0</v>
      </c>
      <c r="O73" s="435" t="s">
        <v>1545</v>
      </c>
      <c r="P73" s="293"/>
      <c r="Q73" s="292"/>
    </row>
    <row r="74" spans="1:17" ht="37.5" customHeight="1" x14ac:dyDescent="0.3">
      <c r="A74" s="366">
        <v>7</v>
      </c>
      <c r="B74" s="383" t="str">
        <f>IFERROR(VLOOKUP(A74,'Impact Indicators - Section B'!$A$9:$S$27,19,FALSE),"")</f>
        <v/>
      </c>
      <c r="C74" s="466" t="str">
        <f t="array" ref="C74">IFERROR(IF(INDEX('Disaggregation Records'!$E$3:$E$56,MATCH(LEFT(L74,255),LEFT('Disaggregation Records'!$D$3:$D$56,255),0))=0,"",INDEX('Disaggregation Records'!$E$3:$E$56,MATCH(LEFT(L74,255),LEFT('Disaggregation Records'!$D$3:$D$56,255),0))),"")</f>
        <v/>
      </c>
      <c r="D74" s="466" t="str">
        <f t="array" ref="D74">IFERROR(IF(INDEX('Disaggregation Records'!$F$3:$F$56,MATCH(LEFT(L74,255),LEFT('Disaggregation Records'!$D$3:$D$56,255),0))=0,"",INDEX('Disaggregation Records'!$F$3:$F$56,MATCH(LEFT(L74,255),LEFT('Disaggregation Records'!$D$3:$D$56,255),0))),"")</f>
        <v/>
      </c>
      <c r="E74" s="369" t="str">
        <f t="array" ref="E74">IFERROR(IF(INDEX('Disaggregation Data'!$K$3:$K$154,MATCH(LEFT(M74,255),LEFT('Disaggregation Data'!$J$3:$J$154,255),0))=0,"",INDEX('Disaggregation Data'!$K$3:$K$154,MATCH(LEFT(M74,255),LEFT('Disaggregation Data'!$J$3:$J$154,255),0))),"")</f>
        <v/>
      </c>
      <c r="F74" s="369" t="str">
        <f t="array" ref="F74">IFERROR(IF(INDEX('Disaggregation Data'!$L$3:$L$154,MATCH(LEFT(M74,255),LEFT('Disaggregation Data'!$J$3:$J$154,255),0))=0,"",INDEX('Disaggregation Data'!$L$3:$L$154,MATCH(LEFT(M74,255),LEFT('Disaggregation Data'!$J$3:$J$154,255),0))),"")</f>
        <v/>
      </c>
      <c r="G74" s="369" t="str">
        <f t="array" ref="G74">IFERROR(IF(INDEX('Disaggregation Data'!$M$3:$M$154,MATCH(LEFT(M74,255),LEFT('Disaggregation Data'!$J$3:$J$154,255),0))=0,"",INDEX('Disaggregation Data'!$M$3:$M$154,MATCH(LEFT(M74,255),LEFT('Disaggregation Data'!$J$3:$J$154,255),0))),"")</f>
        <v/>
      </c>
      <c r="H74" s="368" t="str">
        <f t="array" ref="H74">IFERROR(IF(INDEX('Disaggregation Data'!$N$3:$N$154,MATCH(LEFT(M74,255),LEFT('Disaggregation Data'!$J$3:$J$154,255),0))=0,"",INDEX('Disaggregation Data'!$N$3:$N$154,MATCH(LEFT(M74,255),LEFT('Disaggregation Data'!$J$3:$J$154,255),0))),"")</f>
        <v/>
      </c>
      <c r="I74" s="463" t="str">
        <f t="array" ref="I74">IFERROR(IF(INDEX('Disaggregation Records'!$G$3:$G$56,MATCH(LEFT(L74,255),LEFT('Disaggregation Records'!$D$3:$D$56,255),0))=0,"",INDEX('Disaggregation Records'!$G$3:$G$56,MATCH(LEFT(L74,255),LEFT('Disaggregation Records'!$D$3:$D$56,255),0))),"")</f>
        <v/>
      </c>
      <c r="J74" s="463" t="s">
        <v>399</v>
      </c>
      <c r="K74" s="463">
        <f t="shared" si="4"/>
        <v>35</v>
      </c>
      <c r="L74" s="463" t="str">
        <f t="shared" si="5"/>
        <v/>
      </c>
      <c r="M74" s="463" t="str">
        <f t="shared" si="6"/>
        <v/>
      </c>
      <c r="N74" s="431" t="b">
        <f t="shared" si="7"/>
        <v>0</v>
      </c>
      <c r="O74" s="435" t="s">
        <v>1546</v>
      </c>
      <c r="P74" s="293"/>
      <c r="Q74" s="292"/>
    </row>
    <row r="75" spans="1:17" ht="37.5" customHeight="1" x14ac:dyDescent="0.3">
      <c r="A75" s="366">
        <v>7</v>
      </c>
      <c r="B75" s="383" t="str">
        <f>IFERROR(VLOOKUP(A75,'Impact Indicators - Section B'!$A$9:$S$27,19,FALSE),"")</f>
        <v/>
      </c>
      <c r="C75" s="466" t="str">
        <f t="array" ref="C75">IFERROR(IF(INDEX('Disaggregation Records'!$E$3:$E$56,MATCH(LEFT(L75,255),LEFT('Disaggregation Records'!$D$3:$D$56,255),0))=0,"",INDEX('Disaggregation Records'!$E$3:$E$56,MATCH(LEFT(L75,255),LEFT('Disaggregation Records'!$D$3:$D$56,255),0))),"")</f>
        <v/>
      </c>
      <c r="D75" s="466" t="str">
        <f t="array" ref="D75">IFERROR(IF(INDEX('Disaggregation Records'!$F$3:$F$56,MATCH(LEFT(L75,255),LEFT('Disaggregation Records'!$D$3:$D$56,255),0))=0,"",INDEX('Disaggregation Records'!$F$3:$F$56,MATCH(LEFT(L75,255),LEFT('Disaggregation Records'!$D$3:$D$56,255),0))),"")</f>
        <v/>
      </c>
      <c r="E75" s="369" t="str">
        <f t="array" ref="E75">IFERROR(IF(INDEX('Disaggregation Data'!$K$3:$K$154,MATCH(LEFT(M75,255),LEFT('Disaggregation Data'!$J$3:$J$154,255),0))=0,"",INDEX('Disaggregation Data'!$K$3:$K$154,MATCH(LEFT(M75,255),LEFT('Disaggregation Data'!$J$3:$J$154,255),0))),"")</f>
        <v/>
      </c>
      <c r="F75" s="369" t="str">
        <f t="array" ref="F75">IFERROR(IF(INDEX('Disaggregation Data'!$L$3:$L$154,MATCH(LEFT(M75,255),LEFT('Disaggregation Data'!$J$3:$J$154,255),0))=0,"",INDEX('Disaggregation Data'!$L$3:$L$154,MATCH(LEFT(M75,255),LEFT('Disaggregation Data'!$J$3:$J$154,255),0))),"")</f>
        <v/>
      </c>
      <c r="G75" s="369" t="str">
        <f t="array" ref="G75">IFERROR(IF(INDEX('Disaggregation Data'!$M$3:$M$154,MATCH(LEFT(M75,255),LEFT('Disaggregation Data'!$J$3:$J$154,255),0))=0,"",INDEX('Disaggregation Data'!$M$3:$M$154,MATCH(LEFT(M75,255),LEFT('Disaggregation Data'!$J$3:$J$154,255),0))),"")</f>
        <v/>
      </c>
      <c r="H75" s="368" t="str">
        <f t="array" ref="H75">IFERROR(IF(INDEX('Disaggregation Data'!$N$3:$N$154,MATCH(LEFT(M75,255),LEFT('Disaggregation Data'!$J$3:$J$154,255),0))=0,"",INDEX('Disaggregation Data'!$N$3:$N$154,MATCH(LEFT(M75,255),LEFT('Disaggregation Data'!$J$3:$J$154,255),0))),"")</f>
        <v/>
      </c>
      <c r="I75" s="463" t="str">
        <f t="array" ref="I75">IFERROR(IF(INDEX('Disaggregation Records'!$G$3:$G$56,MATCH(LEFT(L75,255),LEFT('Disaggregation Records'!$D$3:$D$56,255),0))=0,"",INDEX('Disaggregation Records'!$G$3:$G$56,MATCH(LEFT(L75,255),LEFT('Disaggregation Records'!$D$3:$D$56,255),0))),"")</f>
        <v/>
      </c>
      <c r="J75" s="463" t="s">
        <v>399</v>
      </c>
      <c r="K75" s="463">
        <f t="shared" si="4"/>
        <v>36</v>
      </c>
      <c r="L75" s="463" t="str">
        <f t="shared" si="5"/>
        <v/>
      </c>
      <c r="M75" s="463" t="str">
        <f t="shared" si="6"/>
        <v/>
      </c>
      <c r="N75" s="431" t="b">
        <f t="shared" si="7"/>
        <v>0</v>
      </c>
      <c r="O75" s="435" t="s">
        <v>1547</v>
      </c>
      <c r="P75" s="293"/>
      <c r="Q75" s="292"/>
    </row>
    <row r="76" spans="1:17" ht="37.5" customHeight="1" x14ac:dyDescent="0.3">
      <c r="A76" s="366">
        <v>7</v>
      </c>
      <c r="B76" s="383" t="str">
        <f>IFERROR(VLOOKUP(A76,'Impact Indicators - Section B'!$A$9:$S$27,19,FALSE),"")</f>
        <v/>
      </c>
      <c r="C76" s="466" t="str">
        <f t="array" ref="C76">IFERROR(IF(INDEX('Disaggregation Records'!$E$3:$E$56,MATCH(LEFT(L76,255),LEFT('Disaggregation Records'!$D$3:$D$56,255),0))=0,"",INDEX('Disaggregation Records'!$E$3:$E$56,MATCH(LEFT(L76,255),LEFT('Disaggregation Records'!$D$3:$D$56,255),0))),"")</f>
        <v/>
      </c>
      <c r="D76" s="466" t="str">
        <f t="array" ref="D76">IFERROR(IF(INDEX('Disaggregation Records'!$F$3:$F$56,MATCH(LEFT(L76,255),LEFT('Disaggregation Records'!$D$3:$D$56,255),0))=0,"",INDEX('Disaggregation Records'!$F$3:$F$56,MATCH(LEFT(L76,255),LEFT('Disaggregation Records'!$D$3:$D$56,255),0))),"")</f>
        <v/>
      </c>
      <c r="E76" s="369" t="str">
        <f t="array" ref="E76">IFERROR(IF(INDEX('Disaggregation Data'!$K$3:$K$154,MATCH(LEFT(M76,255),LEFT('Disaggregation Data'!$J$3:$J$154,255),0))=0,"",INDEX('Disaggregation Data'!$K$3:$K$154,MATCH(LEFT(M76,255),LEFT('Disaggregation Data'!$J$3:$J$154,255),0))),"")</f>
        <v/>
      </c>
      <c r="F76" s="369" t="str">
        <f t="array" ref="F76">IFERROR(IF(INDEX('Disaggregation Data'!$L$3:$L$154,MATCH(LEFT(M76,255),LEFT('Disaggregation Data'!$J$3:$J$154,255),0))=0,"",INDEX('Disaggregation Data'!$L$3:$L$154,MATCH(LEFT(M76,255),LEFT('Disaggregation Data'!$J$3:$J$154,255),0))),"")</f>
        <v/>
      </c>
      <c r="G76" s="369" t="str">
        <f t="array" ref="G76">IFERROR(IF(INDEX('Disaggregation Data'!$M$3:$M$154,MATCH(LEFT(M76,255),LEFT('Disaggregation Data'!$J$3:$J$154,255),0))=0,"",INDEX('Disaggregation Data'!$M$3:$M$154,MATCH(LEFT(M76,255),LEFT('Disaggregation Data'!$J$3:$J$154,255),0))),"")</f>
        <v/>
      </c>
      <c r="H76" s="368" t="str">
        <f t="array" ref="H76">IFERROR(IF(INDEX('Disaggregation Data'!$N$3:$N$154,MATCH(LEFT(M76,255),LEFT('Disaggregation Data'!$J$3:$J$154,255),0))=0,"",INDEX('Disaggregation Data'!$N$3:$N$154,MATCH(LEFT(M76,255),LEFT('Disaggregation Data'!$J$3:$J$154,255),0))),"")</f>
        <v/>
      </c>
      <c r="I76" s="463" t="str">
        <f t="array" ref="I76">IFERROR(IF(INDEX('Disaggregation Records'!$G$3:$G$56,MATCH(LEFT(L76,255),LEFT('Disaggregation Records'!$D$3:$D$56,255),0))=0,"",INDEX('Disaggregation Records'!$G$3:$G$56,MATCH(LEFT(L76,255),LEFT('Disaggregation Records'!$D$3:$D$56,255),0))),"")</f>
        <v/>
      </c>
      <c r="J76" s="463" t="s">
        <v>399</v>
      </c>
      <c r="K76" s="463">
        <f t="shared" si="4"/>
        <v>37</v>
      </c>
      <c r="L76" s="463" t="str">
        <f t="shared" si="5"/>
        <v/>
      </c>
      <c r="M76" s="463" t="str">
        <f t="shared" si="6"/>
        <v/>
      </c>
      <c r="N76" s="431" t="b">
        <f t="shared" si="7"/>
        <v>0</v>
      </c>
      <c r="O76" s="435" t="s">
        <v>1548</v>
      </c>
      <c r="P76" s="293"/>
      <c r="Q76" s="292"/>
    </row>
    <row r="77" spans="1:17" ht="37.5" customHeight="1" x14ac:dyDescent="0.3">
      <c r="A77" s="366">
        <v>7</v>
      </c>
      <c r="B77" s="383" t="str">
        <f>IFERROR(VLOOKUP(A77,'Impact Indicators - Section B'!$A$9:$S$27,19,FALSE),"")</f>
        <v/>
      </c>
      <c r="C77" s="466" t="str">
        <f t="array" ref="C77">IFERROR(IF(INDEX('Disaggregation Records'!$E$3:$E$56,MATCH(LEFT(L77,255),LEFT('Disaggregation Records'!$D$3:$D$56,255),0))=0,"",INDEX('Disaggregation Records'!$E$3:$E$56,MATCH(LEFT(L77,255),LEFT('Disaggregation Records'!$D$3:$D$56,255),0))),"")</f>
        <v/>
      </c>
      <c r="D77" s="466" t="str">
        <f t="array" ref="D77">IFERROR(IF(INDEX('Disaggregation Records'!$F$3:$F$56,MATCH(LEFT(L77,255),LEFT('Disaggregation Records'!$D$3:$D$56,255),0))=0,"",INDEX('Disaggregation Records'!$F$3:$F$56,MATCH(LEFT(L77,255),LEFT('Disaggregation Records'!$D$3:$D$56,255),0))),"")</f>
        <v/>
      </c>
      <c r="E77" s="369" t="str">
        <f t="array" ref="E77">IFERROR(IF(INDEX('Disaggregation Data'!$K$3:$K$154,MATCH(LEFT(M77,255),LEFT('Disaggregation Data'!$J$3:$J$154,255),0))=0,"",INDEX('Disaggregation Data'!$K$3:$K$154,MATCH(LEFT(M77,255),LEFT('Disaggregation Data'!$J$3:$J$154,255),0))),"")</f>
        <v/>
      </c>
      <c r="F77" s="369" t="str">
        <f t="array" ref="F77">IFERROR(IF(INDEX('Disaggregation Data'!$L$3:$L$154,MATCH(LEFT(M77,255),LEFT('Disaggregation Data'!$J$3:$J$154,255),0))=0,"",INDEX('Disaggregation Data'!$L$3:$L$154,MATCH(LEFT(M77,255),LEFT('Disaggregation Data'!$J$3:$J$154,255),0))),"")</f>
        <v/>
      </c>
      <c r="G77" s="369" t="str">
        <f t="array" ref="G77">IFERROR(IF(INDEX('Disaggregation Data'!$M$3:$M$154,MATCH(LEFT(M77,255),LEFT('Disaggregation Data'!$J$3:$J$154,255),0))=0,"",INDEX('Disaggregation Data'!$M$3:$M$154,MATCH(LEFT(M77,255),LEFT('Disaggregation Data'!$J$3:$J$154,255),0))),"")</f>
        <v/>
      </c>
      <c r="H77" s="368" t="str">
        <f t="array" ref="H77">IFERROR(IF(INDEX('Disaggregation Data'!$N$3:$N$154,MATCH(LEFT(M77,255),LEFT('Disaggregation Data'!$J$3:$J$154,255),0))=0,"",INDEX('Disaggregation Data'!$N$3:$N$154,MATCH(LEFT(M77,255),LEFT('Disaggregation Data'!$J$3:$J$154,255),0))),"")</f>
        <v/>
      </c>
      <c r="I77" s="463" t="str">
        <f t="array" ref="I77">IFERROR(IF(INDEX('Disaggregation Records'!$G$3:$G$56,MATCH(LEFT(L77,255),LEFT('Disaggregation Records'!$D$3:$D$56,255),0))=0,"",INDEX('Disaggregation Records'!$G$3:$G$56,MATCH(LEFT(L77,255),LEFT('Disaggregation Records'!$D$3:$D$56,255),0))),"")</f>
        <v/>
      </c>
      <c r="J77" s="463" t="s">
        <v>399</v>
      </c>
      <c r="K77" s="463">
        <f t="shared" si="4"/>
        <v>38</v>
      </c>
      <c r="L77" s="463" t="str">
        <f t="shared" si="5"/>
        <v/>
      </c>
      <c r="M77" s="463" t="str">
        <f t="shared" si="6"/>
        <v/>
      </c>
      <c r="N77" s="431" t="b">
        <f t="shared" si="7"/>
        <v>0</v>
      </c>
      <c r="O77" s="435" t="s">
        <v>1549</v>
      </c>
      <c r="P77" s="293"/>
      <c r="Q77" s="292"/>
    </row>
    <row r="78" spans="1:17" ht="37.5" customHeight="1" x14ac:dyDescent="0.3">
      <c r="A78" s="366">
        <v>7</v>
      </c>
      <c r="B78" s="383" t="str">
        <f>IFERROR(VLOOKUP(A78,'Impact Indicators - Section B'!$A$9:$S$27,19,FALSE),"")</f>
        <v/>
      </c>
      <c r="C78" s="466" t="str">
        <f t="array" ref="C78">IFERROR(IF(INDEX('Disaggregation Records'!$E$3:$E$56,MATCH(LEFT(L78,255),LEFT('Disaggregation Records'!$D$3:$D$56,255),0))=0,"",INDEX('Disaggregation Records'!$E$3:$E$56,MATCH(LEFT(L78,255),LEFT('Disaggregation Records'!$D$3:$D$56,255),0))),"")</f>
        <v/>
      </c>
      <c r="D78" s="466" t="str">
        <f t="array" ref="D78">IFERROR(IF(INDEX('Disaggregation Records'!$F$3:$F$56,MATCH(LEFT(L78,255),LEFT('Disaggregation Records'!$D$3:$D$56,255),0))=0,"",INDEX('Disaggregation Records'!$F$3:$F$56,MATCH(LEFT(L78,255),LEFT('Disaggregation Records'!$D$3:$D$56,255),0))),"")</f>
        <v/>
      </c>
      <c r="E78" s="369" t="str">
        <f t="array" ref="E78">IFERROR(IF(INDEX('Disaggregation Data'!$K$3:$K$154,MATCH(LEFT(M78,255),LEFT('Disaggregation Data'!$J$3:$J$154,255),0))=0,"",INDEX('Disaggregation Data'!$K$3:$K$154,MATCH(LEFT(M78,255),LEFT('Disaggregation Data'!$J$3:$J$154,255),0))),"")</f>
        <v/>
      </c>
      <c r="F78" s="369" t="str">
        <f t="array" ref="F78">IFERROR(IF(INDEX('Disaggregation Data'!$L$3:$L$154,MATCH(LEFT(M78,255),LEFT('Disaggregation Data'!$J$3:$J$154,255),0))=0,"",INDEX('Disaggregation Data'!$L$3:$L$154,MATCH(LEFT(M78,255),LEFT('Disaggregation Data'!$J$3:$J$154,255),0))),"")</f>
        <v/>
      </c>
      <c r="G78" s="369" t="str">
        <f t="array" ref="G78">IFERROR(IF(INDEX('Disaggregation Data'!$M$3:$M$154,MATCH(LEFT(M78,255),LEFT('Disaggregation Data'!$J$3:$J$154,255),0))=0,"",INDEX('Disaggregation Data'!$M$3:$M$154,MATCH(LEFT(M78,255),LEFT('Disaggregation Data'!$J$3:$J$154,255),0))),"")</f>
        <v/>
      </c>
      <c r="H78" s="368" t="str">
        <f t="array" ref="H78">IFERROR(IF(INDEX('Disaggregation Data'!$N$3:$N$154,MATCH(LEFT(M78,255),LEFT('Disaggregation Data'!$J$3:$J$154,255),0))=0,"",INDEX('Disaggregation Data'!$N$3:$N$154,MATCH(LEFT(M78,255),LEFT('Disaggregation Data'!$J$3:$J$154,255),0))),"")</f>
        <v/>
      </c>
      <c r="I78" s="463" t="str">
        <f t="array" ref="I78">IFERROR(IF(INDEX('Disaggregation Records'!$G$3:$G$56,MATCH(LEFT(L78,255),LEFT('Disaggregation Records'!$D$3:$D$56,255),0))=0,"",INDEX('Disaggregation Records'!$G$3:$G$56,MATCH(LEFT(L78,255),LEFT('Disaggregation Records'!$D$3:$D$56,255),0))),"")</f>
        <v/>
      </c>
      <c r="J78" s="463" t="s">
        <v>399</v>
      </c>
      <c r="K78" s="463">
        <f t="shared" si="4"/>
        <v>39</v>
      </c>
      <c r="L78" s="463" t="str">
        <f t="shared" si="5"/>
        <v/>
      </c>
      <c r="M78" s="463" t="str">
        <f t="shared" si="6"/>
        <v/>
      </c>
      <c r="N78" s="431" t="b">
        <f t="shared" si="7"/>
        <v>0</v>
      </c>
      <c r="O78" s="435" t="s">
        <v>1550</v>
      </c>
      <c r="P78" s="293"/>
      <c r="Q78" s="292"/>
    </row>
    <row r="79" spans="1:17" ht="37.5" customHeight="1" x14ac:dyDescent="0.3">
      <c r="A79" s="366">
        <v>8</v>
      </c>
      <c r="B79" s="383" t="str">
        <f>IFERROR(VLOOKUP(A79,'Impact Indicators - Section B'!$A$9:$S$27,19,FALSE),"")</f>
        <v/>
      </c>
      <c r="C79" s="466" t="str">
        <f t="array" ref="C79">IFERROR(IF(INDEX('Disaggregation Records'!$E$3:$E$56,MATCH(LEFT(L79,255),LEFT('Disaggregation Records'!$D$3:$D$56,255),0))=0,"",INDEX('Disaggregation Records'!$E$3:$E$56,MATCH(LEFT(L79,255),LEFT('Disaggregation Records'!$D$3:$D$56,255),0))),"")</f>
        <v/>
      </c>
      <c r="D79" s="466" t="str">
        <f t="array" ref="D79">IFERROR(IF(INDEX('Disaggregation Records'!$F$3:$F$56,MATCH(LEFT(L79,255),LEFT('Disaggregation Records'!$D$3:$D$56,255),0))=0,"",INDEX('Disaggregation Records'!$F$3:$F$56,MATCH(LEFT(L79,255),LEFT('Disaggregation Records'!$D$3:$D$56,255),0))),"")</f>
        <v/>
      </c>
      <c r="E79" s="369" t="str">
        <f t="array" ref="E79">IFERROR(IF(INDEX('Disaggregation Data'!$K$3:$K$154,MATCH(LEFT(M79,255),LEFT('Disaggregation Data'!$J$3:$J$154,255),0))=0,"",INDEX('Disaggregation Data'!$K$3:$K$154,MATCH(LEFT(M79,255),LEFT('Disaggregation Data'!$J$3:$J$154,255),0))),"")</f>
        <v/>
      </c>
      <c r="F79" s="369" t="str">
        <f t="array" ref="F79">IFERROR(IF(INDEX('Disaggregation Data'!$L$3:$L$154,MATCH(LEFT(M79,255),LEFT('Disaggregation Data'!$J$3:$J$154,255),0))=0,"",INDEX('Disaggregation Data'!$L$3:$L$154,MATCH(LEFT(M79,255),LEFT('Disaggregation Data'!$J$3:$J$154,255),0))),"")</f>
        <v/>
      </c>
      <c r="G79" s="369" t="str">
        <f t="array" ref="G79">IFERROR(IF(INDEX('Disaggregation Data'!$M$3:$M$154,MATCH(LEFT(M79,255),LEFT('Disaggregation Data'!$J$3:$J$154,255),0))=0,"",INDEX('Disaggregation Data'!$M$3:$M$154,MATCH(LEFT(M79,255),LEFT('Disaggregation Data'!$J$3:$J$154,255),0))),"")</f>
        <v/>
      </c>
      <c r="H79" s="368" t="str">
        <f t="array" ref="H79">IFERROR(IF(INDEX('Disaggregation Data'!$N$3:$N$154,MATCH(LEFT(M79,255),LEFT('Disaggregation Data'!$J$3:$J$154,255),0))=0,"",INDEX('Disaggregation Data'!$N$3:$N$154,MATCH(LEFT(M79,255),LEFT('Disaggregation Data'!$J$3:$J$154,255),0))),"")</f>
        <v/>
      </c>
      <c r="I79" s="463" t="str">
        <f t="array" ref="I79">IFERROR(IF(INDEX('Disaggregation Records'!$G$3:$G$56,MATCH(LEFT(L79,255),LEFT('Disaggregation Records'!$D$3:$D$56,255),0))=0,"",INDEX('Disaggregation Records'!$G$3:$G$56,MATCH(LEFT(L79,255),LEFT('Disaggregation Records'!$D$3:$D$56,255),0))),"")</f>
        <v/>
      </c>
      <c r="J79" s="463" t="s">
        <v>402</v>
      </c>
      <c r="K79" s="463">
        <f t="shared" si="4"/>
        <v>40</v>
      </c>
      <c r="L79" s="463" t="str">
        <f t="shared" si="5"/>
        <v/>
      </c>
      <c r="M79" s="463" t="str">
        <f t="shared" si="6"/>
        <v/>
      </c>
      <c r="N79" s="431" t="b">
        <f t="shared" si="7"/>
        <v>0</v>
      </c>
      <c r="O79" s="435" t="s">
        <v>1551</v>
      </c>
      <c r="P79" s="293"/>
      <c r="Q79" s="292"/>
    </row>
    <row r="80" spans="1:17" ht="37.5" customHeight="1" x14ac:dyDescent="0.3">
      <c r="A80" s="366">
        <v>8</v>
      </c>
      <c r="B80" s="383" t="str">
        <f>IFERROR(VLOOKUP(A80,'Impact Indicators - Section B'!$A$9:$S$27,19,FALSE),"")</f>
        <v/>
      </c>
      <c r="C80" s="466" t="str">
        <f t="array" ref="C80">IFERROR(IF(INDEX('Disaggregation Records'!$E$3:$E$56,MATCH(LEFT(L80,255),LEFT('Disaggregation Records'!$D$3:$D$56,255),0))=0,"",INDEX('Disaggregation Records'!$E$3:$E$56,MATCH(LEFT(L80,255),LEFT('Disaggregation Records'!$D$3:$D$56,255),0))),"")</f>
        <v/>
      </c>
      <c r="D80" s="466" t="str">
        <f t="array" ref="D80">IFERROR(IF(INDEX('Disaggregation Records'!$F$3:$F$56,MATCH(LEFT(L80,255),LEFT('Disaggregation Records'!$D$3:$D$56,255),0))=0,"",INDEX('Disaggregation Records'!$F$3:$F$56,MATCH(LEFT(L80,255),LEFT('Disaggregation Records'!$D$3:$D$56,255),0))),"")</f>
        <v/>
      </c>
      <c r="E80" s="369" t="str">
        <f t="array" ref="E80">IFERROR(IF(INDEX('Disaggregation Data'!$K$3:$K$154,MATCH(LEFT(M80,255),LEFT('Disaggregation Data'!$J$3:$J$154,255),0))=0,"",INDEX('Disaggregation Data'!$K$3:$K$154,MATCH(LEFT(M80,255),LEFT('Disaggregation Data'!$J$3:$J$154,255),0))),"")</f>
        <v/>
      </c>
      <c r="F80" s="369" t="str">
        <f t="array" ref="F80">IFERROR(IF(INDEX('Disaggregation Data'!$L$3:$L$154,MATCH(LEFT(M80,255),LEFT('Disaggregation Data'!$J$3:$J$154,255),0))=0,"",INDEX('Disaggregation Data'!$L$3:$L$154,MATCH(LEFT(M80,255),LEFT('Disaggregation Data'!$J$3:$J$154,255),0))),"")</f>
        <v/>
      </c>
      <c r="G80" s="369" t="str">
        <f t="array" ref="G80">IFERROR(IF(INDEX('Disaggregation Data'!$M$3:$M$154,MATCH(LEFT(M80,255),LEFT('Disaggregation Data'!$J$3:$J$154,255),0))=0,"",INDEX('Disaggregation Data'!$M$3:$M$154,MATCH(LEFT(M80,255),LEFT('Disaggregation Data'!$J$3:$J$154,255),0))),"")</f>
        <v/>
      </c>
      <c r="H80" s="368" t="str">
        <f t="array" ref="H80">IFERROR(IF(INDEX('Disaggregation Data'!$N$3:$N$154,MATCH(LEFT(M80,255),LEFT('Disaggregation Data'!$J$3:$J$154,255),0))=0,"",INDEX('Disaggregation Data'!$N$3:$N$154,MATCH(LEFT(M80,255),LEFT('Disaggregation Data'!$J$3:$J$154,255),0))),"")</f>
        <v/>
      </c>
      <c r="I80" s="463" t="str">
        <f t="array" ref="I80">IFERROR(IF(INDEX('Disaggregation Records'!$G$3:$G$56,MATCH(LEFT(L80,255),LEFT('Disaggregation Records'!$D$3:$D$56,255),0))=0,"",INDEX('Disaggregation Records'!$G$3:$G$56,MATCH(LEFT(L80,255),LEFT('Disaggregation Records'!$D$3:$D$56,255),0))),"")</f>
        <v/>
      </c>
      <c r="J80" s="463" t="s">
        <v>402</v>
      </c>
      <c r="K80" s="463">
        <f t="shared" si="4"/>
        <v>41</v>
      </c>
      <c r="L80" s="463" t="str">
        <f t="shared" si="5"/>
        <v/>
      </c>
      <c r="M80" s="463" t="str">
        <f t="shared" si="6"/>
        <v/>
      </c>
      <c r="N80" s="431" t="b">
        <f t="shared" si="7"/>
        <v>0</v>
      </c>
      <c r="O80" s="435" t="s">
        <v>1552</v>
      </c>
      <c r="P80" s="293"/>
      <c r="Q80" s="292"/>
    </row>
    <row r="81" spans="1:17" ht="37.5" customHeight="1" x14ac:dyDescent="0.3">
      <c r="A81" s="366">
        <v>8</v>
      </c>
      <c r="B81" s="383" t="str">
        <f>IFERROR(VLOOKUP(A81,'Impact Indicators - Section B'!$A$9:$S$27,19,FALSE),"")</f>
        <v/>
      </c>
      <c r="C81" s="466" t="str">
        <f t="array" ref="C81">IFERROR(IF(INDEX('Disaggregation Records'!$E$3:$E$56,MATCH(LEFT(L81,255),LEFT('Disaggregation Records'!$D$3:$D$56,255),0))=0,"",INDEX('Disaggregation Records'!$E$3:$E$56,MATCH(LEFT(L81,255),LEFT('Disaggregation Records'!$D$3:$D$56,255),0))),"")</f>
        <v/>
      </c>
      <c r="D81" s="466" t="str">
        <f t="array" ref="D81">IFERROR(IF(INDEX('Disaggregation Records'!$F$3:$F$56,MATCH(LEFT(L81,255),LEFT('Disaggregation Records'!$D$3:$D$56,255),0))=0,"",INDEX('Disaggregation Records'!$F$3:$F$56,MATCH(LEFT(L81,255),LEFT('Disaggregation Records'!$D$3:$D$56,255),0))),"")</f>
        <v/>
      </c>
      <c r="E81" s="369" t="str">
        <f t="array" ref="E81">IFERROR(IF(INDEX('Disaggregation Data'!$K$3:$K$154,MATCH(LEFT(M81,255),LEFT('Disaggregation Data'!$J$3:$J$154,255),0))=0,"",INDEX('Disaggregation Data'!$K$3:$K$154,MATCH(LEFT(M81,255),LEFT('Disaggregation Data'!$J$3:$J$154,255),0))),"")</f>
        <v/>
      </c>
      <c r="F81" s="369" t="str">
        <f t="array" ref="F81">IFERROR(IF(INDEX('Disaggregation Data'!$L$3:$L$154,MATCH(LEFT(M81,255),LEFT('Disaggregation Data'!$J$3:$J$154,255),0))=0,"",INDEX('Disaggregation Data'!$L$3:$L$154,MATCH(LEFT(M81,255),LEFT('Disaggregation Data'!$J$3:$J$154,255),0))),"")</f>
        <v/>
      </c>
      <c r="G81" s="369" t="str">
        <f t="array" ref="G81">IFERROR(IF(INDEX('Disaggregation Data'!$M$3:$M$154,MATCH(LEFT(M81,255),LEFT('Disaggregation Data'!$J$3:$J$154,255),0))=0,"",INDEX('Disaggregation Data'!$M$3:$M$154,MATCH(LEFT(M81,255),LEFT('Disaggregation Data'!$J$3:$J$154,255),0))),"")</f>
        <v/>
      </c>
      <c r="H81" s="368" t="str">
        <f t="array" ref="H81">IFERROR(IF(INDEX('Disaggregation Data'!$N$3:$N$154,MATCH(LEFT(M81,255),LEFT('Disaggregation Data'!$J$3:$J$154,255),0))=0,"",INDEX('Disaggregation Data'!$N$3:$N$154,MATCH(LEFT(M81,255),LEFT('Disaggregation Data'!$J$3:$J$154,255),0))),"")</f>
        <v/>
      </c>
      <c r="I81" s="463" t="str">
        <f t="array" ref="I81">IFERROR(IF(INDEX('Disaggregation Records'!$G$3:$G$56,MATCH(LEFT(L81,255),LEFT('Disaggregation Records'!$D$3:$D$56,255),0))=0,"",INDEX('Disaggregation Records'!$G$3:$G$56,MATCH(LEFT(L81,255),LEFT('Disaggregation Records'!$D$3:$D$56,255),0))),"")</f>
        <v/>
      </c>
      <c r="J81" s="463" t="s">
        <v>402</v>
      </c>
      <c r="K81" s="463">
        <f t="shared" si="4"/>
        <v>42</v>
      </c>
      <c r="L81" s="463" t="str">
        <f t="shared" si="5"/>
        <v/>
      </c>
      <c r="M81" s="463" t="str">
        <f t="shared" si="6"/>
        <v/>
      </c>
      <c r="N81" s="431" t="b">
        <f t="shared" si="7"/>
        <v>0</v>
      </c>
      <c r="O81" s="435" t="s">
        <v>1553</v>
      </c>
      <c r="P81" s="293"/>
      <c r="Q81" s="292"/>
    </row>
    <row r="82" spans="1:17" ht="37.5" customHeight="1" x14ac:dyDescent="0.3">
      <c r="A82" s="366">
        <v>8</v>
      </c>
      <c r="B82" s="383" t="str">
        <f>IFERROR(VLOOKUP(A82,'Impact Indicators - Section B'!$A$9:$S$27,19,FALSE),"")</f>
        <v/>
      </c>
      <c r="C82" s="466" t="str">
        <f t="array" ref="C82">IFERROR(IF(INDEX('Disaggregation Records'!$E$3:$E$56,MATCH(LEFT(L82,255),LEFT('Disaggregation Records'!$D$3:$D$56,255),0))=0,"",INDEX('Disaggregation Records'!$E$3:$E$56,MATCH(LEFT(L82,255),LEFT('Disaggregation Records'!$D$3:$D$56,255),0))),"")</f>
        <v/>
      </c>
      <c r="D82" s="466" t="str">
        <f t="array" ref="D82">IFERROR(IF(INDEX('Disaggregation Records'!$F$3:$F$56,MATCH(LEFT(L82,255),LEFT('Disaggregation Records'!$D$3:$D$56,255),0))=0,"",INDEX('Disaggregation Records'!$F$3:$F$56,MATCH(LEFT(L82,255),LEFT('Disaggregation Records'!$D$3:$D$56,255),0))),"")</f>
        <v/>
      </c>
      <c r="E82" s="369" t="str">
        <f t="array" ref="E82">IFERROR(IF(INDEX('Disaggregation Data'!$K$3:$K$154,MATCH(LEFT(M82,255),LEFT('Disaggregation Data'!$J$3:$J$154,255),0))=0,"",INDEX('Disaggregation Data'!$K$3:$K$154,MATCH(LEFT(M82,255),LEFT('Disaggregation Data'!$J$3:$J$154,255),0))),"")</f>
        <v/>
      </c>
      <c r="F82" s="369" t="str">
        <f t="array" ref="F82">IFERROR(IF(INDEX('Disaggregation Data'!$L$3:$L$154,MATCH(LEFT(M82,255),LEFT('Disaggregation Data'!$J$3:$J$154,255),0))=0,"",INDEX('Disaggregation Data'!$L$3:$L$154,MATCH(LEFT(M82,255),LEFT('Disaggregation Data'!$J$3:$J$154,255),0))),"")</f>
        <v/>
      </c>
      <c r="G82" s="369" t="str">
        <f t="array" ref="G82">IFERROR(IF(INDEX('Disaggregation Data'!$M$3:$M$154,MATCH(LEFT(M82,255),LEFT('Disaggregation Data'!$J$3:$J$154,255),0))=0,"",INDEX('Disaggregation Data'!$M$3:$M$154,MATCH(LEFT(M82,255),LEFT('Disaggregation Data'!$J$3:$J$154,255),0))),"")</f>
        <v/>
      </c>
      <c r="H82" s="368" t="str">
        <f t="array" ref="H82">IFERROR(IF(INDEX('Disaggregation Data'!$N$3:$N$154,MATCH(LEFT(M82,255),LEFT('Disaggregation Data'!$J$3:$J$154,255),0))=0,"",INDEX('Disaggregation Data'!$N$3:$N$154,MATCH(LEFT(M82,255),LEFT('Disaggregation Data'!$J$3:$J$154,255),0))),"")</f>
        <v/>
      </c>
      <c r="I82" s="463" t="str">
        <f t="array" ref="I82">IFERROR(IF(INDEX('Disaggregation Records'!$G$3:$G$56,MATCH(LEFT(L82,255),LEFT('Disaggregation Records'!$D$3:$D$56,255),0))=0,"",INDEX('Disaggregation Records'!$G$3:$G$56,MATCH(LEFT(L82,255),LEFT('Disaggregation Records'!$D$3:$D$56,255),0))),"")</f>
        <v/>
      </c>
      <c r="J82" s="463" t="s">
        <v>402</v>
      </c>
      <c r="K82" s="463">
        <f t="shared" si="4"/>
        <v>43</v>
      </c>
      <c r="L82" s="463" t="str">
        <f t="shared" si="5"/>
        <v/>
      </c>
      <c r="M82" s="463" t="str">
        <f t="shared" si="6"/>
        <v/>
      </c>
      <c r="N82" s="431" t="b">
        <f t="shared" si="7"/>
        <v>0</v>
      </c>
      <c r="O82" s="435" t="s">
        <v>1554</v>
      </c>
      <c r="P82" s="293"/>
      <c r="Q82" s="292"/>
    </row>
    <row r="83" spans="1:17" ht="37.5" customHeight="1" x14ac:dyDescent="0.3">
      <c r="A83" s="366">
        <v>8</v>
      </c>
      <c r="B83" s="383" t="str">
        <f>IFERROR(VLOOKUP(A83,'Impact Indicators - Section B'!$A$9:$S$27,19,FALSE),"")</f>
        <v/>
      </c>
      <c r="C83" s="466" t="str">
        <f t="array" ref="C83">IFERROR(IF(INDEX('Disaggregation Records'!$E$3:$E$56,MATCH(LEFT(L83,255),LEFT('Disaggregation Records'!$D$3:$D$56,255),0))=0,"",INDEX('Disaggregation Records'!$E$3:$E$56,MATCH(LEFT(L83,255),LEFT('Disaggregation Records'!$D$3:$D$56,255),0))),"")</f>
        <v/>
      </c>
      <c r="D83" s="466" t="str">
        <f t="array" ref="D83">IFERROR(IF(INDEX('Disaggregation Records'!$F$3:$F$56,MATCH(LEFT(L83,255),LEFT('Disaggregation Records'!$D$3:$D$56,255),0))=0,"",INDEX('Disaggregation Records'!$F$3:$F$56,MATCH(LEFT(L83,255),LEFT('Disaggregation Records'!$D$3:$D$56,255),0))),"")</f>
        <v/>
      </c>
      <c r="E83" s="369" t="str">
        <f t="array" ref="E83">IFERROR(IF(INDEX('Disaggregation Data'!$K$3:$K$154,MATCH(LEFT(M83,255),LEFT('Disaggregation Data'!$J$3:$J$154,255),0))=0,"",INDEX('Disaggregation Data'!$K$3:$K$154,MATCH(LEFT(M83,255),LEFT('Disaggregation Data'!$J$3:$J$154,255),0))),"")</f>
        <v/>
      </c>
      <c r="F83" s="369" t="str">
        <f t="array" ref="F83">IFERROR(IF(INDEX('Disaggregation Data'!$L$3:$L$154,MATCH(LEFT(M83,255),LEFT('Disaggregation Data'!$J$3:$J$154,255),0))=0,"",INDEX('Disaggregation Data'!$L$3:$L$154,MATCH(LEFT(M83,255),LEFT('Disaggregation Data'!$J$3:$J$154,255),0))),"")</f>
        <v/>
      </c>
      <c r="G83" s="369" t="str">
        <f t="array" ref="G83">IFERROR(IF(INDEX('Disaggregation Data'!$M$3:$M$154,MATCH(LEFT(M83,255),LEFT('Disaggregation Data'!$J$3:$J$154,255),0))=0,"",INDEX('Disaggregation Data'!$M$3:$M$154,MATCH(LEFT(M83,255),LEFT('Disaggregation Data'!$J$3:$J$154,255),0))),"")</f>
        <v/>
      </c>
      <c r="H83" s="368" t="str">
        <f t="array" ref="H83">IFERROR(IF(INDEX('Disaggregation Data'!$N$3:$N$154,MATCH(LEFT(M83,255),LEFT('Disaggregation Data'!$J$3:$J$154,255),0))=0,"",INDEX('Disaggregation Data'!$N$3:$N$154,MATCH(LEFT(M83,255),LEFT('Disaggregation Data'!$J$3:$J$154,255),0))),"")</f>
        <v/>
      </c>
      <c r="I83" s="463" t="str">
        <f t="array" ref="I83">IFERROR(IF(INDEX('Disaggregation Records'!$G$3:$G$56,MATCH(LEFT(L83,255),LEFT('Disaggregation Records'!$D$3:$D$56,255),0))=0,"",INDEX('Disaggregation Records'!$G$3:$G$56,MATCH(LEFT(L83,255),LEFT('Disaggregation Records'!$D$3:$D$56,255),0))),"")</f>
        <v/>
      </c>
      <c r="J83" s="463" t="s">
        <v>402</v>
      </c>
      <c r="K83" s="463">
        <f t="shared" si="4"/>
        <v>44</v>
      </c>
      <c r="L83" s="463" t="str">
        <f t="shared" si="5"/>
        <v/>
      </c>
      <c r="M83" s="463" t="str">
        <f t="shared" si="6"/>
        <v/>
      </c>
      <c r="N83" s="431" t="b">
        <f t="shared" si="7"/>
        <v>0</v>
      </c>
      <c r="O83" s="435" t="s">
        <v>1555</v>
      </c>
      <c r="P83" s="293"/>
      <c r="Q83" s="292"/>
    </row>
    <row r="84" spans="1:17" ht="37.5" customHeight="1" x14ac:dyDescent="0.3">
      <c r="A84" s="366">
        <v>8</v>
      </c>
      <c r="B84" s="383" t="str">
        <f>IFERROR(VLOOKUP(A84,'Impact Indicators - Section B'!$A$9:$S$27,19,FALSE),"")</f>
        <v/>
      </c>
      <c r="C84" s="466" t="str">
        <f t="array" ref="C84">IFERROR(IF(INDEX('Disaggregation Records'!$E$3:$E$56,MATCH(LEFT(L84,255),LEFT('Disaggregation Records'!$D$3:$D$56,255),0))=0,"",INDEX('Disaggregation Records'!$E$3:$E$56,MATCH(LEFT(L84,255),LEFT('Disaggregation Records'!$D$3:$D$56,255),0))),"")</f>
        <v/>
      </c>
      <c r="D84" s="466" t="str">
        <f t="array" ref="D84">IFERROR(IF(INDEX('Disaggregation Records'!$F$3:$F$56,MATCH(LEFT(L84,255),LEFT('Disaggregation Records'!$D$3:$D$56,255),0))=0,"",INDEX('Disaggregation Records'!$F$3:$F$56,MATCH(LEFT(L84,255),LEFT('Disaggregation Records'!$D$3:$D$56,255),0))),"")</f>
        <v/>
      </c>
      <c r="E84" s="369" t="str">
        <f t="array" ref="E84">IFERROR(IF(INDEX('Disaggregation Data'!$K$3:$K$154,MATCH(LEFT(M84,255),LEFT('Disaggregation Data'!$J$3:$J$154,255),0))=0,"",INDEX('Disaggregation Data'!$K$3:$K$154,MATCH(LEFT(M84,255),LEFT('Disaggregation Data'!$J$3:$J$154,255),0))),"")</f>
        <v/>
      </c>
      <c r="F84" s="369" t="str">
        <f t="array" ref="F84">IFERROR(IF(INDEX('Disaggregation Data'!$L$3:$L$154,MATCH(LEFT(M84,255),LEFT('Disaggregation Data'!$J$3:$J$154,255),0))=0,"",INDEX('Disaggregation Data'!$L$3:$L$154,MATCH(LEFT(M84,255),LEFT('Disaggregation Data'!$J$3:$J$154,255),0))),"")</f>
        <v/>
      </c>
      <c r="G84" s="369" t="str">
        <f t="array" ref="G84">IFERROR(IF(INDEX('Disaggregation Data'!$M$3:$M$154,MATCH(LEFT(M84,255),LEFT('Disaggregation Data'!$J$3:$J$154,255),0))=0,"",INDEX('Disaggregation Data'!$M$3:$M$154,MATCH(LEFT(M84,255),LEFT('Disaggregation Data'!$J$3:$J$154,255),0))),"")</f>
        <v/>
      </c>
      <c r="H84" s="368" t="str">
        <f t="array" ref="H84">IFERROR(IF(INDEX('Disaggregation Data'!$N$3:$N$154,MATCH(LEFT(M84,255),LEFT('Disaggregation Data'!$J$3:$J$154,255),0))=0,"",INDEX('Disaggregation Data'!$N$3:$N$154,MATCH(LEFT(M84,255),LEFT('Disaggregation Data'!$J$3:$J$154,255),0))),"")</f>
        <v/>
      </c>
      <c r="I84" s="463" t="str">
        <f t="array" ref="I84">IFERROR(IF(INDEX('Disaggregation Records'!$G$3:$G$56,MATCH(LEFT(L84,255),LEFT('Disaggregation Records'!$D$3:$D$56,255),0))=0,"",INDEX('Disaggregation Records'!$G$3:$G$56,MATCH(LEFT(L84,255),LEFT('Disaggregation Records'!$D$3:$D$56,255),0))),"")</f>
        <v/>
      </c>
      <c r="J84" s="463" t="s">
        <v>402</v>
      </c>
      <c r="K84" s="463">
        <f t="shared" si="4"/>
        <v>45</v>
      </c>
      <c r="L84" s="463" t="str">
        <f t="shared" si="5"/>
        <v/>
      </c>
      <c r="M84" s="463" t="str">
        <f t="shared" si="6"/>
        <v/>
      </c>
      <c r="N84" s="431" t="b">
        <f t="shared" si="7"/>
        <v>0</v>
      </c>
      <c r="O84" s="435" t="s">
        <v>1556</v>
      </c>
      <c r="P84" s="293"/>
      <c r="Q84" s="292"/>
    </row>
    <row r="85" spans="1:17" ht="37.5" customHeight="1" x14ac:dyDescent="0.3">
      <c r="A85" s="366">
        <v>8</v>
      </c>
      <c r="B85" s="383" t="str">
        <f>IFERROR(VLOOKUP(A85,'Impact Indicators - Section B'!$A$9:$S$27,19,FALSE),"")</f>
        <v/>
      </c>
      <c r="C85" s="466" t="str">
        <f t="array" ref="C85">IFERROR(IF(INDEX('Disaggregation Records'!$E$3:$E$56,MATCH(LEFT(L85,255),LEFT('Disaggregation Records'!$D$3:$D$56,255),0))=0,"",INDEX('Disaggregation Records'!$E$3:$E$56,MATCH(LEFT(L85,255),LEFT('Disaggregation Records'!$D$3:$D$56,255),0))),"")</f>
        <v/>
      </c>
      <c r="D85" s="466" t="str">
        <f t="array" ref="D85">IFERROR(IF(INDEX('Disaggregation Records'!$F$3:$F$56,MATCH(LEFT(L85,255),LEFT('Disaggregation Records'!$D$3:$D$56,255),0))=0,"",INDEX('Disaggregation Records'!$F$3:$F$56,MATCH(LEFT(L85,255),LEFT('Disaggregation Records'!$D$3:$D$56,255),0))),"")</f>
        <v/>
      </c>
      <c r="E85" s="369" t="str">
        <f t="array" ref="E85">IFERROR(IF(INDEX('Disaggregation Data'!$K$3:$K$154,MATCH(LEFT(M85,255),LEFT('Disaggregation Data'!$J$3:$J$154,255),0))=0,"",INDEX('Disaggregation Data'!$K$3:$K$154,MATCH(LEFT(M85,255),LEFT('Disaggregation Data'!$J$3:$J$154,255),0))),"")</f>
        <v/>
      </c>
      <c r="F85" s="369" t="str">
        <f t="array" ref="F85">IFERROR(IF(INDEX('Disaggregation Data'!$L$3:$L$154,MATCH(LEFT(M85,255),LEFT('Disaggregation Data'!$J$3:$J$154,255),0))=0,"",INDEX('Disaggregation Data'!$L$3:$L$154,MATCH(LEFT(M85,255),LEFT('Disaggregation Data'!$J$3:$J$154,255),0))),"")</f>
        <v/>
      </c>
      <c r="G85" s="369" t="str">
        <f t="array" ref="G85">IFERROR(IF(INDEX('Disaggregation Data'!$M$3:$M$154,MATCH(LEFT(M85,255),LEFT('Disaggregation Data'!$J$3:$J$154,255),0))=0,"",INDEX('Disaggregation Data'!$M$3:$M$154,MATCH(LEFT(M85,255),LEFT('Disaggregation Data'!$J$3:$J$154,255),0))),"")</f>
        <v/>
      </c>
      <c r="H85" s="368" t="str">
        <f t="array" ref="H85">IFERROR(IF(INDEX('Disaggregation Data'!$N$3:$N$154,MATCH(LEFT(M85,255),LEFT('Disaggregation Data'!$J$3:$J$154,255),0))=0,"",INDEX('Disaggregation Data'!$N$3:$N$154,MATCH(LEFT(M85,255),LEFT('Disaggregation Data'!$J$3:$J$154,255),0))),"")</f>
        <v/>
      </c>
      <c r="I85" s="463" t="str">
        <f t="array" ref="I85">IFERROR(IF(INDEX('Disaggregation Records'!$G$3:$G$56,MATCH(LEFT(L85,255),LEFT('Disaggregation Records'!$D$3:$D$56,255),0))=0,"",INDEX('Disaggregation Records'!$G$3:$G$56,MATCH(LEFT(L85,255),LEFT('Disaggregation Records'!$D$3:$D$56,255),0))),"")</f>
        <v/>
      </c>
      <c r="J85" s="463" t="s">
        <v>402</v>
      </c>
      <c r="K85" s="463">
        <f t="shared" si="4"/>
        <v>46</v>
      </c>
      <c r="L85" s="463" t="str">
        <f t="shared" si="5"/>
        <v/>
      </c>
      <c r="M85" s="463" t="str">
        <f t="shared" si="6"/>
        <v/>
      </c>
      <c r="N85" s="431" t="b">
        <f t="shared" si="7"/>
        <v>0</v>
      </c>
      <c r="O85" s="435" t="s">
        <v>1557</v>
      </c>
      <c r="P85" s="293"/>
      <c r="Q85" s="292"/>
    </row>
    <row r="86" spans="1:17" ht="37.5" customHeight="1" x14ac:dyDescent="0.3">
      <c r="A86" s="366">
        <v>8</v>
      </c>
      <c r="B86" s="383" t="str">
        <f>IFERROR(VLOOKUP(A86,'Impact Indicators - Section B'!$A$9:$S$27,19,FALSE),"")</f>
        <v/>
      </c>
      <c r="C86" s="466" t="str">
        <f t="array" ref="C86">IFERROR(IF(INDEX('Disaggregation Records'!$E$3:$E$56,MATCH(LEFT(L86,255),LEFT('Disaggregation Records'!$D$3:$D$56,255),0))=0,"",INDEX('Disaggregation Records'!$E$3:$E$56,MATCH(LEFT(L86,255),LEFT('Disaggregation Records'!$D$3:$D$56,255),0))),"")</f>
        <v/>
      </c>
      <c r="D86" s="466" t="str">
        <f t="array" ref="D86">IFERROR(IF(INDEX('Disaggregation Records'!$F$3:$F$56,MATCH(LEFT(L86,255),LEFT('Disaggregation Records'!$D$3:$D$56,255),0))=0,"",INDEX('Disaggregation Records'!$F$3:$F$56,MATCH(LEFT(L86,255),LEFT('Disaggregation Records'!$D$3:$D$56,255),0))),"")</f>
        <v/>
      </c>
      <c r="E86" s="369" t="str">
        <f t="array" ref="E86">IFERROR(IF(INDEX('Disaggregation Data'!$K$3:$K$154,MATCH(LEFT(M86,255),LEFT('Disaggregation Data'!$J$3:$J$154,255),0))=0,"",INDEX('Disaggregation Data'!$K$3:$K$154,MATCH(LEFT(M86,255),LEFT('Disaggregation Data'!$J$3:$J$154,255),0))),"")</f>
        <v/>
      </c>
      <c r="F86" s="369" t="str">
        <f t="array" ref="F86">IFERROR(IF(INDEX('Disaggregation Data'!$L$3:$L$154,MATCH(LEFT(M86,255),LEFT('Disaggregation Data'!$J$3:$J$154,255),0))=0,"",INDEX('Disaggregation Data'!$L$3:$L$154,MATCH(LEFT(M86,255),LEFT('Disaggregation Data'!$J$3:$J$154,255),0))),"")</f>
        <v/>
      </c>
      <c r="G86" s="369" t="str">
        <f t="array" ref="G86">IFERROR(IF(INDEX('Disaggregation Data'!$M$3:$M$154,MATCH(LEFT(M86,255),LEFT('Disaggregation Data'!$J$3:$J$154,255),0))=0,"",INDEX('Disaggregation Data'!$M$3:$M$154,MATCH(LEFT(M86,255),LEFT('Disaggregation Data'!$J$3:$J$154,255),0))),"")</f>
        <v/>
      </c>
      <c r="H86" s="368" t="str">
        <f t="array" ref="H86">IFERROR(IF(INDEX('Disaggregation Data'!$N$3:$N$154,MATCH(LEFT(M86,255),LEFT('Disaggregation Data'!$J$3:$J$154,255),0))=0,"",INDEX('Disaggregation Data'!$N$3:$N$154,MATCH(LEFT(M86,255),LEFT('Disaggregation Data'!$J$3:$J$154,255),0))),"")</f>
        <v/>
      </c>
      <c r="I86" s="463" t="str">
        <f t="array" ref="I86">IFERROR(IF(INDEX('Disaggregation Records'!$G$3:$G$56,MATCH(LEFT(L86,255),LEFT('Disaggregation Records'!$D$3:$D$56,255),0))=0,"",INDEX('Disaggregation Records'!$G$3:$G$56,MATCH(LEFT(L86,255),LEFT('Disaggregation Records'!$D$3:$D$56,255),0))),"")</f>
        <v/>
      </c>
      <c r="J86" s="463" t="s">
        <v>402</v>
      </c>
      <c r="K86" s="463">
        <f t="shared" si="4"/>
        <v>47</v>
      </c>
      <c r="L86" s="463" t="str">
        <f t="shared" si="5"/>
        <v/>
      </c>
      <c r="M86" s="463" t="str">
        <f t="shared" si="6"/>
        <v/>
      </c>
      <c r="N86" s="431" t="b">
        <f t="shared" si="7"/>
        <v>0</v>
      </c>
      <c r="O86" s="435" t="s">
        <v>1558</v>
      </c>
      <c r="P86" s="293"/>
      <c r="Q86" s="292"/>
    </row>
    <row r="87" spans="1:17" ht="37.5" customHeight="1" x14ac:dyDescent="0.3">
      <c r="A87" s="366">
        <v>8</v>
      </c>
      <c r="B87" s="383" t="str">
        <f>IFERROR(VLOOKUP(A87,'Impact Indicators - Section B'!$A$9:$S$27,19,FALSE),"")</f>
        <v/>
      </c>
      <c r="C87" s="466" t="str">
        <f t="array" ref="C87">IFERROR(IF(INDEX('Disaggregation Records'!$E$3:$E$56,MATCH(LEFT(L87,255),LEFT('Disaggregation Records'!$D$3:$D$56,255),0))=0,"",INDEX('Disaggregation Records'!$E$3:$E$56,MATCH(LEFT(L87,255),LEFT('Disaggregation Records'!$D$3:$D$56,255),0))),"")</f>
        <v/>
      </c>
      <c r="D87" s="466" t="str">
        <f t="array" ref="D87">IFERROR(IF(INDEX('Disaggregation Records'!$F$3:$F$56,MATCH(LEFT(L87,255),LEFT('Disaggregation Records'!$D$3:$D$56,255),0))=0,"",INDEX('Disaggregation Records'!$F$3:$F$56,MATCH(LEFT(L87,255),LEFT('Disaggregation Records'!$D$3:$D$56,255),0))),"")</f>
        <v/>
      </c>
      <c r="E87" s="369" t="str">
        <f t="array" ref="E87">IFERROR(IF(INDEX('Disaggregation Data'!$K$3:$K$154,MATCH(LEFT(M87,255),LEFT('Disaggregation Data'!$J$3:$J$154,255),0))=0,"",INDEX('Disaggregation Data'!$K$3:$K$154,MATCH(LEFT(M87,255),LEFT('Disaggregation Data'!$J$3:$J$154,255),0))),"")</f>
        <v/>
      </c>
      <c r="F87" s="369" t="str">
        <f t="array" ref="F87">IFERROR(IF(INDEX('Disaggregation Data'!$L$3:$L$154,MATCH(LEFT(M87,255),LEFT('Disaggregation Data'!$J$3:$J$154,255),0))=0,"",INDEX('Disaggregation Data'!$L$3:$L$154,MATCH(LEFT(M87,255),LEFT('Disaggregation Data'!$J$3:$J$154,255),0))),"")</f>
        <v/>
      </c>
      <c r="G87" s="369" t="str">
        <f t="array" ref="G87">IFERROR(IF(INDEX('Disaggregation Data'!$M$3:$M$154,MATCH(LEFT(M87,255),LEFT('Disaggregation Data'!$J$3:$J$154,255),0))=0,"",INDEX('Disaggregation Data'!$M$3:$M$154,MATCH(LEFT(M87,255),LEFT('Disaggregation Data'!$J$3:$J$154,255),0))),"")</f>
        <v/>
      </c>
      <c r="H87" s="368" t="str">
        <f t="array" ref="H87">IFERROR(IF(INDEX('Disaggregation Data'!$N$3:$N$154,MATCH(LEFT(M87,255),LEFT('Disaggregation Data'!$J$3:$J$154,255),0))=0,"",INDEX('Disaggregation Data'!$N$3:$N$154,MATCH(LEFT(M87,255),LEFT('Disaggregation Data'!$J$3:$J$154,255),0))),"")</f>
        <v/>
      </c>
      <c r="I87" s="463" t="str">
        <f t="array" ref="I87">IFERROR(IF(INDEX('Disaggregation Records'!$G$3:$G$56,MATCH(LEFT(L87,255),LEFT('Disaggregation Records'!$D$3:$D$56,255),0))=0,"",INDEX('Disaggregation Records'!$G$3:$G$56,MATCH(LEFT(L87,255),LEFT('Disaggregation Records'!$D$3:$D$56,255),0))),"")</f>
        <v/>
      </c>
      <c r="J87" s="463" t="s">
        <v>402</v>
      </c>
      <c r="K87" s="463">
        <f t="shared" si="4"/>
        <v>48</v>
      </c>
      <c r="L87" s="463" t="str">
        <f t="shared" si="5"/>
        <v/>
      </c>
      <c r="M87" s="463" t="str">
        <f t="shared" si="6"/>
        <v/>
      </c>
      <c r="N87" s="431" t="b">
        <f t="shared" si="7"/>
        <v>0</v>
      </c>
      <c r="O87" s="435" t="s">
        <v>1559</v>
      </c>
      <c r="P87" s="293"/>
      <c r="Q87" s="292"/>
    </row>
    <row r="88" spans="1:17" ht="37.5" customHeight="1" x14ac:dyDescent="0.3">
      <c r="A88" s="366">
        <v>8</v>
      </c>
      <c r="B88" s="383" t="str">
        <f>IFERROR(VLOOKUP(A88,'Impact Indicators - Section B'!$A$9:$S$27,19,FALSE),"")</f>
        <v/>
      </c>
      <c r="C88" s="466" t="str">
        <f t="array" ref="C88">IFERROR(IF(INDEX('Disaggregation Records'!$E$3:$E$56,MATCH(LEFT(L88,255),LEFT('Disaggregation Records'!$D$3:$D$56,255),0))=0,"",INDEX('Disaggregation Records'!$E$3:$E$56,MATCH(LEFT(L88,255),LEFT('Disaggregation Records'!$D$3:$D$56,255),0))),"")</f>
        <v/>
      </c>
      <c r="D88" s="466" t="str">
        <f t="array" ref="D88">IFERROR(IF(INDEX('Disaggregation Records'!$F$3:$F$56,MATCH(LEFT(L88,255),LEFT('Disaggregation Records'!$D$3:$D$56,255),0))=0,"",INDEX('Disaggregation Records'!$F$3:$F$56,MATCH(LEFT(L88,255),LEFT('Disaggregation Records'!$D$3:$D$56,255),0))),"")</f>
        <v/>
      </c>
      <c r="E88" s="369" t="str">
        <f t="array" ref="E88">IFERROR(IF(INDEX('Disaggregation Data'!$K$3:$K$154,MATCH(LEFT(M88,255),LEFT('Disaggregation Data'!$J$3:$J$154,255),0))=0,"",INDEX('Disaggregation Data'!$K$3:$K$154,MATCH(LEFT(M88,255),LEFT('Disaggregation Data'!$J$3:$J$154,255),0))),"")</f>
        <v/>
      </c>
      <c r="F88" s="369" t="str">
        <f t="array" ref="F88">IFERROR(IF(INDEX('Disaggregation Data'!$L$3:$L$154,MATCH(LEFT(M88,255),LEFT('Disaggregation Data'!$J$3:$J$154,255),0))=0,"",INDEX('Disaggregation Data'!$L$3:$L$154,MATCH(LEFT(M88,255),LEFT('Disaggregation Data'!$J$3:$J$154,255),0))),"")</f>
        <v/>
      </c>
      <c r="G88" s="369" t="str">
        <f t="array" ref="G88">IFERROR(IF(INDEX('Disaggregation Data'!$M$3:$M$154,MATCH(LEFT(M88,255),LEFT('Disaggregation Data'!$J$3:$J$154,255),0))=0,"",INDEX('Disaggregation Data'!$M$3:$M$154,MATCH(LEFT(M88,255),LEFT('Disaggregation Data'!$J$3:$J$154,255),0))),"")</f>
        <v/>
      </c>
      <c r="H88" s="368" t="str">
        <f t="array" ref="H88">IFERROR(IF(INDEX('Disaggregation Data'!$N$3:$N$154,MATCH(LEFT(M88,255),LEFT('Disaggregation Data'!$J$3:$J$154,255),0))=0,"",INDEX('Disaggregation Data'!$N$3:$N$154,MATCH(LEFT(M88,255),LEFT('Disaggregation Data'!$J$3:$J$154,255),0))),"")</f>
        <v/>
      </c>
      <c r="I88" s="463" t="str">
        <f t="array" ref="I88">IFERROR(IF(INDEX('Disaggregation Records'!$G$3:$G$56,MATCH(LEFT(L88,255),LEFT('Disaggregation Records'!$D$3:$D$56,255),0))=0,"",INDEX('Disaggregation Records'!$G$3:$G$56,MATCH(LEFT(L88,255),LEFT('Disaggregation Records'!$D$3:$D$56,255),0))),"")</f>
        <v/>
      </c>
      <c r="J88" s="463" t="s">
        <v>402</v>
      </c>
      <c r="K88" s="463">
        <f t="shared" si="4"/>
        <v>49</v>
      </c>
      <c r="L88" s="463" t="str">
        <f t="shared" si="5"/>
        <v/>
      </c>
      <c r="M88" s="463" t="str">
        <f t="shared" si="6"/>
        <v/>
      </c>
      <c r="N88" s="431" t="b">
        <f t="shared" si="7"/>
        <v>0</v>
      </c>
      <c r="O88" s="435" t="s">
        <v>1560</v>
      </c>
      <c r="P88" s="293"/>
      <c r="Q88" s="292"/>
    </row>
    <row r="89" spans="1:17" ht="37.5" customHeight="1" x14ac:dyDescent="0.3">
      <c r="A89" s="366">
        <v>9</v>
      </c>
      <c r="B89" s="383" t="str">
        <f>IFERROR(VLOOKUP(A89,'Impact Indicators - Section B'!$A$9:$S$27,19,FALSE),"")</f>
        <v/>
      </c>
      <c r="C89" s="466" t="str">
        <f t="array" ref="C89">IFERROR(IF(INDEX('Disaggregation Records'!$E$3:$E$56,MATCH(LEFT(L89,255),LEFT('Disaggregation Records'!$D$3:$D$56,255),0))=0,"",INDEX('Disaggregation Records'!$E$3:$E$56,MATCH(LEFT(L89,255),LEFT('Disaggregation Records'!$D$3:$D$56,255),0))),"")</f>
        <v/>
      </c>
      <c r="D89" s="466" t="str">
        <f t="array" ref="D89">IFERROR(IF(INDEX('Disaggregation Records'!$F$3:$F$56,MATCH(LEFT(L89,255),LEFT('Disaggregation Records'!$D$3:$D$56,255),0))=0,"",INDEX('Disaggregation Records'!$F$3:$F$56,MATCH(LEFT(L89,255),LEFT('Disaggregation Records'!$D$3:$D$56,255),0))),"")</f>
        <v/>
      </c>
      <c r="E89" s="369" t="str">
        <f t="array" ref="E89">IFERROR(IF(INDEX('Disaggregation Data'!$K$3:$K$154,MATCH(LEFT(M89,255),LEFT('Disaggregation Data'!$J$3:$J$154,255),0))=0,"",INDEX('Disaggregation Data'!$K$3:$K$154,MATCH(LEFT(M89,255),LEFT('Disaggregation Data'!$J$3:$J$154,255),0))),"")</f>
        <v/>
      </c>
      <c r="F89" s="369" t="str">
        <f t="array" ref="F89">IFERROR(IF(INDEX('Disaggregation Data'!$L$3:$L$154,MATCH(LEFT(M89,255),LEFT('Disaggregation Data'!$J$3:$J$154,255),0))=0,"",INDEX('Disaggregation Data'!$L$3:$L$154,MATCH(LEFT(M89,255),LEFT('Disaggregation Data'!$J$3:$J$154,255),0))),"")</f>
        <v/>
      </c>
      <c r="G89" s="369" t="str">
        <f t="array" ref="G89">IFERROR(IF(INDEX('Disaggregation Data'!$M$3:$M$154,MATCH(LEFT(M89,255),LEFT('Disaggregation Data'!$J$3:$J$154,255),0))=0,"",INDEX('Disaggregation Data'!$M$3:$M$154,MATCH(LEFT(M89,255),LEFT('Disaggregation Data'!$J$3:$J$154,255),0))),"")</f>
        <v/>
      </c>
      <c r="H89" s="368" t="str">
        <f t="array" ref="H89">IFERROR(IF(INDEX('Disaggregation Data'!$N$3:$N$154,MATCH(LEFT(M89,255),LEFT('Disaggregation Data'!$J$3:$J$154,255),0))=0,"",INDEX('Disaggregation Data'!$N$3:$N$154,MATCH(LEFT(M89,255),LEFT('Disaggregation Data'!$J$3:$J$154,255),0))),"")</f>
        <v/>
      </c>
      <c r="I89" s="463" t="str">
        <f t="array" ref="I89">IFERROR(IF(INDEX('Disaggregation Records'!$G$3:$G$56,MATCH(LEFT(L89,255),LEFT('Disaggregation Records'!$D$3:$D$56,255),0))=0,"",INDEX('Disaggregation Records'!$G$3:$G$56,MATCH(LEFT(L89,255),LEFT('Disaggregation Records'!$D$3:$D$56,255),0))),"")</f>
        <v/>
      </c>
      <c r="J89" s="463" t="s">
        <v>403</v>
      </c>
      <c r="K89" s="463">
        <f t="shared" si="4"/>
        <v>50</v>
      </c>
      <c r="L89" s="463" t="str">
        <f t="shared" si="5"/>
        <v/>
      </c>
      <c r="M89" s="463" t="str">
        <f t="shared" si="6"/>
        <v/>
      </c>
      <c r="N89" s="431" t="b">
        <f t="shared" si="7"/>
        <v>0</v>
      </c>
      <c r="O89" s="435" t="s">
        <v>1561</v>
      </c>
      <c r="P89" s="293"/>
      <c r="Q89" s="292"/>
    </row>
    <row r="90" spans="1:17" ht="37.5" customHeight="1" x14ac:dyDescent="0.3">
      <c r="A90" s="366">
        <v>9</v>
      </c>
      <c r="B90" s="383" t="str">
        <f>IFERROR(VLOOKUP(A90,'Impact Indicators - Section B'!$A$9:$S$27,19,FALSE),"")</f>
        <v/>
      </c>
      <c r="C90" s="466" t="str">
        <f t="array" ref="C90">IFERROR(IF(INDEX('Disaggregation Records'!$E$3:$E$56,MATCH(LEFT(L90,255),LEFT('Disaggregation Records'!$D$3:$D$56,255),0))=0,"",INDEX('Disaggregation Records'!$E$3:$E$56,MATCH(LEFT(L90,255),LEFT('Disaggregation Records'!$D$3:$D$56,255),0))),"")</f>
        <v/>
      </c>
      <c r="D90" s="466" t="str">
        <f t="array" ref="D90">IFERROR(IF(INDEX('Disaggregation Records'!$F$3:$F$56,MATCH(LEFT(L90,255),LEFT('Disaggregation Records'!$D$3:$D$56,255),0))=0,"",INDEX('Disaggregation Records'!$F$3:$F$56,MATCH(LEFT(L90,255),LEFT('Disaggregation Records'!$D$3:$D$56,255),0))),"")</f>
        <v/>
      </c>
      <c r="E90" s="369" t="str">
        <f t="array" ref="E90">IFERROR(IF(INDEX('Disaggregation Data'!$K$3:$K$154,MATCH(LEFT(M90,255),LEFT('Disaggregation Data'!$J$3:$J$154,255),0))=0,"",INDEX('Disaggregation Data'!$K$3:$K$154,MATCH(LEFT(M90,255),LEFT('Disaggregation Data'!$J$3:$J$154,255),0))),"")</f>
        <v/>
      </c>
      <c r="F90" s="369" t="str">
        <f t="array" ref="F90">IFERROR(IF(INDEX('Disaggregation Data'!$L$3:$L$154,MATCH(LEFT(M90,255),LEFT('Disaggregation Data'!$J$3:$J$154,255),0))=0,"",INDEX('Disaggregation Data'!$L$3:$L$154,MATCH(LEFT(M90,255),LEFT('Disaggregation Data'!$J$3:$J$154,255),0))),"")</f>
        <v/>
      </c>
      <c r="G90" s="369" t="str">
        <f t="array" ref="G90">IFERROR(IF(INDEX('Disaggregation Data'!$M$3:$M$154,MATCH(LEFT(M90,255),LEFT('Disaggregation Data'!$J$3:$J$154,255),0))=0,"",INDEX('Disaggregation Data'!$M$3:$M$154,MATCH(LEFT(M90,255),LEFT('Disaggregation Data'!$J$3:$J$154,255),0))),"")</f>
        <v/>
      </c>
      <c r="H90" s="368" t="str">
        <f t="array" ref="H90">IFERROR(IF(INDEX('Disaggregation Data'!$N$3:$N$154,MATCH(LEFT(M90,255),LEFT('Disaggregation Data'!$J$3:$J$154,255),0))=0,"",INDEX('Disaggregation Data'!$N$3:$N$154,MATCH(LEFT(M90,255),LEFT('Disaggregation Data'!$J$3:$J$154,255),0))),"")</f>
        <v/>
      </c>
      <c r="I90" s="463" t="str">
        <f t="array" ref="I90">IFERROR(IF(INDEX('Disaggregation Records'!$G$3:$G$56,MATCH(LEFT(L90,255),LEFT('Disaggregation Records'!$D$3:$D$56,255),0))=0,"",INDEX('Disaggregation Records'!$G$3:$G$56,MATCH(LEFT(L90,255),LEFT('Disaggregation Records'!$D$3:$D$56,255),0))),"")</f>
        <v/>
      </c>
      <c r="J90" s="463" t="s">
        <v>403</v>
      </c>
      <c r="K90" s="463">
        <f t="shared" si="4"/>
        <v>51</v>
      </c>
      <c r="L90" s="463" t="str">
        <f t="shared" si="5"/>
        <v/>
      </c>
      <c r="M90" s="463" t="str">
        <f t="shared" si="6"/>
        <v/>
      </c>
      <c r="N90" s="431" t="b">
        <f t="shared" si="7"/>
        <v>0</v>
      </c>
      <c r="O90" s="435" t="s">
        <v>1562</v>
      </c>
      <c r="P90" s="293"/>
      <c r="Q90" s="292"/>
    </row>
    <row r="91" spans="1:17" ht="37.5" customHeight="1" x14ac:dyDescent="0.3">
      <c r="A91" s="366">
        <v>9</v>
      </c>
      <c r="B91" s="383" t="str">
        <f>IFERROR(VLOOKUP(A91,'Impact Indicators - Section B'!$A$9:$S$27,19,FALSE),"")</f>
        <v/>
      </c>
      <c r="C91" s="466" t="str">
        <f t="array" ref="C91">IFERROR(IF(INDEX('Disaggregation Records'!$E$3:$E$56,MATCH(LEFT(L91,255),LEFT('Disaggregation Records'!$D$3:$D$56,255),0))=0,"",INDEX('Disaggregation Records'!$E$3:$E$56,MATCH(LEFT(L91,255),LEFT('Disaggregation Records'!$D$3:$D$56,255),0))),"")</f>
        <v/>
      </c>
      <c r="D91" s="466" t="str">
        <f t="array" ref="D91">IFERROR(IF(INDEX('Disaggregation Records'!$F$3:$F$56,MATCH(LEFT(L91,255),LEFT('Disaggregation Records'!$D$3:$D$56,255),0))=0,"",INDEX('Disaggregation Records'!$F$3:$F$56,MATCH(LEFT(L91,255),LEFT('Disaggregation Records'!$D$3:$D$56,255),0))),"")</f>
        <v/>
      </c>
      <c r="E91" s="369" t="str">
        <f t="array" ref="E91">IFERROR(IF(INDEX('Disaggregation Data'!$K$3:$K$154,MATCH(LEFT(M91,255),LEFT('Disaggregation Data'!$J$3:$J$154,255),0))=0,"",INDEX('Disaggregation Data'!$K$3:$K$154,MATCH(LEFT(M91,255),LEFT('Disaggregation Data'!$J$3:$J$154,255),0))),"")</f>
        <v/>
      </c>
      <c r="F91" s="369" t="str">
        <f t="array" ref="F91">IFERROR(IF(INDEX('Disaggregation Data'!$L$3:$L$154,MATCH(LEFT(M91,255),LEFT('Disaggregation Data'!$J$3:$J$154,255),0))=0,"",INDEX('Disaggregation Data'!$L$3:$L$154,MATCH(LEFT(M91,255),LEFT('Disaggregation Data'!$J$3:$J$154,255),0))),"")</f>
        <v/>
      </c>
      <c r="G91" s="369" t="str">
        <f t="array" ref="G91">IFERROR(IF(INDEX('Disaggregation Data'!$M$3:$M$154,MATCH(LEFT(M91,255),LEFT('Disaggregation Data'!$J$3:$J$154,255),0))=0,"",INDEX('Disaggregation Data'!$M$3:$M$154,MATCH(LEFT(M91,255),LEFT('Disaggregation Data'!$J$3:$J$154,255),0))),"")</f>
        <v/>
      </c>
      <c r="H91" s="368" t="str">
        <f t="array" ref="H91">IFERROR(IF(INDEX('Disaggregation Data'!$N$3:$N$154,MATCH(LEFT(M91,255),LEFT('Disaggregation Data'!$J$3:$J$154,255),0))=0,"",INDEX('Disaggregation Data'!$N$3:$N$154,MATCH(LEFT(M91,255),LEFT('Disaggregation Data'!$J$3:$J$154,255),0))),"")</f>
        <v/>
      </c>
      <c r="I91" s="463" t="str">
        <f t="array" ref="I91">IFERROR(IF(INDEX('Disaggregation Records'!$G$3:$G$56,MATCH(LEFT(L91,255),LEFT('Disaggregation Records'!$D$3:$D$56,255),0))=0,"",INDEX('Disaggregation Records'!$G$3:$G$56,MATCH(LEFT(L91,255),LEFT('Disaggregation Records'!$D$3:$D$56,255),0))),"")</f>
        <v/>
      </c>
      <c r="J91" s="463" t="s">
        <v>403</v>
      </c>
      <c r="K91" s="463">
        <f t="shared" si="4"/>
        <v>52</v>
      </c>
      <c r="L91" s="463" t="str">
        <f t="shared" si="5"/>
        <v/>
      </c>
      <c r="M91" s="463" t="str">
        <f t="shared" si="6"/>
        <v/>
      </c>
      <c r="N91" s="431" t="b">
        <f t="shared" si="7"/>
        <v>0</v>
      </c>
      <c r="O91" s="435" t="s">
        <v>1563</v>
      </c>
      <c r="P91" s="293"/>
      <c r="Q91" s="292"/>
    </row>
    <row r="92" spans="1:17" ht="37.5" customHeight="1" x14ac:dyDescent="0.3">
      <c r="A92" s="366">
        <v>9</v>
      </c>
      <c r="B92" s="383" t="str">
        <f>IFERROR(VLOOKUP(A92,'Impact Indicators - Section B'!$A$9:$S$27,19,FALSE),"")</f>
        <v/>
      </c>
      <c r="C92" s="466" t="str">
        <f t="array" ref="C92">IFERROR(IF(INDEX('Disaggregation Records'!$E$3:$E$56,MATCH(LEFT(L92,255),LEFT('Disaggregation Records'!$D$3:$D$56,255),0))=0,"",INDEX('Disaggregation Records'!$E$3:$E$56,MATCH(LEFT(L92,255),LEFT('Disaggregation Records'!$D$3:$D$56,255),0))),"")</f>
        <v/>
      </c>
      <c r="D92" s="466" t="str">
        <f t="array" ref="D92">IFERROR(IF(INDEX('Disaggregation Records'!$F$3:$F$56,MATCH(LEFT(L92,255),LEFT('Disaggregation Records'!$D$3:$D$56,255),0))=0,"",INDEX('Disaggregation Records'!$F$3:$F$56,MATCH(LEFT(L92,255),LEFT('Disaggregation Records'!$D$3:$D$56,255),0))),"")</f>
        <v/>
      </c>
      <c r="E92" s="369" t="str">
        <f t="array" ref="E92">IFERROR(IF(INDEX('Disaggregation Data'!$K$3:$K$154,MATCH(LEFT(M92,255),LEFT('Disaggregation Data'!$J$3:$J$154,255),0))=0,"",INDEX('Disaggregation Data'!$K$3:$K$154,MATCH(LEFT(M92,255),LEFT('Disaggregation Data'!$J$3:$J$154,255),0))),"")</f>
        <v/>
      </c>
      <c r="F92" s="369" t="str">
        <f t="array" ref="F92">IFERROR(IF(INDEX('Disaggregation Data'!$L$3:$L$154,MATCH(LEFT(M92,255),LEFT('Disaggregation Data'!$J$3:$J$154,255),0))=0,"",INDEX('Disaggregation Data'!$L$3:$L$154,MATCH(LEFT(M92,255),LEFT('Disaggregation Data'!$J$3:$J$154,255),0))),"")</f>
        <v/>
      </c>
      <c r="G92" s="369" t="str">
        <f t="array" ref="G92">IFERROR(IF(INDEX('Disaggregation Data'!$M$3:$M$154,MATCH(LEFT(M92,255),LEFT('Disaggregation Data'!$J$3:$J$154,255),0))=0,"",INDEX('Disaggregation Data'!$M$3:$M$154,MATCH(LEFT(M92,255),LEFT('Disaggregation Data'!$J$3:$J$154,255),0))),"")</f>
        <v/>
      </c>
      <c r="H92" s="368" t="str">
        <f t="array" ref="H92">IFERROR(IF(INDEX('Disaggregation Data'!$N$3:$N$154,MATCH(LEFT(M92,255),LEFT('Disaggregation Data'!$J$3:$J$154,255),0))=0,"",INDEX('Disaggregation Data'!$N$3:$N$154,MATCH(LEFT(M92,255),LEFT('Disaggregation Data'!$J$3:$J$154,255),0))),"")</f>
        <v/>
      </c>
      <c r="I92" s="463" t="str">
        <f t="array" ref="I92">IFERROR(IF(INDEX('Disaggregation Records'!$G$3:$G$56,MATCH(LEFT(L92,255),LEFT('Disaggregation Records'!$D$3:$D$56,255),0))=0,"",INDEX('Disaggregation Records'!$G$3:$G$56,MATCH(LEFT(L92,255),LEFT('Disaggregation Records'!$D$3:$D$56,255),0))),"")</f>
        <v/>
      </c>
      <c r="J92" s="463" t="s">
        <v>403</v>
      </c>
      <c r="K92" s="463">
        <f t="shared" si="4"/>
        <v>53</v>
      </c>
      <c r="L92" s="463" t="str">
        <f t="shared" si="5"/>
        <v/>
      </c>
      <c r="M92" s="463" t="str">
        <f t="shared" si="6"/>
        <v/>
      </c>
      <c r="N92" s="431" t="b">
        <f t="shared" si="7"/>
        <v>0</v>
      </c>
      <c r="O92" s="435" t="s">
        <v>1564</v>
      </c>
      <c r="P92" s="293"/>
      <c r="Q92" s="292"/>
    </row>
    <row r="93" spans="1:17" ht="37.5" customHeight="1" x14ac:dyDescent="0.3">
      <c r="A93" s="366">
        <v>9</v>
      </c>
      <c r="B93" s="383" t="str">
        <f>IFERROR(VLOOKUP(A93,'Impact Indicators - Section B'!$A$9:$S$27,19,FALSE),"")</f>
        <v/>
      </c>
      <c r="C93" s="466" t="str">
        <f t="array" ref="C93">IFERROR(IF(INDEX('Disaggregation Records'!$E$3:$E$56,MATCH(LEFT(L93,255),LEFT('Disaggregation Records'!$D$3:$D$56,255),0))=0,"",INDEX('Disaggregation Records'!$E$3:$E$56,MATCH(LEFT(L93,255),LEFT('Disaggregation Records'!$D$3:$D$56,255),0))),"")</f>
        <v/>
      </c>
      <c r="D93" s="466" t="str">
        <f t="array" ref="D93">IFERROR(IF(INDEX('Disaggregation Records'!$F$3:$F$56,MATCH(LEFT(L93,255),LEFT('Disaggregation Records'!$D$3:$D$56,255),0))=0,"",INDEX('Disaggregation Records'!$F$3:$F$56,MATCH(LEFT(L93,255),LEFT('Disaggregation Records'!$D$3:$D$56,255),0))),"")</f>
        <v/>
      </c>
      <c r="E93" s="369" t="str">
        <f t="array" ref="E93">IFERROR(IF(INDEX('Disaggregation Data'!$K$3:$K$154,MATCH(LEFT(M93,255),LEFT('Disaggregation Data'!$J$3:$J$154,255),0))=0,"",INDEX('Disaggregation Data'!$K$3:$K$154,MATCH(LEFT(M93,255),LEFT('Disaggregation Data'!$J$3:$J$154,255),0))),"")</f>
        <v/>
      </c>
      <c r="F93" s="369" t="str">
        <f t="array" ref="F93">IFERROR(IF(INDEX('Disaggregation Data'!$L$3:$L$154,MATCH(LEFT(M93,255),LEFT('Disaggregation Data'!$J$3:$J$154,255),0))=0,"",INDEX('Disaggregation Data'!$L$3:$L$154,MATCH(LEFT(M93,255),LEFT('Disaggregation Data'!$J$3:$J$154,255),0))),"")</f>
        <v/>
      </c>
      <c r="G93" s="369" t="str">
        <f t="array" ref="G93">IFERROR(IF(INDEX('Disaggregation Data'!$M$3:$M$154,MATCH(LEFT(M93,255),LEFT('Disaggregation Data'!$J$3:$J$154,255),0))=0,"",INDEX('Disaggregation Data'!$M$3:$M$154,MATCH(LEFT(M93,255),LEFT('Disaggregation Data'!$J$3:$J$154,255),0))),"")</f>
        <v/>
      </c>
      <c r="H93" s="368" t="str">
        <f t="array" ref="H93">IFERROR(IF(INDEX('Disaggregation Data'!$N$3:$N$154,MATCH(LEFT(M93,255),LEFT('Disaggregation Data'!$J$3:$J$154,255),0))=0,"",INDEX('Disaggregation Data'!$N$3:$N$154,MATCH(LEFT(M93,255),LEFT('Disaggregation Data'!$J$3:$J$154,255),0))),"")</f>
        <v/>
      </c>
      <c r="I93" s="463" t="str">
        <f t="array" ref="I93">IFERROR(IF(INDEX('Disaggregation Records'!$G$3:$G$56,MATCH(LEFT(L93,255),LEFT('Disaggregation Records'!$D$3:$D$56,255),0))=0,"",INDEX('Disaggregation Records'!$G$3:$G$56,MATCH(LEFT(L93,255),LEFT('Disaggregation Records'!$D$3:$D$56,255),0))),"")</f>
        <v/>
      </c>
      <c r="J93" s="463" t="s">
        <v>403</v>
      </c>
      <c r="K93" s="463">
        <f t="shared" si="4"/>
        <v>54</v>
      </c>
      <c r="L93" s="463" t="str">
        <f t="shared" si="5"/>
        <v/>
      </c>
      <c r="M93" s="463" t="str">
        <f t="shared" si="6"/>
        <v/>
      </c>
      <c r="N93" s="431" t="b">
        <f t="shared" si="7"/>
        <v>0</v>
      </c>
      <c r="O93" s="435" t="s">
        <v>1565</v>
      </c>
      <c r="P93" s="293"/>
      <c r="Q93" s="292"/>
    </row>
    <row r="94" spans="1:17" ht="37.5" customHeight="1" x14ac:dyDescent="0.3">
      <c r="A94" s="366">
        <v>9</v>
      </c>
      <c r="B94" s="383" t="str">
        <f>IFERROR(VLOOKUP(A94,'Impact Indicators - Section B'!$A$9:$S$27,19,FALSE),"")</f>
        <v/>
      </c>
      <c r="C94" s="466" t="str">
        <f t="array" ref="C94">IFERROR(IF(INDEX('Disaggregation Records'!$E$3:$E$56,MATCH(LEFT(L94,255),LEFT('Disaggregation Records'!$D$3:$D$56,255),0))=0,"",INDEX('Disaggregation Records'!$E$3:$E$56,MATCH(LEFT(L94,255),LEFT('Disaggregation Records'!$D$3:$D$56,255),0))),"")</f>
        <v/>
      </c>
      <c r="D94" s="466" t="str">
        <f t="array" ref="D94">IFERROR(IF(INDEX('Disaggregation Records'!$F$3:$F$56,MATCH(LEFT(L94,255),LEFT('Disaggregation Records'!$D$3:$D$56,255),0))=0,"",INDEX('Disaggregation Records'!$F$3:$F$56,MATCH(LEFT(L94,255),LEFT('Disaggregation Records'!$D$3:$D$56,255),0))),"")</f>
        <v/>
      </c>
      <c r="E94" s="369" t="str">
        <f t="array" ref="E94">IFERROR(IF(INDEX('Disaggregation Data'!$K$3:$K$154,MATCH(LEFT(M94,255),LEFT('Disaggregation Data'!$J$3:$J$154,255),0))=0,"",INDEX('Disaggregation Data'!$K$3:$K$154,MATCH(LEFT(M94,255),LEFT('Disaggregation Data'!$J$3:$J$154,255),0))),"")</f>
        <v/>
      </c>
      <c r="F94" s="369" t="str">
        <f t="array" ref="F94">IFERROR(IF(INDEX('Disaggregation Data'!$L$3:$L$154,MATCH(LEFT(M94,255),LEFT('Disaggregation Data'!$J$3:$J$154,255),0))=0,"",INDEX('Disaggregation Data'!$L$3:$L$154,MATCH(LEFT(M94,255),LEFT('Disaggregation Data'!$J$3:$J$154,255),0))),"")</f>
        <v/>
      </c>
      <c r="G94" s="369" t="str">
        <f t="array" ref="G94">IFERROR(IF(INDEX('Disaggregation Data'!$M$3:$M$154,MATCH(LEFT(M94,255),LEFT('Disaggregation Data'!$J$3:$J$154,255),0))=0,"",INDEX('Disaggregation Data'!$M$3:$M$154,MATCH(LEFT(M94,255),LEFT('Disaggregation Data'!$J$3:$J$154,255),0))),"")</f>
        <v/>
      </c>
      <c r="H94" s="368" t="str">
        <f t="array" ref="H94">IFERROR(IF(INDEX('Disaggregation Data'!$N$3:$N$154,MATCH(LEFT(M94,255),LEFT('Disaggregation Data'!$J$3:$J$154,255),0))=0,"",INDEX('Disaggregation Data'!$N$3:$N$154,MATCH(LEFT(M94,255),LEFT('Disaggregation Data'!$J$3:$J$154,255),0))),"")</f>
        <v/>
      </c>
      <c r="I94" s="463" t="str">
        <f t="array" ref="I94">IFERROR(IF(INDEX('Disaggregation Records'!$G$3:$G$56,MATCH(LEFT(L94,255),LEFT('Disaggregation Records'!$D$3:$D$56,255),0))=0,"",INDEX('Disaggregation Records'!$G$3:$G$56,MATCH(LEFT(L94,255),LEFT('Disaggregation Records'!$D$3:$D$56,255),0))),"")</f>
        <v/>
      </c>
      <c r="J94" s="463" t="s">
        <v>403</v>
      </c>
      <c r="K94" s="463">
        <f t="shared" si="4"/>
        <v>55</v>
      </c>
      <c r="L94" s="463" t="str">
        <f t="shared" si="5"/>
        <v/>
      </c>
      <c r="M94" s="463" t="str">
        <f t="shared" si="6"/>
        <v/>
      </c>
      <c r="N94" s="431" t="b">
        <f t="shared" si="7"/>
        <v>0</v>
      </c>
      <c r="O94" s="435" t="s">
        <v>1566</v>
      </c>
      <c r="P94" s="293"/>
      <c r="Q94" s="292"/>
    </row>
    <row r="95" spans="1:17" ht="37.5" customHeight="1" x14ac:dyDescent="0.3">
      <c r="A95" s="366">
        <v>9</v>
      </c>
      <c r="B95" s="383" t="str">
        <f>IFERROR(VLOOKUP(A95,'Impact Indicators - Section B'!$A$9:$S$27,19,FALSE),"")</f>
        <v/>
      </c>
      <c r="C95" s="466" t="str">
        <f t="array" ref="C95">IFERROR(IF(INDEX('Disaggregation Records'!$E$3:$E$56,MATCH(LEFT(L95,255),LEFT('Disaggregation Records'!$D$3:$D$56,255),0))=0,"",INDEX('Disaggregation Records'!$E$3:$E$56,MATCH(LEFT(L95,255),LEFT('Disaggregation Records'!$D$3:$D$56,255),0))),"")</f>
        <v/>
      </c>
      <c r="D95" s="466" t="str">
        <f t="array" ref="D95">IFERROR(IF(INDEX('Disaggregation Records'!$F$3:$F$56,MATCH(LEFT(L95,255),LEFT('Disaggregation Records'!$D$3:$D$56,255),0))=0,"",INDEX('Disaggregation Records'!$F$3:$F$56,MATCH(LEFT(L95,255),LEFT('Disaggregation Records'!$D$3:$D$56,255),0))),"")</f>
        <v/>
      </c>
      <c r="E95" s="369" t="str">
        <f t="array" ref="E95">IFERROR(IF(INDEX('Disaggregation Data'!$K$3:$K$154,MATCH(LEFT(M95,255),LEFT('Disaggregation Data'!$J$3:$J$154,255),0))=0,"",INDEX('Disaggregation Data'!$K$3:$K$154,MATCH(LEFT(M95,255),LEFT('Disaggregation Data'!$J$3:$J$154,255),0))),"")</f>
        <v/>
      </c>
      <c r="F95" s="369" t="str">
        <f t="array" ref="F95">IFERROR(IF(INDEX('Disaggregation Data'!$L$3:$L$154,MATCH(LEFT(M95,255),LEFT('Disaggregation Data'!$J$3:$J$154,255),0))=0,"",INDEX('Disaggregation Data'!$L$3:$L$154,MATCH(LEFT(M95,255),LEFT('Disaggregation Data'!$J$3:$J$154,255),0))),"")</f>
        <v/>
      </c>
      <c r="G95" s="369" t="str">
        <f t="array" ref="G95">IFERROR(IF(INDEX('Disaggregation Data'!$M$3:$M$154,MATCH(LEFT(M95,255),LEFT('Disaggregation Data'!$J$3:$J$154,255),0))=0,"",INDEX('Disaggregation Data'!$M$3:$M$154,MATCH(LEFT(M95,255),LEFT('Disaggregation Data'!$J$3:$J$154,255),0))),"")</f>
        <v/>
      </c>
      <c r="H95" s="368" t="str">
        <f t="array" ref="H95">IFERROR(IF(INDEX('Disaggregation Data'!$N$3:$N$154,MATCH(LEFT(M95,255),LEFT('Disaggregation Data'!$J$3:$J$154,255),0))=0,"",INDEX('Disaggregation Data'!$N$3:$N$154,MATCH(LEFT(M95,255),LEFT('Disaggregation Data'!$J$3:$J$154,255),0))),"")</f>
        <v/>
      </c>
      <c r="I95" s="463" t="str">
        <f t="array" ref="I95">IFERROR(IF(INDEX('Disaggregation Records'!$G$3:$G$56,MATCH(LEFT(L95,255),LEFT('Disaggregation Records'!$D$3:$D$56,255),0))=0,"",INDEX('Disaggregation Records'!$G$3:$G$56,MATCH(LEFT(L95,255),LEFT('Disaggregation Records'!$D$3:$D$56,255),0))),"")</f>
        <v/>
      </c>
      <c r="J95" s="463" t="s">
        <v>403</v>
      </c>
      <c r="K95" s="463">
        <f t="shared" si="4"/>
        <v>56</v>
      </c>
      <c r="L95" s="463" t="str">
        <f t="shared" si="5"/>
        <v/>
      </c>
      <c r="M95" s="463" t="str">
        <f t="shared" si="6"/>
        <v/>
      </c>
      <c r="N95" s="431" t="b">
        <f t="shared" si="7"/>
        <v>0</v>
      </c>
      <c r="O95" s="435" t="s">
        <v>1567</v>
      </c>
      <c r="P95" s="293"/>
      <c r="Q95" s="292"/>
    </row>
    <row r="96" spans="1:17" ht="37.5" customHeight="1" x14ac:dyDescent="0.3">
      <c r="A96" s="366">
        <v>9</v>
      </c>
      <c r="B96" s="383" t="str">
        <f>IFERROR(VLOOKUP(A96,'Impact Indicators - Section B'!$A$9:$S$27,19,FALSE),"")</f>
        <v/>
      </c>
      <c r="C96" s="466" t="str">
        <f t="array" ref="C96">IFERROR(IF(INDEX('Disaggregation Records'!$E$3:$E$56,MATCH(LEFT(L96,255),LEFT('Disaggregation Records'!$D$3:$D$56,255),0))=0,"",INDEX('Disaggregation Records'!$E$3:$E$56,MATCH(LEFT(L96,255),LEFT('Disaggregation Records'!$D$3:$D$56,255),0))),"")</f>
        <v/>
      </c>
      <c r="D96" s="466" t="str">
        <f t="array" ref="D96">IFERROR(IF(INDEX('Disaggregation Records'!$F$3:$F$56,MATCH(LEFT(L96,255),LEFT('Disaggregation Records'!$D$3:$D$56,255),0))=0,"",INDEX('Disaggregation Records'!$F$3:$F$56,MATCH(LEFT(L96,255),LEFT('Disaggregation Records'!$D$3:$D$56,255),0))),"")</f>
        <v/>
      </c>
      <c r="E96" s="369" t="str">
        <f t="array" ref="E96">IFERROR(IF(INDEX('Disaggregation Data'!$K$3:$K$154,MATCH(LEFT(M96,255),LEFT('Disaggregation Data'!$J$3:$J$154,255),0))=0,"",INDEX('Disaggregation Data'!$K$3:$K$154,MATCH(LEFT(M96,255),LEFT('Disaggregation Data'!$J$3:$J$154,255),0))),"")</f>
        <v/>
      </c>
      <c r="F96" s="369" t="str">
        <f t="array" ref="F96">IFERROR(IF(INDEX('Disaggregation Data'!$L$3:$L$154,MATCH(LEFT(M96,255),LEFT('Disaggregation Data'!$J$3:$J$154,255),0))=0,"",INDEX('Disaggregation Data'!$L$3:$L$154,MATCH(LEFT(M96,255),LEFT('Disaggregation Data'!$J$3:$J$154,255),0))),"")</f>
        <v/>
      </c>
      <c r="G96" s="369" t="str">
        <f t="array" ref="G96">IFERROR(IF(INDEX('Disaggregation Data'!$M$3:$M$154,MATCH(LEFT(M96,255),LEFT('Disaggregation Data'!$J$3:$J$154,255),0))=0,"",INDEX('Disaggregation Data'!$M$3:$M$154,MATCH(LEFT(M96,255),LEFT('Disaggregation Data'!$J$3:$J$154,255),0))),"")</f>
        <v/>
      </c>
      <c r="H96" s="368" t="str">
        <f t="array" ref="H96">IFERROR(IF(INDEX('Disaggregation Data'!$N$3:$N$154,MATCH(LEFT(M96,255),LEFT('Disaggregation Data'!$J$3:$J$154,255),0))=0,"",INDEX('Disaggregation Data'!$N$3:$N$154,MATCH(LEFT(M96,255),LEFT('Disaggregation Data'!$J$3:$J$154,255),0))),"")</f>
        <v/>
      </c>
      <c r="I96" s="463" t="str">
        <f t="array" ref="I96">IFERROR(IF(INDEX('Disaggregation Records'!$G$3:$G$56,MATCH(LEFT(L96,255),LEFT('Disaggregation Records'!$D$3:$D$56,255),0))=0,"",INDEX('Disaggregation Records'!$G$3:$G$56,MATCH(LEFT(L96,255),LEFT('Disaggregation Records'!$D$3:$D$56,255),0))),"")</f>
        <v/>
      </c>
      <c r="J96" s="463" t="s">
        <v>403</v>
      </c>
      <c r="K96" s="463">
        <f t="shared" si="4"/>
        <v>57</v>
      </c>
      <c r="L96" s="463" t="str">
        <f t="shared" si="5"/>
        <v/>
      </c>
      <c r="M96" s="463" t="str">
        <f t="shared" si="6"/>
        <v/>
      </c>
      <c r="N96" s="431" t="b">
        <f t="shared" si="7"/>
        <v>0</v>
      </c>
      <c r="O96" s="435" t="s">
        <v>1568</v>
      </c>
      <c r="P96" s="293"/>
      <c r="Q96" s="292"/>
    </row>
    <row r="97" spans="1:17" ht="37.5" customHeight="1" x14ac:dyDescent="0.3">
      <c r="A97" s="366">
        <v>9</v>
      </c>
      <c r="B97" s="383" t="str">
        <f>IFERROR(VLOOKUP(A97,'Impact Indicators - Section B'!$A$9:$S$27,19,FALSE),"")</f>
        <v/>
      </c>
      <c r="C97" s="466" t="str">
        <f t="array" ref="C97">IFERROR(IF(INDEX('Disaggregation Records'!$E$3:$E$56,MATCH(LEFT(L97,255),LEFT('Disaggregation Records'!$D$3:$D$56,255),0))=0,"",INDEX('Disaggregation Records'!$E$3:$E$56,MATCH(LEFT(L97,255),LEFT('Disaggregation Records'!$D$3:$D$56,255),0))),"")</f>
        <v/>
      </c>
      <c r="D97" s="466" t="str">
        <f t="array" ref="D97">IFERROR(IF(INDEX('Disaggregation Records'!$F$3:$F$56,MATCH(LEFT(L97,255),LEFT('Disaggregation Records'!$D$3:$D$56,255),0))=0,"",INDEX('Disaggregation Records'!$F$3:$F$56,MATCH(LEFT(L97,255),LEFT('Disaggregation Records'!$D$3:$D$56,255),0))),"")</f>
        <v/>
      </c>
      <c r="E97" s="369" t="str">
        <f t="array" ref="E97">IFERROR(IF(INDEX('Disaggregation Data'!$K$3:$K$154,MATCH(LEFT(M97,255),LEFT('Disaggregation Data'!$J$3:$J$154,255),0))=0,"",INDEX('Disaggregation Data'!$K$3:$K$154,MATCH(LEFT(M97,255),LEFT('Disaggregation Data'!$J$3:$J$154,255),0))),"")</f>
        <v/>
      </c>
      <c r="F97" s="369" t="str">
        <f t="array" ref="F97">IFERROR(IF(INDEX('Disaggregation Data'!$L$3:$L$154,MATCH(LEFT(M97,255),LEFT('Disaggregation Data'!$J$3:$J$154,255),0))=0,"",INDEX('Disaggregation Data'!$L$3:$L$154,MATCH(LEFT(M97,255),LEFT('Disaggregation Data'!$J$3:$J$154,255),0))),"")</f>
        <v/>
      </c>
      <c r="G97" s="369" t="str">
        <f t="array" ref="G97">IFERROR(IF(INDEX('Disaggregation Data'!$M$3:$M$154,MATCH(LEFT(M97,255),LEFT('Disaggregation Data'!$J$3:$J$154,255),0))=0,"",INDEX('Disaggregation Data'!$M$3:$M$154,MATCH(LEFT(M97,255),LEFT('Disaggregation Data'!$J$3:$J$154,255),0))),"")</f>
        <v/>
      </c>
      <c r="H97" s="368" t="str">
        <f t="array" ref="H97">IFERROR(IF(INDEX('Disaggregation Data'!$N$3:$N$154,MATCH(LEFT(M97,255),LEFT('Disaggregation Data'!$J$3:$J$154,255),0))=0,"",INDEX('Disaggregation Data'!$N$3:$N$154,MATCH(LEFT(M97,255),LEFT('Disaggregation Data'!$J$3:$J$154,255),0))),"")</f>
        <v/>
      </c>
      <c r="I97" s="463" t="str">
        <f t="array" ref="I97">IFERROR(IF(INDEX('Disaggregation Records'!$G$3:$G$56,MATCH(LEFT(L97,255),LEFT('Disaggregation Records'!$D$3:$D$56,255),0))=0,"",INDEX('Disaggregation Records'!$G$3:$G$56,MATCH(LEFT(L97,255),LEFT('Disaggregation Records'!$D$3:$D$56,255),0))),"")</f>
        <v/>
      </c>
      <c r="J97" s="463" t="s">
        <v>403</v>
      </c>
      <c r="K97" s="463">
        <f t="shared" si="4"/>
        <v>58</v>
      </c>
      <c r="L97" s="463" t="str">
        <f t="shared" si="5"/>
        <v/>
      </c>
      <c r="M97" s="463" t="str">
        <f t="shared" si="6"/>
        <v/>
      </c>
      <c r="N97" s="431" t="b">
        <f t="shared" si="7"/>
        <v>0</v>
      </c>
      <c r="O97" s="435" t="s">
        <v>1569</v>
      </c>
      <c r="P97" s="293"/>
      <c r="Q97" s="292"/>
    </row>
    <row r="98" spans="1:17" ht="37.5" customHeight="1" x14ac:dyDescent="0.3">
      <c r="A98" s="366">
        <v>9</v>
      </c>
      <c r="B98" s="383" t="str">
        <f>IFERROR(VLOOKUP(A98,'Impact Indicators - Section B'!$A$9:$S$27,19,FALSE),"")</f>
        <v/>
      </c>
      <c r="C98" s="466" t="str">
        <f t="array" ref="C98">IFERROR(IF(INDEX('Disaggregation Records'!$E$3:$E$56,MATCH(LEFT(L98,255),LEFT('Disaggregation Records'!$D$3:$D$56,255),0))=0,"",INDEX('Disaggregation Records'!$E$3:$E$56,MATCH(LEFT(L98,255),LEFT('Disaggregation Records'!$D$3:$D$56,255),0))),"")</f>
        <v/>
      </c>
      <c r="D98" s="466" t="str">
        <f t="array" ref="D98">IFERROR(IF(INDEX('Disaggregation Records'!$F$3:$F$56,MATCH(LEFT(L98,255),LEFT('Disaggregation Records'!$D$3:$D$56,255),0))=0,"",INDEX('Disaggregation Records'!$F$3:$F$56,MATCH(LEFT(L98,255),LEFT('Disaggregation Records'!$D$3:$D$56,255),0))),"")</f>
        <v/>
      </c>
      <c r="E98" s="369" t="str">
        <f t="array" ref="E98">IFERROR(IF(INDEX('Disaggregation Data'!$K$3:$K$154,MATCH(LEFT(M98,255),LEFT('Disaggregation Data'!$J$3:$J$154,255),0))=0,"",INDEX('Disaggregation Data'!$K$3:$K$154,MATCH(LEFT(M98,255),LEFT('Disaggregation Data'!$J$3:$J$154,255),0))),"")</f>
        <v/>
      </c>
      <c r="F98" s="369" t="str">
        <f t="array" ref="F98">IFERROR(IF(INDEX('Disaggregation Data'!$L$3:$L$154,MATCH(LEFT(M98,255),LEFT('Disaggregation Data'!$J$3:$J$154,255),0))=0,"",INDEX('Disaggregation Data'!$L$3:$L$154,MATCH(LEFT(M98,255),LEFT('Disaggregation Data'!$J$3:$J$154,255),0))),"")</f>
        <v/>
      </c>
      <c r="G98" s="369" t="str">
        <f t="array" ref="G98">IFERROR(IF(INDEX('Disaggregation Data'!$M$3:$M$154,MATCH(LEFT(M98,255),LEFT('Disaggregation Data'!$J$3:$J$154,255),0))=0,"",INDEX('Disaggregation Data'!$M$3:$M$154,MATCH(LEFT(M98,255),LEFT('Disaggregation Data'!$J$3:$J$154,255),0))),"")</f>
        <v/>
      </c>
      <c r="H98" s="368" t="str">
        <f t="array" ref="H98">IFERROR(IF(INDEX('Disaggregation Data'!$N$3:$N$154,MATCH(LEFT(M98,255),LEFT('Disaggregation Data'!$J$3:$J$154,255),0))=0,"",INDEX('Disaggregation Data'!$N$3:$N$154,MATCH(LEFT(M98,255),LEFT('Disaggregation Data'!$J$3:$J$154,255),0))),"")</f>
        <v/>
      </c>
      <c r="I98" s="463" t="str">
        <f t="array" ref="I98">IFERROR(IF(INDEX('Disaggregation Records'!$G$3:$G$56,MATCH(LEFT(L98,255),LEFT('Disaggregation Records'!$D$3:$D$56,255),0))=0,"",INDEX('Disaggregation Records'!$G$3:$G$56,MATCH(LEFT(L98,255),LEFT('Disaggregation Records'!$D$3:$D$56,255),0))),"")</f>
        <v/>
      </c>
      <c r="J98" s="463" t="s">
        <v>403</v>
      </c>
      <c r="K98" s="463">
        <f t="shared" si="4"/>
        <v>59</v>
      </c>
      <c r="L98" s="463" t="str">
        <f t="shared" si="5"/>
        <v/>
      </c>
      <c r="M98" s="463" t="str">
        <f t="shared" si="6"/>
        <v/>
      </c>
      <c r="N98" s="431" t="b">
        <f t="shared" si="7"/>
        <v>0</v>
      </c>
      <c r="O98" s="435" t="s">
        <v>1570</v>
      </c>
      <c r="P98" s="293"/>
      <c r="Q98" s="292"/>
    </row>
    <row r="99" spans="1:17" ht="37.5" customHeight="1" x14ac:dyDescent="0.3">
      <c r="A99" s="366">
        <v>10</v>
      </c>
      <c r="B99" s="383" t="str">
        <f>IFERROR(VLOOKUP(A99,'Impact Indicators - Section B'!$A$9:$S$27,19,FALSE),"")</f>
        <v/>
      </c>
      <c r="C99" s="466" t="str">
        <f t="array" ref="C99">IFERROR(IF(INDEX('Disaggregation Records'!$E$3:$E$56,MATCH(LEFT(L99,255),LEFT('Disaggregation Records'!$D$3:$D$56,255),0))=0,"",INDEX('Disaggregation Records'!$E$3:$E$56,MATCH(LEFT(L99,255),LEFT('Disaggregation Records'!$D$3:$D$56,255),0))),"")</f>
        <v/>
      </c>
      <c r="D99" s="466" t="str">
        <f t="array" ref="D99">IFERROR(IF(INDEX('Disaggregation Records'!$F$3:$F$56,MATCH(LEFT(L99,255),LEFT('Disaggregation Records'!$D$3:$D$56,255),0))=0,"",INDEX('Disaggregation Records'!$F$3:$F$56,MATCH(LEFT(L99,255),LEFT('Disaggregation Records'!$D$3:$D$56,255),0))),"")</f>
        <v/>
      </c>
      <c r="E99" s="369" t="str">
        <f t="array" ref="E99">IFERROR(IF(INDEX('Disaggregation Data'!$K$3:$K$154,MATCH(LEFT(M99,255),LEFT('Disaggregation Data'!$J$3:$J$154,255),0))=0,"",INDEX('Disaggregation Data'!$K$3:$K$154,MATCH(LEFT(M99,255),LEFT('Disaggregation Data'!$J$3:$J$154,255),0))),"")</f>
        <v/>
      </c>
      <c r="F99" s="369" t="str">
        <f t="array" ref="F99">IFERROR(IF(INDEX('Disaggregation Data'!$L$3:$L$154,MATCH(LEFT(M99,255),LEFT('Disaggregation Data'!$J$3:$J$154,255),0))=0,"",INDEX('Disaggregation Data'!$L$3:$L$154,MATCH(LEFT(M99,255),LEFT('Disaggregation Data'!$J$3:$J$154,255),0))),"")</f>
        <v/>
      </c>
      <c r="G99" s="369" t="str">
        <f t="array" ref="G99">IFERROR(IF(INDEX('Disaggregation Data'!$M$3:$M$154,MATCH(LEFT(M99,255),LEFT('Disaggregation Data'!$J$3:$J$154,255),0))=0,"",INDEX('Disaggregation Data'!$M$3:$M$154,MATCH(LEFT(M99,255),LEFT('Disaggregation Data'!$J$3:$J$154,255),0))),"")</f>
        <v/>
      </c>
      <c r="H99" s="368" t="str">
        <f t="array" ref="H99">IFERROR(IF(INDEX('Disaggregation Data'!$N$3:$N$154,MATCH(LEFT(M99,255),LEFT('Disaggregation Data'!$J$3:$J$154,255),0))=0,"",INDEX('Disaggregation Data'!$N$3:$N$154,MATCH(LEFT(M99,255),LEFT('Disaggregation Data'!$J$3:$J$154,255),0))),"")</f>
        <v/>
      </c>
      <c r="I99" s="463" t="str">
        <f t="array" ref="I99">IFERROR(IF(INDEX('Disaggregation Records'!$G$3:$G$56,MATCH(LEFT(L99,255),LEFT('Disaggregation Records'!$D$3:$D$56,255),0))=0,"",INDEX('Disaggregation Records'!$G$3:$G$56,MATCH(LEFT(L99,255),LEFT('Disaggregation Records'!$D$3:$D$56,255),0))),"")</f>
        <v/>
      </c>
      <c r="J99" s="463" t="s">
        <v>404</v>
      </c>
      <c r="K99" s="463">
        <f t="shared" si="4"/>
        <v>60</v>
      </c>
      <c r="L99" s="463" t="str">
        <f t="shared" si="5"/>
        <v/>
      </c>
      <c r="M99" s="463" t="str">
        <f t="shared" si="6"/>
        <v/>
      </c>
      <c r="N99" s="431" t="b">
        <f t="shared" si="7"/>
        <v>0</v>
      </c>
      <c r="O99" s="435" t="s">
        <v>1571</v>
      </c>
      <c r="P99" s="293"/>
      <c r="Q99" s="292"/>
    </row>
    <row r="100" spans="1:17" ht="37.5" customHeight="1" x14ac:dyDescent="0.3">
      <c r="A100" s="366">
        <v>10</v>
      </c>
      <c r="B100" s="383" t="str">
        <f>IFERROR(VLOOKUP(A100,'Impact Indicators - Section B'!$A$9:$S$27,19,FALSE),"")</f>
        <v/>
      </c>
      <c r="C100" s="466" t="str">
        <f t="array" ref="C100">IFERROR(IF(INDEX('Disaggregation Records'!$E$3:$E$56,MATCH(LEFT(L100,255),LEFT('Disaggregation Records'!$D$3:$D$56,255),0))=0,"",INDEX('Disaggregation Records'!$E$3:$E$56,MATCH(LEFT(L100,255),LEFT('Disaggregation Records'!$D$3:$D$56,255),0))),"")</f>
        <v/>
      </c>
      <c r="D100" s="466" t="str">
        <f t="array" ref="D100">IFERROR(IF(INDEX('Disaggregation Records'!$F$3:$F$56,MATCH(LEFT(L100,255),LEFT('Disaggregation Records'!$D$3:$D$56,255),0))=0,"",INDEX('Disaggregation Records'!$F$3:$F$56,MATCH(LEFT(L100,255),LEFT('Disaggregation Records'!$D$3:$D$56,255),0))),"")</f>
        <v/>
      </c>
      <c r="E100" s="369" t="str">
        <f t="array" ref="E100">IFERROR(IF(INDEX('Disaggregation Data'!$K$3:$K$154,MATCH(LEFT(M100,255),LEFT('Disaggregation Data'!$J$3:$J$154,255),0))=0,"",INDEX('Disaggregation Data'!$K$3:$K$154,MATCH(LEFT(M100,255),LEFT('Disaggregation Data'!$J$3:$J$154,255),0))),"")</f>
        <v/>
      </c>
      <c r="F100" s="369" t="str">
        <f t="array" ref="F100">IFERROR(IF(INDEX('Disaggregation Data'!$L$3:$L$154,MATCH(LEFT(M100,255),LEFT('Disaggregation Data'!$J$3:$J$154,255),0))=0,"",INDEX('Disaggregation Data'!$L$3:$L$154,MATCH(LEFT(M100,255),LEFT('Disaggregation Data'!$J$3:$J$154,255),0))),"")</f>
        <v/>
      </c>
      <c r="G100" s="369" t="str">
        <f t="array" ref="G100">IFERROR(IF(INDEX('Disaggregation Data'!$M$3:$M$154,MATCH(LEFT(M100,255),LEFT('Disaggregation Data'!$J$3:$J$154,255),0))=0,"",INDEX('Disaggregation Data'!$M$3:$M$154,MATCH(LEFT(M100,255),LEFT('Disaggregation Data'!$J$3:$J$154,255),0))),"")</f>
        <v/>
      </c>
      <c r="H100" s="368" t="str">
        <f t="array" ref="H100">IFERROR(IF(INDEX('Disaggregation Data'!$N$3:$N$154,MATCH(LEFT(M100,255),LEFT('Disaggregation Data'!$J$3:$J$154,255),0))=0,"",INDEX('Disaggregation Data'!$N$3:$N$154,MATCH(LEFT(M100,255),LEFT('Disaggregation Data'!$J$3:$J$154,255),0))),"")</f>
        <v/>
      </c>
      <c r="I100" s="463" t="str">
        <f t="array" ref="I100">IFERROR(IF(INDEX('Disaggregation Records'!$G$3:$G$56,MATCH(LEFT(L100,255),LEFT('Disaggregation Records'!$D$3:$D$56,255),0))=0,"",INDEX('Disaggregation Records'!$G$3:$G$56,MATCH(LEFT(L100,255),LEFT('Disaggregation Records'!$D$3:$D$56,255),0))),"")</f>
        <v/>
      </c>
      <c r="J100" s="463" t="s">
        <v>404</v>
      </c>
      <c r="K100" s="463">
        <f t="shared" si="4"/>
        <v>61</v>
      </c>
      <c r="L100" s="463" t="str">
        <f t="shared" si="5"/>
        <v/>
      </c>
      <c r="M100" s="463" t="str">
        <f t="shared" si="6"/>
        <v/>
      </c>
      <c r="N100" s="431" t="b">
        <f t="shared" si="7"/>
        <v>0</v>
      </c>
      <c r="O100" s="435" t="s">
        <v>1572</v>
      </c>
      <c r="P100" s="293"/>
      <c r="Q100" s="292"/>
    </row>
    <row r="101" spans="1:17" ht="37.5" customHeight="1" x14ac:dyDescent="0.3">
      <c r="A101" s="366">
        <v>10</v>
      </c>
      <c r="B101" s="383" t="str">
        <f>IFERROR(VLOOKUP(A101,'Impact Indicators - Section B'!$A$9:$S$27,19,FALSE),"")</f>
        <v/>
      </c>
      <c r="C101" s="466" t="str">
        <f t="array" ref="C101">IFERROR(IF(INDEX('Disaggregation Records'!$E$3:$E$56,MATCH(LEFT(L101,255),LEFT('Disaggregation Records'!$D$3:$D$56,255),0))=0,"",INDEX('Disaggregation Records'!$E$3:$E$56,MATCH(LEFT(L101,255),LEFT('Disaggregation Records'!$D$3:$D$56,255),0))),"")</f>
        <v/>
      </c>
      <c r="D101" s="466" t="str">
        <f t="array" ref="D101">IFERROR(IF(INDEX('Disaggregation Records'!$F$3:$F$56,MATCH(LEFT(L101,255),LEFT('Disaggregation Records'!$D$3:$D$56,255),0))=0,"",INDEX('Disaggregation Records'!$F$3:$F$56,MATCH(LEFT(L101,255),LEFT('Disaggregation Records'!$D$3:$D$56,255),0))),"")</f>
        <v/>
      </c>
      <c r="E101" s="369" t="str">
        <f t="array" ref="E101">IFERROR(IF(INDEX('Disaggregation Data'!$K$3:$K$154,MATCH(LEFT(M101,255),LEFT('Disaggregation Data'!$J$3:$J$154,255),0))=0,"",INDEX('Disaggregation Data'!$K$3:$K$154,MATCH(LEFT(M101,255),LEFT('Disaggregation Data'!$J$3:$J$154,255),0))),"")</f>
        <v/>
      </c>
      <c r="F101" s="369" t="str">
        <f t="array" ref="F101">IFERROR(IF(INDEX('Disaggregation Data'!$L$3:$L$154,MATCH(LEFT(M101,255),LEFT('Disaggregation Data'!$J$3:$J$154,255),0))=0,"",INDEX('Disaggregation Data'!$L$3:$L$154,MATCH(LEFT(M101,255),LEFT('Disaggregation Data'!$J$3:$J$154,255),0))),"")</f>
        <v/>
      </c>
      <c r="G101" s="369" t="str">
        <f t="array" ref="G101">IFERROR(IF(INDEX('Disaggregation Data'!$M$3:$M$154,MATCH(LEFT(M101,255),LEFT('Disaggregation Data'!$J$3:$J$154,255),0))=0,"",INDEX('Disaggregation Data'!$M$3:$M$154,MATCH(LEFT(M101,255),LEFT('Disaggregation Data'!$J$3:$J$154,255),0))),"")</f>
        <v/>
      </c>
      <c r="H101" s="368" t="str">
        <f t="array" ref="H101">IFERROR(IF(INDEX('Disaggregation Data'!$N$3:$N$154,MATCH(LEFT(M101,255),LEFT('Disaggregation Data'!$J$3:$J$154,255),0))=0,"",INDEX('Disaggregation Data'!$N$3:$N$154,MATCH(LEFT(M101,255),LEFT('Disaggregation Data'!$J$3:$J$154,255),0))),"")</f>
        <v/>
      </c>
      <c r="I101" s="463" t="str">
        <f t="array" ref="I101">IFERROR(IF(INDEX('Disaggregation Records'!$G$3:$G$56,MATCH(LEFT(L101,255),LEFT('Disaggregation Records'!$D$3:$D$56,255),0))=0,"",INDEX('Disaggregation Records'!$G$3:$G$56,MATCH(LEFT(L101,255),LEFT('Disaggregation Records'!$D$3:$D$56,255),0))),"")</f>
        <v/>
      </c>
      <c r="J101" s="463" t="s">
        <v>404</v>
      </c>
      <c r="K101" s="463">
        <f t="shared" si="4"/>
        <v>62</v>
      </c>
      <c r="L101" s="463" t="str">
        <f t="shared" si="5"/>
        <v/>
      </c>
      <c r="M101" s="463" t="str">
        <f t="shared" si="6"/>
        <v/>
      </c>
      <c r="N101" s="431" t="b">
        <f t="shared" si="7"/>
        <v>0</v>
      </c>
      <c r="O101" s="435" t="s">
        <v>1573</v>
      </c>
      <c r="P101" s="293"/>
      <c r="Q101" s="292"/>
    </row>
    <row r="102" spans="1:17" ht="37.5" customHeight="1" x14ac:dyDescent="0.3">
      <c r="A102" s="366">
        <v>10</v>
      </c>
      <c r="B102" s="383" t="str">
        <f>IFERROR(VLOOKUP(A102,'Impact Indicators - Section B'!$A$9:$S$27,19,FALSE),"")</f>
        <v/>
      </c>
      <c r="C102" s="466" t="str">
        <f t="array" ref="C102">IFERROR(IF(INDEX('Disaggregation Records'!$E$3:$E$56,MATCH(LEFT(L102,255),LEFT('Disaggregation Records'!$D$3:$D$56,255),0))=0,"",INDEX('Disaggregation Records'!$E$3:$E$56,MATCH(LEFT(L102,255),LEFT('Disaggregation Records'!$D$3:$D$56,255),0))),"")</f>
        <v/>
      </c>
      <c r="D102" s="466" t="str">
        <f t="array" ref="D102">IFERROR(IF(INDEX('Disaggregation Records'!$F$3:$F$56,MATCH(LEFT(L102,255),LEFT('Disaggregation Records'!$D$3:$D$56,255),0))=0,"",INDEX('Disaggregation Records'!$F$3:$F$56,MATCH(LEFT(L102,255),LEFT('Disaggregation Records'!$D$3:$D$56,255),0))),"")</f>
        <v/>
      </c>
      <c r="E102" s="369" t="str">
        <f t="array" ref="E102">IFERROR(IF(INDEX('Disaggregation Data'!$K$3:$K$154,MATCH(LEFT(M102,255),LEFT('Disaggregation Data'!$J$3:$J$154,255),0))=0,"",INDEX('Disaggregation Data'!$K$3:$K$154,MATCH(LEFT(M102,255),LEFT('Disaggregation Data'!$J$3:$J$154,255),0))),"")</f>
        <v/>
      </c>
      <c r="F102" s="369" t="str">
        <f t="array" ref="F102">IFERROR(IF(INDEX('Disaggregation Data'!$L$3:$L$154,MATCH(LEFT(M102,255),LEFT('Disaggregation Data'!$J$3:$J$154,255),0))=0,"",INDEX('Disaggregation Data'!$L$3:$L$154,MATCH(LEFT(M102,255),LEFT('Disaggregation Data'!$J$3:$J$154,255),0))),"")</f>
        <v/>
      </c>
      <c r="G102" s="369" t="str">
        <f t="array" ref="G102">IFERROR(IF(INDEX('Disaggregation Data'!$M$3:$M$154,MATCH(LEFT(M102,255),LEFT('Disaggregation Data'!$J$3:$J$154,255),0))=0,"",INDEX('Disaggregation Data'!$M$3:$M$154,MATCH(LEFT(M102,255),LEFT('Disaggregation Data'!$J$3:$J$154,255),0))),"")</f>
        <v/>
      </c>
      <c r="H102" s="368" t="str">
        <f t="array" ref="H102">IFERROR(IF(INDEX('Disaggregation Data'!$N$3:$N$154,MATCH(LEFT(M102,255),LEFT('Disaggregation Data'!$J$3:$J$154,255),0))=0,"",INDEX('Disaggregation Data'!$N$3:$N$154,MATCH(LEFT(M102,255),LEFT('Disaggregation Data'!$J$3:$J$154,255),0))),"")</f>
        <v/>
      </c>
      <c r="I102" s="463" t="str">
        <f t="array" ref="I102">IFERROR(IF(INDEX('Disaggregation Records'!$G$3:$G$56,MATCH(LEFT(L102,255),LEFT('Disaggregation Records'!$D$3:$D$56,255),0))=0,"",INDEX('Disaggregation Records'!$G$3:$G$56,MATCH(LEFT(L102,255),LEFT('Disaggregation Records'!$D$3:$D$56,255),0))),"")</f>
        <v/>
      </c>
      <c r="J102" s="463" t="s">
        <v>404</v>
      </c>
      <c r="K102" s="463">
        <f t="shared" si="4"/>
        <v>63</v>
      </c>
      <c r="L102" s="463" t="str">
        <f t="shared" si="5"/>
        <v/>
      </c>
      <c r="M102" s="463" t="str">
        <f t="shared" si="6"/>
        <v/>
      </c>
      <c r="N102" s="431" t="b">
        <f t="shared" si="7"/>
        <v>0</v>
      </c>
      <c r="O102" s="435" t="s">
        <v>1574</v>
      </c>
      <c r="P102" s="293"/>
      <c r="Q102" s="292"/>
    </row>
    <row r="103" spans="1:17" ht="37.5" customHeight="1" x14ac:dyDescent="0.3">
      <c r="A103" s="366">
        <v>10</v>
      </c>
      <c r="B103" s="383" t="str">
        <f>IFERROR(VLOOKUP(A103,'Impact Indicators - Section B'!$A$9:$S$27,19,FALSE),"")</f>
        <v/>
      </c>
      <c r="C103" s="466" t="str">
        <f t="array" ref="C103">IFERROR(IF(INDEX('Disaggregation Records'!$E$3:$E$56,MATCH(LEFT(L103,255),LEFT('Disaggregation Records'!$D$3:$D$56,255),0))=0,"",INDEX('Disaggregation Records'!$E$3:$E$56,MATCH(LEFT(L103,255),LEFT('Disaggregation Records'!$D$3:$D$56,255),0))),"")</f>
        <v/>
      </c>
      <c r="D103" s="466" t="str">
        <f t="array" ref="D103">IFERROR(IF(INDEX('Disaggregation Records'!$F$3:$F$56,MATCH(LEFT(L103,255),LEFT('Disaggregation Records'!$D$3:$D$56,255),0))=0,"",INDEX('Disaggregation Records'!$F$3:$F$56,MATCH(LEFT(L103,255),LEFT('Disaggregation Records'!$D$3:$D$56,255),0))),"")</f>
        <v/>
      </c>
      <c r="E103" s="369" t="str">
        <f t="array" ref="E103">IFERROR(IF(INDEX('Disaggregation Data'!$K$3:$K$154,MATCH(LEFT(M103,255),LEFT('Disaggregation Data'!$J$3:$J$154,255),0))=0,"",INDEX('Disaggregation Data'!$K$3:$K$154,MATCH(LEFT(M103,255),LEFT('Disaggregation Data'!$J$3:$J$154,255),0))),"")</f>
        <v/>
      </c>
      <c r="F103" s="369" t="str">
        <f t="array" ref="F103">IFERROR(IF(INDEX('Disaggregation Data'!$L$3:$L$154,MATCH(LEFT(M103,255),LEFT('Disaggregation Data'!$J$3:$J$154,255),0))=0,"",INDEX('Disaggregation Data'!$L$3:$L$154,MATCH(LEFT(M103,255),LEFT('Disaggregation Data'!$J$3:$J$154,255),0))),"")</f>
        <v/>
      </c>
      <c r="G103" s="369" t="str">
        <f t="array" ref="G103">IFERROR(IF(INDEX('Disaggregation Data'!$M$3:$M$154,MATCH(LEFT(M103,255),LEFT('Disaggregation Data'!$J$3:$J$154,255),0))=0,"",INDEX('Disaggregation Data'!$M$3:$M$154,MATCH(LEFT(M103,255),LEFT('Disaggregation Data'!$J$3:$J$154,255),0))),"")</f>
        <v/>
      </c>
      <c r="H103" s="368" t="str">
        <f t="array" ref="H103">IFERROR(IF(INDEX('Disaggregation Data'!$N$3:$N$154,MATCH(LEFT(M103,255),LEFT('Disaggregation Data'!$J$3:$J$154,255),0))=0,"",INDEX('Disaggregation Data'!$N$3:$N$154,MATCH(LEFT(M103,255),LEFT('Disaggregation Data'!$J$3:$J$154,255),0))),"")</f>
        <v/>
      </c>
      <c r="I103" s="463" t="str">
        <f t="array" ref="I103">IFERROR(IF(INDEX('Disaggregation Records'!$G$3:$G$56,MATCH(LEFT(L103,255),LEFT('Disaggregation Records'!$D$3:$D$56,255),0))=0,"",INDEX('Disaggregation Records'!$G$3:$G$56,MATCH(LEFT(L103,255),LEFT('Disaggregation Records'!$D$3:$D$56,255),0))),"")</f>
        <v/>
      </c>
      <c r="J103" s="463" t="s">
        <v>404</v>
      </c>
      <c r="K103" s="463">
        <f t="shared" si="4"/>
        <v>64</v>
      </c>
      <c r="L103" s="463" t="str">
        <f t="shared" si="5"/>
        <v/>
      </c>
      <c r="M103" s="463" t="str">
        <f t="shared" si="6"/>
        <v/>
      </c>
      <c r="N103" s="431" t="b">
        <f t="shared" si="7"/>
        <v>0</v>
      </c>
      <c r="O103" s="435" t="s">
        <v>1575</v>
      </c>
      <c r="P103" s="293"/>
      <c r="Q103" s="292"/>
    </row>
    <row r="104" spans="1:17" ht="37.5" customHeight="1" x14ac:dyDescent="0.3">
      <c r="A104" s="366">
        <v>10</v>
      </c>
      <c r="B104" s="383" t="str">
        <f>IFERROR(VLOOKUP(A104,'Impact Indicators - Section B'!$A$9:$S$27,19,FALSE),"")</f>
        <v/>
      </c>
      <c r="C104" s="466" t="str">
        <f t="array" ref="C104">IFERROR(IF(INDEX('Disaggregation Records'!$E$3:$E$56,MATCH(LEFT(L104,255),LEFT('Disaggregation Records'!$D$3:$D$56,255),0))=0,"",INDEX('Disaggregation Records'!$E$3:$E$56,MATCH(LEFT(L104,255),LEFT('Disaggregation Records'!$D$3:$D$56,255),0))),"")</f>
        <v/>
      </c>
      <c r="D104" s="466" t="str">
        <f t="array" ref="D104">IFERROR(IF(INDEX('Disaggregation Records'!$F$3:$F$56,MATCH(LEFT(L104,255),LEFT('Disaggregation Records'!$D$3:$D$56,255),0))=0,"",INDEX('Disaggregation Records'!$F$3:$F$56,MATCH(LEFT(L104,255),LEFT('Disaggregation Records'!$D$3:$D$56,255),0))),"")</f>
        <v/>
      </c>
      <c r="E104" s="369" t="str">
        <f t="array" ref="E104">IFERROR(IF(INDEX('Disaggregation Data'!$K$3:$K$154,MATCH(LEFT(M104,255),LEFT('Disaggregation Data'!$J$3:$J$154,255),0))=0,"",INDEX('Disaggregation Data'!$K$3:$K$154,MATCH(LEFT(M104,255),LEFT('Disaggregation Data'!$J$3:$J$154,255),0))),"")</f>
        <v/>
      </c>
      <c r="F104" s="369" t="str">
        <f t="array" ref="F104">IFERROR(IF(INDEX('Disaggregation Data'!$L$3:$L$154,MATCH(LEFT(M104,255),LEFT('Disaggregation Data'!$J$3:$J$154,255),0))=0,"",INDEX('Disaggregation Data'!$L$3:$L$154,MATCH(LEFT(M104,255),LEFT('Disaggregation Data'!$J$3:$J$154,255),0))),"")</f>
        <v/>
      </c>
      <c r="G104" s="369" t="str">
        <f t="array" ref="G104">IFERROR(IF(INDEX('Disaggregation Data'!$M$3:$M$154,MATCH(LEFT(M104,255),LEFT('Disaggregation Data'!$J$3:$J$154,255),0))=0,"",INDEX('Disaggregation Data'!$M$3:$M$154,MATCH(LEFT(M104,255),LEFT('Disaggregation Data'!$J$3:$J$154,255),0))),"")</f>
        <v/>
      </c>
      <c r="H104" s="368" t="str">
        <f t="array" ref="H104">IFERROR(IF(INDEX('Disaggregation Data'!$N$3:$N$154,MATCH(LEFT(M104,255),LEFT('Disaggregation Data'!$J$3:$J$154,255),0))=0,"",INDEX('Disaggregation Data'!$N$3:$N$154,MATCH(LEFT(M104,255),LEFT('Disaggregation Data'!$J$3:$J$154,255),0))),"")</f>
        <v/>
      </c>
      <c r="I104" s="463" t="str">
        <f t="array" ref="I104">IFERROR(IF(INDEX('Disaggregation Records'!$G$3:$G$56,MATCH(LEFT(L104,255),LEFT('Disaggregation Records'!$D$3:$D$56,255),0))=0,"",INDEX('Disaggregation Records'!$G$3:$G$56,MATCH(LEFT(L104,255),LEFT('Disaggregation Records'!$D$3:$D$56,255),0))),"")</f>
        <v/>
      </c>
      <c r="J104" s="463" t="s">
        <v>404</v>
      </c>
      <c r="K104" s="463">
        <f t="shared" si="4"/>
        <v>65</v>
      </c>
      <c r="L104" s="463" t="str">
        <f t="shared" si="5"/>
        <v/>
      </c>
      <c r="M104" s="463" t="str">
        <f t="shared" si="6"/>
        <v/>
      </c>
      <c r="N104" s="431" t="b">
        <f t="shared" si="7"/>
        <v>0</v>
      </c>
      <c r="O104" s="435" t="s">
        <v>1576</v>
      </c>
      <c r="P104" s="293"/>
      <c r="Q104" s="292"/>
    </row>
    <row r="105" spans="1:17" ht="37.5" customHeight="1" x14ac:dyDescent="0.3">
      <c r="A105" s="366">
        <v>10</v>
      </c>
      <c r="B105" s="383" t="str">
        <f>IFERROR(VLOOKUP(A105,'Impact Indicators - Section B'!$A$9:$S$27,19,FALSE),"")</f>
        <v/>
      </c>
      <c r="C105" s="466" t="str">
        <f t="array" ref="C105">IFERROR(IF(INDEX('Disaggregation Records'!$E$3:$E$56,MATCH(LEFT(L105,255),LEFT('Disaggregation Records'!$D$3:$D$56,255),0))=0,"",INDEX('Disaggregation Records'!$E$3:$E$56,MATCH(LEFT(L105,255),LEFT('Disaggregation Records'!$D$3:$D$56,255),0))),"")</f>
        <v/>
      </c>
      <c r="D105" s="466" t="str">
        <f t="array" ref="D105">IFERROR(IF(INDEX('Disaggregation Records'!$F$3:$F$56,MATCH(LEFT(L105,255),LEFT('Disaggregation Records'!$D$3:$D$56,255),0))=0,"",INDEX('Disaggregation Records'!$F$3:$F$56,MATCH(LEFT(L105,255),LEFT('Disaggregation Records'!$D$3:$D$56,255),0))),"")</f>
        <v/>
      </c>
      <c r="E105" s="369" t="str">
        <f t="array" ref="E105">IFERROR(IF(INDEX('Disaggregation Data'!$K$3:$K$154,MATCH(LEFT(M105,255),LEFT('Disaggregation Data'!$J$3:$J$154,255),0))=0,"",INDEX('Disaggregation Data'!$K$3:$K$154,MATCH(LEFT(M105,255),LEFT('Disaggregation Data'!$J$3:$J$154,255),0))),"")</f>
        <v/>
      </c>
      <c r="F105" s="369" t="str">
        <f t="array" ref="F105">IFERROR(IF(INDEX('Disaggregation Data'!$L$3:$L$154,MATCH(LEFT(M105,255),LEFT('Disaggregation Data'!$J$3:$J$154,255),0))=0,"",INDEX('Disaggregation Data'!$L$3:$L$154,MATCH(LEFT(M105,255),LEFT('Disaggregation Data'!$J$3:$J$154,255),0))),"")</f>
        <v/>
      </c>
      <c r="G105" s="369" t="str">
        <f t="array" ref="G105">IFERROR(IF(INDEX('Disaggregation Data'!$M$3:$M$154,MATCH(LEFT(M105,255),LEFT('Disaggregation Data'!$J$3:$J$154,255),0))=0,"",INDEX('Disaggregation Data'!$M$3:$M$154,MATCH(LEFT(M105,255),LEFT('Disaggregation Data'!$J$3:$J$154,255),0))),"")</f>
        <v/>
      </c>
      <c r="H105" s="368" t="str">
        <f t="array" ref="H105">IFERROR(IF(INDEX('Disaggregation Data'!$N$3:$N$154,MATCH(LEFT(M105,255),LEFT('Disaggregation Data'!$J$3:$J$154,255),0))=0,"",INDEX('Disaggregation Data'!$N$3:$N$154,MATCH(LEFT(M105,255),LEFT('Disaggregation Data'!$J$3:$J$154,255),0))),"")</f>
        <v/>
      </c>
      <c r="I105" s="463" t="str">
        <f t="array" ref="I105">IFERROR(IF(INDEX('Disaggregation Records'!$G$3:$G$56,MATCH(LEFT(L105,255),LEFT('Disaggregation Records'!$D$3:$D$56,255),0))=0,"",INDEX('Disaggregation Records'!$G$3:$G$56,MATCH(LEFT(L105,255),LEFT('Disaggregation Records'!$D$3:$D$56,255),0))),"")</f>
        <v/>
      </c>
      <c r="J105" s="463" t="s">
        <v>404</v>
      </c>
      <c r="K105" s="463">
        <f t="shared" si="4"/>
        <v>66</v>
      </c>
      <c r="L105" s="463" t="str">
        <f t="shared" si="5"/>
        <v/>
      </c>
      <c r="M105" s="463" t="str">
        <f t="shared" si="6"/>
        <v/>
      </c>
      <c r="N105" s="431" t="b">
        <f t="shared" si="7"/>
        <v>0</v>
      </c>
      <c r="O105" s="435" t="s">
        <v>1577</v>
      </c>
      <c r="P105" s="293"/>
      <c r="Q105" s="292"/>
    </row>
    <row r="106" spans="1:17" ht="37.5" customHeight="1" x14ac:dyDescent="0.3">
      <c r="A106" s="366">
        <v>10</v>
      </c>
      <c r="B106" s="383" t="str">
        <f>IFERROR(VLOOKUP(A106,'Impact Indicators - Section B'!$A$9:$S$27,19,FALSE),"")</f>
        <v/>
      </c>
      <c r="C106" s="466" t="str">
        <f t="array" ref="C106">IFERROR(IF(INDEX('Disaggregation Records'!$E$3:$E$56,MATCH(LEFT(L106,255),LEFT('Disaggregation Records'!$D$3:$D$56,255),0))=0,"",INDEX('Disaggregation Records'!$E$3:$E$56,MATCH(LEFT(L106,255),LEFT('Disaggregation Records'!$D$3:$D$56,255),0))),"")</f>
        <v/>
      </c>
      <c r="D106" s="466" t="str">
        <f t="array" ref="D106">IFERROR(IF(INDEX('Disaggregation Records'!$F$3:$F$56,MATCH(LEFT(L106,255),LEFT('Disaggregation Records'!$D$3:$D$56,255),0))=0,"",INDEX('Disaggregation Records'!$F$3:$F$56,MATCH(LEFT(L106,255),LEFT('Disaggregation Records'!$D$3:$D$56,255),0))),"")</f>
        <v/>
      </c>
      <c r="E106" s="369" t="str">
        <f t="array" ref="E106">IFERROR(IF(INDEX('Disaggregation Data'!$K$3:$K$154,MATCH(LEFT(M106,255),LEFT('Disaggregation Data'!$J$3:$J$154,255),0))=0,"",INDEX('Disaggregation Data'!$K$3:$K$154,MATCH(LEFT(M106,255),LEFT('Disaggregation Data'!$J$3:$J$154,255),0))),"")</f>
        <v/>
      </c>
      <c r="F106" s="369" t="str">
        <f t="array" ref="F106">IFERROR(IF(INDEX('Disaggregation Data'!$L$3:$L$154,MATCH(LEFT(M106,255),LEFT('Disaggregation Data'!$J$3:$J$154,255),0))=0,"",INDEX('Disaggregation Data'!$L$3:$L$154,MATCH(LEFT(M106,255),LEFT('Disaggregation Data'!$J$3:$J$154,255),0))),"")</f>
        <v/>
      </c>
      <c r="G106" s="369" t="str">
        <f t="array" ref="G106">IFERROR(IF(INDEX('Disaggregation Data'!$M$3:$M$154,MATCH(LEFT(M106,255),LEFT('Disaggregation Data'!$J$3:$J$154,255),0))=0,"",INDEX('Disaggregation Data'!$M$3:$M$154,MATCH(LEFT(M106,255),LEFT('Disaggregation Data'!$J$3:$J$154,255),0))),"")</f>
        <v/>
      </c>
      <c r="H106" s="368" t="str">
        <f t="array" ref="H106">IFERROR(IF(INDEX('Disaggregation Data'!$N$3:$N$154,MATCH(LEFT(M106,255),LEFT('Disaggregation Data'!$J$3:$J$154,255),0))=0,"",INDEX('Disaggregation Data'!$N$3:$N$154,MATCH(LEFT(M106,255),LEFT('Disaggregation Data'!$J$3:$J$154,255),0))),"")</f>
        <v/>
      </c>
      <c r="I106" s="463" t="str">
        <f t="array" ref="I106">IFERROR(IF(INDEX('Disaggregation Records'!$G$3:$G$56,MATCH(LEFT(L106,255),LEFT('Disaggregation Records'!$D$3:$D$56,255),0))=0,"",INDEX('Disaggregation Records'!$G$3:$G$56,MATCH(LEFT(L106,255),LEFT('Disaggregation Records'!$D$3:$D$56,255),0))),"")</f>
        <v/>
      </c>
      <c r="J106" s="463" t="s">
        <v>404</v>
      </c>
      <c r="K106" s="463">
        <f t="shared" si="4"/>
        <v>67</v>
      </c>
      <c r="L106" s="463" t="str">
        <f t="shared" si="5"/>
        <v/>
      </c>
      <c r="M106" s="463" t="str">
        <f t="shared" si="6"/>
        <v/>
      </c>
      <c r="N106" s="431" t="b">
        <f t="shared" si="7"/>
        <v>0</v>
      </c>
      <c r="O106" s="435" t="s">
        <v>1578</v>
      </c>
      <c r="P106" s="293"/>
      <c r="Q106" s="292"/>
    </row>
    <row r="107" spans="1:17" ht="37.5" customHeight="1" x14ac:dyDescent="0.3">
      <c r="A107" s="366">
        <v>10</v>
      </c>
      <c r="B107" s="383" t="str">
        <f>IFERROR(VLOOKUP(A107,'Impact Indicators - Section B'!$A$9:$S$27,19,FALSE),"")</f>
        <v/>
      </c>
      <c r="C107" s="466" t="str">
        <f t="array" ref="C107">IFERROR(IF(INDEX('Disaggregation Records'!$E$3:$E$56,MATCH(LEFT(L107,255),LEFT('Disaggregation Records'!$D$3:$D$56,255),0))=0,"",INDEX('Disaggregation Records'!$E$3:$E$56,MATCH(LEFT(L107,255),LEFT('Disaggregation Records'!$D$3:$D$56,255),0))),"")</f>
        <v/>
      </c>
      <c r="D107" s="466" t="str">
        <f t="array" ref="D107">IFERROR(IF(INDEX('Disaggregation Records'!$F$3:$F$56,MATCH(LEFT(L107,255),LEFT('Disaggregation Records'!$D$3:$D$56,255),0))=0,"",INDEX('Disaggregation Records'!$F$3:$F$56,MATCH(LEFT(L107,255),LEFT('Disaggregation Records'!$D$3:$D$56,255),0))),"")</f>
        <v/>
      </c>
      <c r="E107" s="369" t="str">
        <f t="array" ref="E107">IFERROR(IF(INDEX('Disaggregation Data'!$K$3:$K$154,MATCH(LEFT(M107,255),LEFT('Disaggregation Data'!$J$3:$J$154,255),0))=0,"",INDEX('Disaggregation Data'!$K$3:$K$154,MATCH(LEFT(M107,255),LEFT('Disaggregation Data'!$J$3:$J$154,255),0))),"")</f>
        <v/>
      </c>
      <c r="F107" s="369" t="str">
        <f t="array" ref="F107">IFERROR(IF(INDEX('Disaggregation Data'!$L$3:$L$154,MATCH(LEFT(M107,255),LEFT('Disaggregation Data'!$J$3:$J$154,255),0))=0,"",INDEX('Disaggregation Data'!$L$3:$L$154,MATCH(LEFT(M107,255),LEFT('Disaggregation Data'!$J$3:$J$154,255),0))),"")</f>
        <v/>
      </c>
      <c r="G107" s="369" t="str">
        <f t="array" ref="G107">IFERROR(IF(INDEX('Disaggregation Data'!$M$3:$M$154,MATCH(LEFT(M107,255),LEFT('Disaggregation Data'!$J$3:$J$154,255),0))=0,"",INDEX('Disaggregation Data'!$M$3:$M$154,MATCH(LEFT(M107,255),LEFT('Disaggregation Data'!$J$3:$J$154,255),0))),"")</f>
        <v/>
      </c>
      <c r="H107" s="368" t="str">
        <f t="array" ref="H107">IFERROR(IF(INDEX('Disaggregation Data'!$N$3:$N$154,MATCH(LEFT(M107,255),LEFT('Disaggregation Data'!$J$3:$J$154,255),0))=0,"",INDEX('Disaggregation Data'!$N$3:$N$154,MATCH(LEFT(M107,255),LEFT('Disaggregation Data'!$J$3:$J$154,255),0))),"")</f>
        <v/>
      </c>
      <c r="I107" s="463" t="str">
        <f t="array" ref="I107">IFERROR(IF(INDEX('Disaggregation Records'!$G$3:$G$56,MATCH(LEFT(L107,255),LEFT('Disaggregation Records'!$D$3:$D$56,255),0))=0,"",INDEX('Disaggregation Records'!$G$3:$G$56,MATCH(LEFT(L107,255),LEFT('Disaggregation Records'!$D$3:$D$56,255),0))),"")</f>
        <v/>
      </c>
      <c r="J107" s="463" t="s">
        <v>404</v>
      </c>
      <c r="K107" s="463">
        <f t="shared" si="4"/>
        <v>68</v>
      </c>
      <c r="L107" s="463" t="str">
        <f t="shared" si="5"/>
        <v/>
      </c>
      <c r="M107" s="463" t="str">
        <f t="shared" si="6"/>
        <v/>
      </c>
      <c r="N107" s="431" t="b">
        <f t="shared" si="7"/>
        <v>0</v>
      </c>
      <c r="O107" s="435" t="s">
        <v>1579</v>
      </c>
      <c r="P107" s="293"/>
      <c r="Q107" s="292"/>
    </row>
    <row r="108" spans="1:17" ht="37.5" customHeight="1" x14ac:dyDescent="0.3">
      <c r="A108" s="366">
        <v>10</v>
      </c>
      <c r="B108" s="383" t="str">
        <f>IFERROR(VLOOKUP(A108,'Impact Indicators - Section B'!$A$9:$S$27,19,FALSE),"")</f>
        <v/>
      </c>
      <c r="C108" s="466" t="str">
        <f t="array" ref="C108">IFERROR(IF(INDEX('Disaggregation Records'!$E$3:$E$56,MATCH(LEFT(L108,255),LEFT('Disaggregation Records'!$D$3:$D$56,255),0))=0,"",INDEX('Disaggregation Records'!$E$3:$E$56,MATCH(LEFT(L108,255),LEFT('Disaggregation Records'!$D$3:$D$56,255),0))),"")</f>
        <v/>
      </c>
      <c r="D108" s="466" t="str">
        <f t="array" ref="D108">IFERROR(IF(INDEX('Disaggregation Records'!$F$3:$F$56,MATCH(LEFT(L108,255),LEFT('Disaggregation Records'!$D$3:$D$56,255),0))=0,"",INDEX('Disaggregation Records'!$F$3:$F$56,MATCH(LEFT(L108,255),LEFT('Disaggregation Records'!$D$3:$D$56,255),0))),"")</f>
        <v/>
      </c>
      <c r="E108" s="369" t="str">
        <f t="array" ref="E108">IFERROR(IF(INDEX('Disaggregation Data'!$K$3:$K$154,MATCH(LEFT(M108,255),LEFT('Disaggregation Data'!$J$3:$J$154,255),0))=0,"",INDEX('Disaggregation Data'!$K$3:$K$154,MATCH(LEFT(M108,255),LEFT('Disaggregation Data'!$J$3:$J$154,255),0))),"")</f>
        <v/>
      </c>
      <c r="F108" s="369" t="str">
        <f t="array" ref="F108">IFERROR(IF(INDEX('Disaggregation Data'!$L$3:$L$154,MATCH(LEFT(M108,255),LEFT('Disaggregation Data'!$J$3:$J$154,255),0))=0,"",INDEX('Disaggregation Data'!$L$3:$L$154,MATCH(LEFT(M108,255),LEFT('Disaggregation Data'!$J$3:$J$154,255),0))),"")</f>
        <v/>
      </c>
      <c r="G108" s="369" t="str">
        <f t="array" ref="G108">IFERROR(IF(INDEX('Disaggregation Data'!$M$3:$M$154,MATCH(LEFT(M108,255),LEFT('Disaggregation Data'!$J$3:$J$154,255),0))=0,"",INDEX('Disaggregation Data'!$M$3:$M$154,MATCH(LEFT(M108,255),LEFT('Disaggregation Data'!$J$3:$J$154,255),0))),"")</f>
        <v/>
      </c>
      <c r="H108" s="368" t="str">
        <f t="array" ref="H108">IFERROR(IF(INDEX('Disaggregation Data'!$N$3:$N$154,MATCH(LEFT(M108,255),LEFT('Disaggregation Data'!$J$3:$J$154,255),0))=0,"",INDEX('Disaggregation Data'!$N$3:$N$154,MATCH(LEFT(M108,255),LEFT('Disaggregation Data'!$J$3:$J$154,255),0))),"")</f>
        <v/>
      </c>
      <c r="I108" s="463" t="str">
        <f t="array" ref="I108">IFERROR(IF(INDEX('Disaggregation Records'!$G$3:$G$56,MATCH(LEFT(L108,255),LEFT('Disaggregation Records'!$D$3:$D$56,255),0))=0,"",INDEX('Disaggregation Records'!$G$3:$G$56,MATCH(LEFT(L108,255),LEFT('Disaggregation Records'!$D$3:$D$56,255),0))),"")</f>
        <v/>
      </c>
      <c r="J108" s="463" t="s">
        <v>404</v>
      </c>
      <c r="K108" s="463">
        <f t="shared" si="4"/>
        <v>69</v>
      </c>
      <c r="L108" s="463" t="str">
        <f t="shared" si="5"/>
        <v/>
      </c>
      <c r="M108" s="463" t="str">
        <f t="shared" si="6"/>
        <v/>
      </c>
      <c r="N108" s="431" t="b">
        <f t="shared" si="7"/>
        <v>0</v>
      </c>
      <c r="O108" s="435" t="s">
        <v>1580</v>
      </c>
      <c r="P108" s="293"/>
      <c r="Q108" s="292"/>
    </row>
    <row r="109" spans="1:17" ht="37.5" customHeight="1" x14ac:dyDescent="0.3">
      <c r="A109" s="366">
        <v>11</v>
      </c>
      <c r="B109" s="383" t="str">
        <f>IFERROR(VLOOKUP(A109,'Impact Indicators - Section B'!$A$9:$S$27,19,FALSE),"")</f>
        <v/>
      </c>
      <c r="C109" s="466" t="str">
        <f t="array" ref="C109">IFERROR(IF(INDEX('Disaggregation Records'!$E$3:$E$56,MATCH(LEFT(L109,255),LEFT('Disaggregation Records'!$D$3:$D$56,255),0))=0,"",INDEX('Disaggregation Records'!$E$3:$E$56,MATCH(LEFT(L109,255),LEFT('Disaggregation Records'!$D$3:$D$56,255),0))),"")</f>
        <v/>
      </c>
      <c r="D109" s="466" t="str">
        <f t="array" ref="D109">IFERROR(IF(INDEX('Disaggregation Records'!$F$3:$F$56,MATCH(LEFT(L109,255),LEFT('Disaggregation Records'!$D$3:$D$56,255),0))=0,"",INDEX('Disaggregation Records'!$F$3:$F$56,MATCH(LEFT(L109,255),LEFT('Disaggregation Records'!$D$3:$D$56,255),0))),"")</f>
        <v/>
      </c>
      <c r="E109" s="369" t="str">
        <f t="array" ref="E109">IFERROR(IF(INDEX('Disaggregation Data'!$K$3:$K$154,MATCH(LEFT(M109,255),LEFT('Disaggregation Data'!$J$3:$J$154,255),0))=0,"",INDEX('Disaggregation Data'!$K$3:$K$154,MATCH(LEFT(M109,255),LEFT('Disaggregation Data'!$J$3:$J$154,255),0))),"")</f>
        <v/>
      </c>
      <c r="F109" s="369" t="str">
        <f t="array" ref="F109">IFERROR(IF(INDEX('Disaggregation Data'!$L$3:$L$154,MATCH(LEFT(M109,255),LEFT('Disaggregation Data'!$J$3:$J$154,255),0))=0,"",INDEX('Disaggregation Data'!$L$3:$L$154,MATCH(LEFT(M109,255),LEFT('Disaggregation Data'!$J$3:$J$154,255),0))),"")</f>
        <v/>
      </c>
      <c r="G109" s="369" t="str">
        <f t="array" ref="G109">IFERROR(IF(INDEX('Disaggregation Data'!$M$3:$M$154,MATCH(LEFT(M109,255),LEFT('Disaggregation Data'!$J$3:$J$154,255),0))=0,"",INDEX('Disaggregation Data'!$M$3:$M$154,MATCH(LEFT(M109,255),LEFT('Disaggregation Data'!$J$3:$J$154,255),0))),"")</f>
        <v/>
      </c>
      <c r="H109" s="368" t="str">
        <f t="array" ref="H109">IFERROR(IF(INDEX('Disaggregation Data'!$N$3:$N$154,MATCH(LEFT(M109,255),LEFT('Disaggregation Data'!$J$3:$J$154,255),0))=0,"",INDEX('Disaggregation Data'!$N$3:$N$154,MATCH(LEFT(M109,255),LEFT('Disaggregation Data'!$J$3:$J$154,255),0))),"")</f>
        <v/>
      </c>
      <c r="I109" s="463" t="str">
        <f t="array" ref="I109">IFERROR(IF(INDEX('Disaggregation Records'!$G$3:$G$56,MATCH(LEFT(L109,255),LEFT('Disaggregation Records'!$D$3:$D$56,255),0))=0,"",INDEX('Disaggregation Records'!$G$3:$G$56,MATCH(LEFT(L109,255),LEFT('Disaggregation Records'!$D$3:$D$56,255),0))),"")</f>
        <v/>
      </c>
      <c r="J109" s="463" t="s">
        <v>405</v>
      </c>
      <c r="K109" s="463">
        <f t="shared" si="4"/>
        <v>70</v>
      </c>
      <c r="L109" s="463" t="str">
        <f t="shared" si="5"/>
        <v/>
      </c>
      <c r="M109" s="463" t="str">
        <f t="shared" si="6"/>
        <v/>
      </c>
      <c r="N109" s="431" t="b">
        <f t="shared" si="7"/>
        <v>0</v>
      </c>
      <c r="O109" s="435" t="s">
        <v>1581</v>
      </c>
      <c r="P109" s="293"/>
      <c r="Q109" s="292"/>
    </row>
    <row r="110" spans="1:17" ht="37.5" customHeight="1" x14ac:dyDescent="0.3">
      <c r="A110" s="366">
        <v>11</v>
      </c>
      <c r="B110" s="383" t="str">
        <f>IFERROR(VLOOKUP(A110,'Impact Indicators - Section B'!$A$9:$S$27,19,FALSE),"")</f>
        <v/>
      </c>
      <c r="C110" s="466" t="str">
        <f t="array" ref="C110">IFERROR(IF(INDEX('Disaggregation Records'!$E$3:$E$56,MATCH(LEFT(L110,255),LEFT('Disaggregation Records'!$D$3:$D$56,255),0))=0,"",INDEX('Disaggregation Records'!$E$3:$E$56,MATCH(LEFT(L110,255),LEFT('Disaggregation Records'!$D$3:$D$56,255),0))),"")</f>
        <v/>
      </c>
      <c r="D110" s="466" t="str">
        <f t="array" ref="D110">IFERROR(IF(INDEX('Disaggregation Records'!$F$3:$F$56,MATCH(LEFT(L110,255),LEFT('Disaggregation Records'!$D$3:$D$56,255),0))=0,"",INDEX('Disaggregation Records'!$F$3:$F$56,MATCH(LEFT(L110,255),LEFT('Disaggregation Records'!$D$3:$D$56,255),0))),"")</f>
        <v/>
      </c>
      <c r="E110" s="369" t="str">
        <f t="array" ref="E110">IFERROR(IF(INDEX('Disaggregation Data'!$K$3:$K$154,MATCH(LEFT(M110,255),LEFT('Disaggregation Data'!$J$3:$J$154,255),0))=0,"",INDEX('Disaggregation Data'!$K$3:$K$154,MATCH(LEFT(M110,255),LEFT('Disaggregation Data'!$J$3:$J$154,255),0))),"")</f>
        <v/>
      </c>
      <c r="F110" s="369" t="str">
        <f t="array" ref="F110">IFERROR(IF(INDEX('Disaggregation Data'!$L$3:$L$154,MATCH(LEFT(M110,255),LEFT('Disaggregation Data'!$J$3:$J$154,255),0))=0,"",INDEX('Disaggregation Data'!$L$3:$L$154,MATCH(LEFT(M110,255),LEFT('Disaggregation Data'!$J$3:$J$154,255),0))),"")</f>
        <v/>
      </c>
      <c r="G110" s="369" t="str">
        <f t="array" ref="G110">IFERROR(IF(INDEX('Disaggregation Data'!$M$3:$M$154,MATCH(LEFT(M110,255),LEFT('Disaggregation Data'!$J$3:$J$154,255),0))=0,"",INDEX('Disaggregation Data'!$M$3:$M$154,MATCH(LEFT(M110,255),LEFT('Disaggregation Data'!$J$3:$J$154,255),0))),"")</f>
        <v/>
      </c>
      <c r="H110" s="368" t="str">
        <f t="array" ref="H110">IFERROR(IF(INDEX('Disaggregation Data'!$N$3:$N$154,MATCH(LEFT(M110,255),LEFT('Disaggregation Data'!$J$3:$J$154,255),0))=0,"",INDEX('Disaggregation Data'!$N$3:$N$154,MATCH(LEFT(M110,255),LEFT('Disaggregation Data'!$J$3:$J$154,255),0))),"")</f>
        <v/>
      </c>
      <c r="I110" s="463" t="str">
        <f t="array" ref="I110">IFERROR(IF(INDEX('Disaggregation Records'!$G$3:$G$56,MATCH(LEFT(L110,255),LEFT('Disaggregation Records'!$D$3:$D$56,255),0))=0,"",INDEX('Disaggregation Records'!$G$3:$G$56,MATCH(LEFT(L110,255),LEFT('Disaggregation Records'!$D$3:$D$56,255),0))),"")</f>
        <v/>
      </c>
      <c r="J110" s="463" t="s">
        <v>405</v>
      </c>
      <c r="K110" s="463">
        <f t="shared" si="4"/>
        <v>71</v>
      </c>
      <c r="L110" s="463" t="str">
        <f t="shared" si="5"/>
        <v/>
      </c>
      <c r="M110" s="463" t="str">
        <f t="shared" si="6"/>
        <v/>
      </c>
      <c r="N110" s="431" t="b">
        <f t="shared" si="7"/>
        <v>0</v>
      </c>
      <c r="O110" s="435" t="s">
        <v>1582</v>
      </c>
      <c r="P110" s="293"/>
      <c r="Q110" s="292"/>
    </row>
    <row r="111" spans="1:17" ht="37.5" customHeight="1" x14ac:dyDescent="0.3">
      <c r="A111" s="366">
        <v>11</v>
      </c>
      <c r="B111" s="383" t="str">
        <f>IFERROR(VLOOKUP(A111,'Impact Indicators - Section B'!$A$9:$S$27,19,FALSE),"")</f>
        <v/>
      </c>
      <c r="C111" s="466" t="str">
        <f t="array" ref="C111">IFERROR(IF(INDEX('Disaggregation Records'!$E$3:$E$56,MATCH(LEFT(L111,255),LEFT('Disaggregation Records'!$D$3:$D$56,255),0))=0,"",INDEX('Disaggregation Records'!$E$3:$E$56,MATCH(LEFT(L111,255),LEFT('Disaggregation Records'!$D$3:$D$56,255),0))),"")</f>
        <v/>
      </c>
      <c r="D111" s="466" t="str">
        <f t="array" ref="D111">IFERROR(IF(INDEX('Disaggregation Records'!$F$3:$F$56,MATCH(LEFT(L111,255),LEFT('Disaggregation Records'!$D$3:$D$56,255),0))=0,"",INDEX('Disaggregation Records'!$F$3:$F$56,MATCH(LEFT(L111,255),LEFT('Disaggregation Records'!$D$3:$D$56,255),0))),"")</f>
        <v/>
      </c>
      <c r="E111" s="369" t="str">
        <f t="array" ref="E111">IFERROR(IF(INDEX('Disaggregation Data'!$K$3:$K$154,MATCH(LEFT(M111,255),LEFT('Disaggregation Data'!$J$3:$J$154,255),0))=0,"",INDEX('Disaggregation Data'!$K$3:$K$154,MATCH(LEFT(M111,255),LEFT('Disaggregation Data'!$J$3:$J$154,255),0))),"")</f>
        <v/>
      </c>
      <c r="F111" s="369" t="str">
        <f t="array" ref="F111">IFERROR(IF(INDEX('Disaggregation Data'!$L$3:$L$154,MATCH(LEFT(M111,255),LEFT('Disaggregation Data'!$J$3:$J$154,255),0))=0,"",INDEX('Disaggregation Data'!$L$3:$L$154,MATCH(LEFT(M111,255),LEFT('Disaggregation Data'!$J$3:$J$154,255),0))),"")</f>
        <v/>
      </c>
      <c r="G111" s="369" t="str">
        <f t="array" ref="G111">IFERROR(IF(INDEX('Disaggregation Data'!$M$3:$M$154,MATCH(LEFT(M111,255),LEFT('Disaggregation Data'!$J$3:$J$154,255),0))=0,"",INDEX('Disaggregation Data'!$M$3:$M$154,MATCH(LEFT(M111,255),LEFT('Disaggregation Data'!$J$3:$J$154,255),0))),"")</f>
        <v/>
      </c>
      <c r="H111" s="368" t="str">
        <f t="array" ref="H111">IFERROR(IF(INDEX('Disaggregation Data'!$N$3:$N$154,MATCH(LEFT(M111,255),LEFT('Disaggregation Data'!$J$3:$J$154,255),0))=0,"",INDEX('Disaggregation Data'!$N$3:$N$154,MATCH(LEFT(M111,255),LEFT('Disaggregation Data'!$J$3:$J$154,255),0))),"")</f>
        <v/>
      </c>
      <c r="I111" s="463" t="str">
        <f t="array" ref="I111">IFERROR(IF(INDEX('Disaggregation Records'!$G$3:$G$56,MATCH(LEFT(L111,255),LEFT('Disaggregation Records'!$D$3:$D$56,255),0))=0,"",INDEX('Disaggregation Records'!$G$3:$G$56,MATCH(LEFT(L111,255),LEFT('Disaggregation Records'!$D$3:$D$56,255),0))),"")</f>
        <v/>
      </c>
      <c r="J111" s="463" t="s">
        <v>405</v>
      </c>
      <c r="K111" s="463">
        <f t="shared" si="4"/>
        <v>72</v>
      </c>
      <c r="L111" s="463" t="str">
        <f t="shared" si="5"/>
        <v/>
      </c>
      <c r="M111" s="463" t="str">
        <f t="shared" si="6"/>
        <v/>
      </c>
      <c r="N111" s="431" t="b">
        <f t="shared" si="7"/>
        <v>0</v>
      </c>
      <c r="O111" s="435" t="s">
        <v>1583</v>
      </c>
      <c r="P111" s="293"/>
      <c r="Q111" s="292"/>
    </row>
    <row r="112" spans="1:17" ht="37.5" customHeight="1" x14ac:dyDescent="0.3">
      <c r="A112" s="366">
        <v>11</v>
      </c>
      <c r="B112" s="383" t="str">
        <f>IFERROR(VLOOKUP(A112,'Impact Indicators - Section B'!$A$9:$S$27,19,FALSE),"")</f>
        <v/>
      </c>
      <c r="C112" s="466" t="str">
        <f t="array" ref="C112">IFERROR(IF(INDEX('Disaggregation Records'!$E$3:$E$56,MATCH(LEFT(L112,255),LEFT('Disaggregation Records'!$D$3:$D$56,255),0))=0,"",INDEX('Disaggregation Records'!$E$3:$E$56,MATCH(LEFT(L112,255),LEFT('Disaggregation Records'!$D$3:$D$56,255),0))),"")</f>
        <v/>
      </c>
      <c r="D112" s="466" t="str">
        <f t="array" ref="D112">IFERROR(IF(INDEX('Disaggregation Records'!$F$3:$F$56,MATCH(LEFT(L112,255),LEFT('Disaggregation Records'!$D$3:$D$56,255),0))=0,"",INDEX('Disaggregation Records'!$F$3:$F$56,MATCH(LEFT(L112,255),LEFT('Disaggregation Records'!$D$3:$D$56,255),0))),"")</f>
        <v/>
      </c>
      <c r="E112" s="369" t="str">
        <f t="array" ref="E112">IFERROR(IF(INDEX('Disaggregation Data'!$K$3:$K$154,MATCH(LEFT(M112,255),LEFT('Disaggregation Data'!$J$3:$J$154,255),0))=0,"",INDEX('Disaggregation Data'!$K$3:$K$154,MATCH(LEFT(M112,255),LEFT('Disaggregation Data'!$J$3:$J$154,255),0))),"")</f>
        <v/>
      </c>
      <c r="F112" s="369" t="str">
        <f t="array" ref="F112">IFERROR(IF(INDEX('Disaggregation Data'!$L$3:$L$154,MATCH(LEFT(M112,255),LEFT('Disaggregation Data'!$J$3:$J$154,255),0))=0,"",INDEX('Disaggregation Data'!$L$3:$L$154,MATCH(LEFT(M112,255),LEFT('Disaggregation Data'!$J$3:$J$154,255),0))),"")</f>
        <v/>
      </c>
      <c r="G112" s="369" t="str">
        <f t="array" ref="G112">IFERROR(IF(INDEX('Disaggregation Data'!$M$3:$M$154,MATCH(LEFT(M112,255),LEFT('Disaggregation Data'!$J$3:$J$154,255),0))=0,"",INDEX('Disaggregation Data'!$M$3:$M$154,MATCH(LEFT(M112,255),LEFT('Disaggregation Data'!$J$3:$J$154,255),0))),"")</f>
        <v/>
      </c>
      <c r="H112" s="368" t="str">
        <f t="array" ref="H112">IFERROR(IF(INDEX('Disaggregation Data'!$N$3:$N$154,MATCH(LEFT(M112,255),LEFT('Disaggregation Data'!$J$3:$J$154,255),0))=0,"",INDEX('Disaggregation Data'!$N$3:$N$154,MATCH(LEFT(M112,255),LEFT('Disaggregation Data'!$J$3:$J$154,255),0))),"")</f>
        <v/>
      </c>
      <c r="I112" s="463" t="str">
        <f t="array" ref="I112">IFERROR(IF(INDEX('Disaggregation Records'!$G$3:$G$56,MATCH(LEFT(L112,255),LEFT('Disaggregation Records'!$D$3:$D$56,255),0))=0,"",INDEX('Disaggregation Records'!$G$3:$G$56,MATCH(LEFT(L112,255),LEFT('Disaggregation Records'!$D$3:$D$56,255),0))),"")</f>
        <v/>
      </c>
      <c r="J112" s="463" t="s">
        <v>405</v>
      </c>
      <c r="K112" s="463">
        <f t="shared" si="4"/>
        <v>73</v>
      </c>
      <c r="L112" s="463" t="str">
        <f t="shared" si="5"/>
        <v/>
      </c>
      <c r="M112" s="463" t="str">
        <f t="shared" si="6"/>
        <v/>
      </c>
      <c r="N112" s="431" t="b">
        <f t="shared" si="7"/>
        <v>0</v>
      </c>
      <c r="O112" s="435" t="s">
        <v>1584</v>
      </c>
      <c r="P112" s="293"/>
      <c r="Q112" s="292"/>
    </row>
    <row r="113" spans="1:17" ht="37.5" customHeight="1" x14ac:dyDescent="0.3">
      <c r="A113" s="366">
        <v>11</v>
      </c>
      <c r="B113" s="383" t="str">
        <f>IFERROR(VLOOKUP(A113,'Impact Indicators - Section B'!$A$9:$S$27,19,FALSE),"")</f>
        <v/>
      </c>
      <c r="C113" s="466" t="str">
        <f t="array" ref="C113">IFERROR(IF(INDEX('Disaggregation Records'!$E$3:$E$56,MATCH(LEFT(L113,255),LEFT('Disaggregation Records'!$D$3:$D$56,255),0))=0,"",INDEX('Disaggregation Records'!$E$3:$E$56,MATCH(LEFT(L113,255),LEFT('Disaggregation Records'!$D$3:$D$56,255),0))),"")</f>
        <v/>
      </c>
      <c r="D113" s="466" t="str">
        <f t="array" ref="D113">IFERROR(IF(INDEX('Disaggregation Records'!$F$3:$F$56,MATCH(LEFT(L113,255),LEFT('Disaggregation Records'!$D$3:$D$56,255),0))=0,"",INDEX('Disaggregation Records'!$F$3:$F$56,MATCH(LEFT(L113,255),LEFT('Disaggregation Records'!$D$3:$D$56,255),0))),"")</f>
        <v/>
      </c>
      <c r="E113" s="369" t="str">
        <f t="array" ref="E113">IFERROR(IF(INDEX('Disaggregation Data'!$K$3:$K$154,MATCH(LEFT(M113,255),LEFT('Disaggregation Data'!$J$3:$J$154,255),0))=0,"",INDEX('Disaggregation Data'!$K$3:$K$154,MATCH(LEFT(M113,255),LEFT('Disaggregation Data'!$J$3:$J$154,255),0))),"")</f>
        <v/>
      </c>
      <c r="F113" s="369" t="str">
        <f t="array" ref="F113">IFERROR(IF(INDEX('Disaggregation Data'!$L$3:$L$154,MATCH(LEFT(M113,255),LEFT('Disaggregation Data'!$J$3:$J$154,255),0))=0,"",INDEX('Disaggregation Data'!$L$3:$L$154,MATCH(LEFT(M113,255),LEFT('Disaggregation Data'!$J$3:$J$154,255),0))),"")</f>
        <v/>
      </c>
      <c r="G113" s="369" t="str">
        <f t="array" ref="G113">IFERROR(IF(INDEX('Disaggregation Data'!$M$3:$M$154,MATCH(LEFT(M113,255),LEFT('Disaggregation Data'!$J$3:$J$154,255),0))=0,"",INDEX('Disaggregation Data'!$M$3:$M$154,MATCH(LEFT(M113,255),LEFT('Disaggregation Data'!$J$3:$J$154,255),0))),"")</f>
        <v/>
      </c>
      <c r="H113" s="368" t="str">
        <f t="array" ref="H113">IFERROR(IF(INDEX('Disaggregation Data'!$N$3:$N$154,MATCH(LEFT(M113,255),LEFT('Disaggregation Data'!$J$3:$J$154,255),0))=0,"",INDEX('Disaggregation Data'!$N$3:$N$154,MATCH(LEFT(M113,255),LEFT('Disaggregation Data'!$J$3:$J$154,255),0))),"")</f>
        <v/>
      </c>
      <c r="I113" s="463" t="str">
        <f t="array" ref="I113">IFERROR(IF(INDEX('Disaggregation Records'!$G$3:$G$56,MATCH(LEFT(L113,255),LEFT('Disaggregation Records'!$D$3:$D$56,255),0))=0,"",INDEX('Disaggregation Records'!$G$3:$G$56,MATCH(LEFT(L113,255),LEFT('Disaggregation Records'!$D$3:$D$56,255),0))),"")</f>
        <v/>
      </c>
      <c r="J113" s="463" t="s">
        <v>405</v>
      </c>
      <c r="K113" s="463">
        <f t="shared" si="4"/>
        <v>74</v>
      </c>
      <c r="L113" s="463" t="str">
        <f t="shared" si="5"/>
        <v/>
      </c>
      <c r="M113" s="463" t="str">
        <f t="shared" si="6"/>
        <v/>
      </c>
      <c r="N113" s="431" t="b">
        <f t="shared" si="7"/>
        <v>0</v>
      </c>
      <c r="O113" s="435" t="s">
        <v>1585</v>
      </c>
      <c r="P113" s="293"/>
      <c r="Q113" s="292"/>
    </row>
    <row r="114" spans="1:17" ht="37.5" customHeight="1" x14ac:dyDescent="0.3">
      <c r="A114" s="366">
        <v>11</v>
      </c>
      <c r="B114" s="383" t="str">
        <f>IFERROR(VLOOKUP(A114,'Impact Indicators - Section B'!$A$9:$S$27,19,FALSE),"")</f>
        <v/>
      </c>
      <c r="C114" s="466" t="str">
        <f t="array" ref="C114">IFERROR(IF(INDEX('Disaggregation Records'!$E$3:$E$56,MATCH(LEFT(L114,255),LEFT('Disaggregation Records'!$D$3:$D$56,255),0))=0,"",INDEX('Disaggregation Records'!$E$3:$E$56,MATCH(LEFT(L114,255),LEFT('Disaggregation Records'!$D$3:$D$56,255),0))),"")</f>
        <v/>
      </c>
      <c r="D114" s="466" t="str">
        <f t="array" ref="D114">IFERROR(IF(INDEX('Disaggregation Records'!$F$3:$F$56,MATCH(LEFT(L114,255),LEFT('Disaggregation Records'!$D$3:$D$56,255),0))=0,"",INDEX('Disaggregation Records'!$F$3:$F$56,MATCH(LEFT(L114,255),LEFT('Disaggregation Records'!$D$3:$D$56,255),0))),"")</f>
        <v/>
      </c>
      <c r="E114" s="369" t="str">
        <f t="array" ref="E114">IFERROR(IF(INDEX('Disaggregation Data'!$K$3:$K$154,MATCH(LEFT(M114,255),LEFT('Disaggregation Data'!$J$3:$J$154,255),0))=0,"",INDEX('Disaggregation Data'!$K$3:$K$154,MATCH(LEFT(M114,255),LEFT('Disaggregation Data'!$J$3:$J$154,255),0))),"")</f>
        <v/>
      </c>
      <c r="F114" s="369" t="str">
        <f t="array" ref="F114">IFERROR(IF(INDEX('Disaggregation Data'!$L$3:$L$154,MATCH(LEFT(M114,255),LEFT('Disaggregation Data'!$J$3:$J$154,255),0))=0,"",INDEX('Disaggregation Data'!$L$3:$L$154,MATCH(LEFT(M114,255),LEFT('Disaggregation Data'!$J$3:$J$154,255),0))),"")</f>
        <v/>
      </c>
      <c r="G114" s="369" t="str">
        <f t="array" ref="G114">IFERROR(IF(INDEX('Disaggregation Data'!$M$3:$M$154,MATCH(LEFT(M114,255),LEFT('Disaggregation Data'!$J$3:$J$154,255),0))=0,"",INDEX('Disaggregation Data'!$M$3:$M$154,MATCH(LEFT(M114,255),LEFT('Disaggregation Data'!$J$3:$J$154,255),0))),"")</f>
        <v/>
      </c>
      <c r="H114" s="368" t="str">
        <f t="array" ref="H114">IFERROR(IF(INDEX('Disaggregation Data'!$N$3:$N$154,MATCH(LEFT(M114,255),LEFT('Disaggregation Data'!$J$3:$J$154,255),0))=0,"",INDEX('Disaggregation Data'!$N$3:$N$154,MATCH(LEFT(M114,255),LEFT('Disaggregation Data'!$J$3:$J$154,255),0))),"")</f>
        <v/>
      </c>
      <c r="I114" s="463" t="str">
        <f t="array" ref="I114">IFERROR(IF(INDEX('Disaggregation Records'!$G$3:$G$56,MATCH(LEFT(L114,255),LEFT('Disaggregation Records'!$D$3:$D$56,255),0))=0,"",INDEX('Disaggregation Records'!$G$3:$G$56,MATCH(LEFT(L114,255),LEFT('Disaggregation Records'!$D$3:$D$56,255),0))),"")</f>
        <v/>
      </c>
      <c r="J114" s="463" t="s">
        <v>405</v>
      </c>
      <c r="K114" s="463">
        <f t="shared" si="4"/>
        <v>75</v>
      </c>
      <c r="L114" s="463" t="str">
        <f t="shared" si="5"/>
        <v/>
      </c>
      <c r="M114" s="463" t="str">
        <f t="shared" si="6"/>
        <v/>
      </c>
      <c r="N114" s="431" t="b">
        <f t="shared" si="7"/>
        <v>0</v>
      </c>
      <c r="O114" s="435" t="s">
        <v>1586</v>
      </c>
      <c r="P114" s="293"/>
      <c r="Q114" s="292"/>
    </row>
    <row r="115" spans="1:17" ht="37.5" customHeight="1" x14ac:dyDescent="0.3">
      <c r="A115" s="366">
        <v>11</v>
      </c>
      <c r="B115" s="383" t="str">
        <f>IFERROR(VLOOKUP(A115,'Impact Indicators - Section B'!$A$9:$S$27,19,FALSE),"")</f>
        <v/>
      </c>
      <c r="C115" s="466" t="str">
        <f t="array" ref="C115">IFERROR(IF(INDEX('Disaggregation Records'!$E$3:$E$56,MATCH(LEFT(L115,255),LEFT('Disaggregation Records'!$D$3:$D$56,255),0))=0,"",INDEX('Disaggregation Records'!$E$3:$E$56,MATCH(LEFT(L115,255),LEFT('Disaggregation Records'!$D$3:$D$56,255),0))),"")</f>
        <v/>
      </c>
      <c r="D115" s="466" t="str">
        <f t="array" ref="D115">IFERROR(IF(INDEX('Disaggregation Records'!$F$3:$F$56,MATCH(LEFT(L115,255),LEFT('Disaggregation Records'!$D$3:$D$56,255),0))=0,"",INDEX('Disaggregation Records'!$F$3:$F$56,MATCH(LEFT(L115,255),LEFT('Disaggregation Records'!$D$3:$D$56,255),0))),"")</f>
        <v/>
      </c>
      <c r="E115" s="369" t="str">
        <f t="array" ref="E115">IFERROR(IF(INDEX('Disaggregation Data'!$K$3:$K$154,MATCH(LEFT(M115,255),LEFT('Disaggregation Data'!$J$3:$J$154,255),0))=0,"",INDEX('Disaggregation Data'!$K$3:$K$154,MATCH(LEFT(M115,255),LEFT('Disaggregation Data'!$J$3:$J$154,255),0))),"")</f>
        <v/>
      </c>
      <c r="F115" s="369" t="str">
        <f t="array" ref="F115">IFERROR(IF(INDEX('Disaggregation Data'!$L$3:$L$154,MATCH(LEFT(M115,255),LEFT('Disaggregation Data'!$J$3:$J$154,255),0))=0,"",INDEX('Disaggregation Data'!$L$3:$L$154,MATCH(LEFT(M115,255),LEFT('Disaggregation Data'!$J$3:$J$154,255),0))),"")</f>
        <v/>
      </c>
      <c r="G115" s="369" t="str">
        <f t="array" ref="G115">IFERROR(IF(INDEX('Disaggregation Data'!$M$3:$M$154,MATCH(LEFT(M115,255),LEFT('Disaggregation Data'!$J$3:$J$154,255),0))=0,"",INDEX('Disaggregation Data'!$M$3:$M$154,MATCH(LEFT(M115,255),LEFT('Disaggregation Data'!$J$3:$J$154,255),0))),"")</f>
        <v/>
      </c>
      <c r="H115" s="368" t="str">
        <f t="array" ref="H115">IFERROR(IF(INDEX('Disaggregation Data'!$N$3:$N$154,MATCH(LEFT(M115,255),LEFT('Disaggregation Data'!$J$3:$J$154,255),0))=0,"",INDEX('Disaggregation Data'!$N$3:$N$154,MATCH(LEFT(M115,255),LEFT('Disaggregation Data'!$J$3:$J$154,255),0))),"")</f>
        <v/>
      </c>
      <c r="I115" s="463" t="str">
        <f t="array" ref="I115">IFERROR(IF(INDEX('Disaggregation Records'!$G$3:$G$56,MATCH(LEFT(L115,255),LEFT('Disaggregation Records'!$D$3:$D$56,255),0))=0,"",INDEX('Disaggregation Records'!$G$3:$G$56,MATCH(LEFT(L115,255),LEFT('Disaggregation Records'!$D$3:$D$56,255),0))),"")</f>
        <v/>
      </c>
      <c r="J115" s="463" t="s">
        <v>405</v>
      </c>
      <c r="K115" s="463">
        <f t="shared" si="4"/>
        <v>76</v>
      </c>
      <c r="L115" s="463" t="str">
        <f t="shared" si="5"/>
        <v/>
      </c>
      <c r="M115" s="463" t="str">
        <f t="shared" si="6"/>
        <v/>
      </c>
      <c r="N115" s="431" t="b">
        <f t="shared" si="7"/>
        <v>0</v>
      </c>
      <c r="O115" s="435" t="s">
        <v>1587</v>
      </c>
      <c r="P115" s="293"/>
      <c r="Q115" s="292"/>
    </row>
    <row r="116" spans="1:17" ht="37.5" customHeight="1" x14ac:dyDescent="0.3">
      <c r="A116" s="366">
        <v>11</v>
      </c>
      <c r="B116" s="383" t="str">
        <f>IFERROR(VLOOKUP(A116,'Impact Indicators - Section B'!$A$9:$S$27,19,FALSE),"")</f>
        <v/>
      </c>
      <c r="C116" s="466" t="str">
        <f t="array" ref="C116">IFERROR(IF(INDEX('Disaggregation Records'!$E$3:$E$56,MATCH(LEFT(L116,255),LEFT('Disaggregation Records'!$D$3:$D$56,255),0))=0,"",INDEX('Disaggregation Records'!$E$3:$E$56,MATCH(LEFT(L116,255),LEFT('Disaggregation Records'!$D$3:$D$56,255),0))),"")</f>
        <v/>
      </c>
      <c r="D116" s="466" t="str">
        <f t="array" ref="D116">IFERROR(IF(INDEX('Disaggregation Records'!$F$3:$F$56,MATCH(LEFT(L116,255),LEFT('Disaggregation Records'!$D$3:$D$56,255),0))=0,"",INDEX('Disaggregation Records'!$F$3:$F$56,MATCH(LEFT(L116,255),LEFT('Disaggregation Records'!$D$3:$D$56,255),0))),"")</f>
        <v/>
      </c>
      <c r="E116" s="369" t="str">
        <f t="array" ref="E116">IFERROR(IF(INDEX('Disaggregation Data'!$K$3:$K$154,MATCH(LEFT(M116,255),LEFT('Disaggregation Data'!$J$3:$J$154,255),0))=0,"",INDEX('Disaggregation Data'!$K$3:$K$154,MATCH(LEFT(M116,255),LEFT('Disaggregation Data'!$J$3:$J$154,255),0))),"")</f>
        <v/>
      </c>
      <c r="F116" s="369" t="str">
        <f t="array" ref="F116">IFERROR(IF(INDEX('Disaggregation Data'!$L$3:$L$154,MATCH(LEFT(M116,255),LEFT('Disaggregation Data'!$J$3:$J$154,255),0))=0,"",INDEX('Disaggregation Data'!$L$3:$L$154,MATCH(LEFT(M116,255),LEFT('Disaggregation Data'!$J$3:$J$154,255),0))),"")</f>
        <v/>
      </c>
      <c r="G116" s="369" t="str">
        <f t="array" ref="G116">IFERROR(IF(INDEX('Disaggregation Data'!$M$3:$M$154,MATCH(LEFT(M116,255),LEFT('Disaggregation Data'!$J$3:$J$154,255),0))=0,"",INDEX('Disaggregation Data'!$M$3:$M$154,MATCH(LEFT(M116,255),LEFT('Disaggregation Data'!$J$3:$J$154,255),0))),"")</f>
        <v/>
      </c>
      <c r="H116" s="368" t="str">
        <f t="array" ref="H116">IFERROR(IF(INDEX('Disaggregation Data'!$N$3:$N$154,MATCH(LEFT(M116,255),LEFT('Disaggregation Data'!$J$3:$J$154,255),0))=0,"",INDEX('Disaggregation Data'!$N$3:$N$154,MATCH(LEFT(M116,255),LEFT('Disaggregation Data'!$J$3:$J$154,255),0))),"")</f>
        <v/>
      </c>
      <c r="I116" s="463" t="str">
        <f t="array" ref="I116">IFERROR(IF(INDEX('Disaggregation Records'!$G$3:$G$56,MATCH(LEFT(L116,255),LEFT('Disaggregation Records'!$D$3:$D$56,255),0))=0,"",INDEX('Disaggregation Records'!$G$3:$G$56,MATCH(LEFT(L116,255),LEFT('Disaggregation Records'!$D$3:$D$56,255),0))),"")</f>
        <v/>
      </c>
      <c r="J116" s="463" t="s">
        <v>405</v>
      </c>
      <c r="K116" s="463">
        <f t="shared" si="4"/>
        <v>77</v>
      </c>
      <c r="L116" s="463" t="str">
        <f t="shared" si="5"/>
        <v/>
      </c>
      <c r="M116" s="463" t="str">
        <f t="shared" si="6"/>
        <v/>
      </c>
      <c r="N116" s="431" t="b">
        <f t="shared" si="7"/>
        <v>0</v>
      </c>
      <c r="O116" s="435" t="s">
        <v>1588</v>
      </c>
      <c r="P116" s="293"/>
      <c r="Q116" s="292"/>
    </row>
    <row r="117" spans="1:17" ht="37.5" customHeight="1" x14ac:dyDescent="0.3">
      <c r="A117" s="366">
        <v>11</v>
      </c>
      <c r="B117" s="383" t="str">
        <f>IFERROR(VLOOKUP(A117,'Impact Indicators - Section B'!$A$9:$S$27,19,FALSE),"")</f>
        <v/>
      </c>
      <c r="C117" s="466" t="str">
        <f t="array" ref="C117">IFERROR(IF(INDEX('Disaggregation Records'!$E$3:$E$56,MATCH(LEFT(L117,255),LEFT('Disaggregation Records'!$D$3:$D$56,255),0))=0,"",INDEX('Disaggregation Records'!$E$3:$E$56,MATCH(LEFT(L117,255),LEFT('Disaggregation Records'!$D$3:$D$56,255),0))),"")</f>
        <v/>
      </c>
      <c r="D117" s="466" t="str">
        <f t="array" ref="D117">IFERROR(IF(INDEX('Disaggregation Records'!$F$3:$F$56,MATCH(LEFT(L117,255),LEFT('Disaggregation Records'!$D$3:$D$56,255),0))=0,"",INDEX('Disaggregation Records'!$F$3:$F$56,MATCH(LEFT(L117,255),LEFT('Disaggregation Records'!$D$3:$D$56,255),0))),"")</f>
        <v/>
      </c>
      <c r="E117" s="369" t="str">
        <f t="array" ref="E117">IFERROR(IF(INDEX('Disaggregation Data'!$K$3:$K$154,MATCH(LEFT(M117,255),LEFT('Disaggregation Data'!$J$3:$J$154,255),0))=0,"",INDEX('Disaggregation Data'!$K$3:$K$154,MATCH(LEFT(M117,255),LEFT('Disaggregation Data'!$J$3:$J$154,255),0))),"")</f>
        <v/>
      </c>
      <c r="F117" s="369" t="str">
        <f t="array" ref="F117">IFERROR(IF(INDEX('Disaggregation Data'!$L$3:$L$154,MATCH(LEFT(M117,255),LEFT('Disaggregation Data'!$J$3:$J$154,255),0))=0,"",INDEX('Disaggregation Data'!$L$3:$L$154,MATCH(LEFT(M117,255),LEFT('Disaggregation Data'!$J$3:$J$154,255),0))),"")</f>
        <v/>
      </c>
      <c r="G117" s="369" t="str">
        <f t="array" ref="G117">IFERROR(IF(INDEX('Disaggregation Data'!$M$3:$M$154,MATCH(LEFT(M117,255),LEFT('Disaggregation Data'!$J$3:$J$154,255),0))=0,"",INDEX('Disaggregation Data'!$M$3:$M$154,MATCH(LEFT(M117,255),LEFT('Disaggregation Data'!$J$3:$J$154,255),0))),"")</f>
        <v/>
      </c>
      <c r="H117" s="368" t="str">
        <f t="array" ref="H117">IFERROR(IF(INDEX('Disaggregation Data'!$N$3:$N$154,MATCH(LEFT(M117,255),LEFT('Disaggregation Data'!$J$3:$J$154,255),0))=0,"",INDEX('Disaggregation Data'!$N$3:$N$154,MATCH(LEFT(M117,255),LEFT('Disaggregation Data'!$J$3:$J$154,255),0))),"")</f>
        <v/>
      </c>
      <c r="I117" s="463" t="str">
        <f t="array" ref="I117">IFERROR(IF(INDEX('Disaggregation Records'!$G$3:$G$56,MATCH(LEFT(L117,255),LEFT('Disaggregation Records'!$D$3:$D$56,255),0))=0,"",INDEX('Disaggregation Records'!$G$3:$G$56,MATCH(LEFT(L117,255),LEFT('Disaggregation Records'!$D$3:$D$56,255),0))),"")</f>
        <v/>
      </c>
      <c r="J117" s="463" t="s">
        <v>405</v>
      </c>
      <c r="K117" s="463">
        <f t="shared" si="4"/>
        <v>78</v>
      </c>
      <c r="L117" s="463" t="str">
        <f t="shared" si="5"/>
        <v/>
      </c>
      <c r="M117" s="463" t="str">
        <f t="shared" si="6"/>
        <v/>
      </c>
      <c r="N117" s="431" t="b">
        <f t="shared" si="7"/>
        <v>0</v>
      </c>
      <c r="O117" s="435" t="s">
        <v>1589</v>
      </c>
      <c r="P117" s="293"/>
      <c r="Q117" s="292"/>
    </row>
    <row r="118" spans="1:17" ht="37.5" customHeight="1" x14ac:dyDescent="0.3">
      <c r="A118" s="366">
        <v>11</v>
      </c>
      <c r="B118" s="383" t="str">
        <f>IFERROR(VLOOKUP(A118,'Impact Indicators - Section B'!$A$9:$S$27,19,FALSE),"")</f>
        <v/>
      </c>
      <c r="C118" s="466" t="str">
        <f t="array" ref="C118">IFERROR(IF(INDEX('Disaggregation Records'!$E$3:$E$56,MATCH(LEFT(L118,255),LEFT('Disaggregation Records'!$D$3:$D$56,255),0))=0,"",INDEX('Disaggregation Records'!$E$3:$E$56,MATCH(LEFT(L118,255),LEFT('Disaggregation Records'!$D$3:$D$56,255),0))),"")</f>
        <v/>
      </c>
      <c r="D118" s="466" t="str">
        <f t="array" ref="D118">IFERROR(IF(INDEX('Disaggregation Records'!$F$3:$F$56,MATCH(LEFT(L118,255),LEFT('Disaggregation Records'!$D$3:$D$56,255),0))=0,"",INDEX('Disaggregation Records'!$F$3:$F$56,MATCH(LEFT(L118,255),LEFT('Disaggregation Records'!$D$3:$D$56,255),0))),"")</f>
        <v/>
      </c>
      <c r="E118" s="369" t="str">
        <f t="array" ref="E118">IFERROR(IF(INDEX('Disaggregation Data'!$K$3:$K$154,MATCH(LEFT(M118,255),LEFT('Disaggregation Data'!$J$3:$J$154,255),0))=0,"",INDEX('Disaggregation Data'!$K$3:$K$154,MATCH(LEFT(M118,255),LEFT('Disaggregation Data'!$J$3:$J$154,255),0))),"")</f>
        <v/>
      </c>
      <c r="F118" s="369" t="str">
        <f t="array" ref="F118">IFERROR(IF(INDEX('Disaggregation Data'!$L$3:$L$154,MATCH(LEFT(M118,255),LEFT('Disaggregation Data'!$J$3:$J$154,255),0))=0,"",INDEX('Disaggregation Data'!$L$3:$L$154,MATCH(LEFT(M118,255),LEFT('Disaggregation Data'!$J$3:$J$154,255),0))),"")</f>
        <v/>
      </c>
      <c r="G118" s="369" t="str">
        <f t="array" ref="G118">IFERROR(IF(INDEX('Disaggregation Data'!$M$3:$M$154,MATCH(LEFT(M118,255),LEFT('Disaggregation Data'!$J$3:$J$154,255),0))=0,"",INDEX('Disaggregation Data'!$M$3:$M$154,MATCH(LEFT(M118,255),LEFT('Disaggregation Data'!$J$3:$J$154,255),0))),"")</f>
        <v/>
      </c>
      <c r="H118" s="368" t="str">
        <f t="array" ref="H118">IFERROR(IF(INDEX('Disaggregation Data'!$N$3:$N$154,MATCH(LEFT(M118,255),LEFT('Disaggregation Data'!$J$3:$J$154,255),0))=0,"",INDEX('Disaggregation Data'!$N$3:$N$154,MATCH(LEFT(M118,255),LEFT('Disaggregation Data'!$J$3:$J$154,255),0))),"")</f>
        <v/>
      </c>
      <c r="I118" s="463" t="str">
        <f t="array" ref="I118">IFERROR(IF(INDEX('Disaggregation Records'!$G$3:$G$56,MATCH(LEFT(L118,255),LEFT('Disaggregation Records'!$D$3:$D$56,255),0))=0,"",INDEX('Disaggregation Records'!$G$3:$G$56,MATCH(LEFT(L118,255),LEFT('Disaggregation Records'!$D$3:$D$56,255),0))),"")</f>
        <v/>
      </c>
      <c r="J118" s="463" t="s">
        <v>405</v>
      </c>
      <c r="K118" s="463">
        <f t="shared" si="4"/>
        <v>79</v>
      </c>
      <c r="L118" s="463" t="str">
        <f t="shared" si="5"/>
        <v/>
      </c>
      <c r="M118" s="463" t="str">
        <f t="shared" si="6"/>
        <v/>
      </c>
      <c r="N118" s="431" t="b">
        <f t="shared" si="7"/>
        <v>0</v>
      </c>
      <c r="O118" s="435" t="s">
        <v>1590</v>
      </c>
      <c r="P118" s="293"/>
      <c r="Q118" s="292"/>
    </row>
    <row r="119" spans="1:17" ht="37.5" customHeight="1" x14ac:dyDescent="0.3">
      <c r="A119" s="366">
        <v>12</v>
      </c>
      <c r="B119" s="383" t="str">
        <f>IFERROR(VLOOKUP(A119,'Impact Indicators - Section B'!$A$9:$S$27,19,FALSE),"")</f>
        <v/>
      </c>
      <c r="C119" s="466" t="str">
        <f t="array" ref="C119">IFERROR(IF(INDEX('Disaggregation Records'!$E$3:$E$56,MATCH(LEFT(L119,255),LEFT('Disaggregation Records'!$D$3:$D$56,255),0))=0,"",INDEX('Disaggregation Records'!$E$3:$E$56,MATCH(LEFT(L119,255),LEFT('Disaggregation Records'!$D$3:$D$56,255),0))),"")</f>
        <v/>
      </c>
      <c r="D119" s="466" t="str">
        <f t="array" ref="D119">IFERROR(IF(INDEX('Disaggregation Records'!$F$3:$F$56,MATCH(LEFT(L119,255),LEFT('Disaggregation Records'!$D$3:$D$56,255),0))=0,"",INDEX('Disaggregation Records'!$F$3:$F$56,MATCH(LEFT(L119,255),LEFT('Disaggregation Records'!$D$3:$D$56,255),0))),"")</f>
        <v/>
      </c>
      <c r="E119" s="369" t="str">
        <f t="array" ref="E119">IFERROR(IF(INDEX('Disaggregation Data'!$K$3:$K$154,MATCH(LEFT(M119,255),LEFT('Disaggregation Data'!$J$3:$J$154,255),0))=0,"",INDEX('Disaggregation Data'!$K$3:$K$154,MATCH(LEFT(M119,255),LEFT('Disaggregation Data'!$J$3:$J$154,255),0))),"")</f>
        <v/>
      </c>
      <c r="F119" s="369" t="str">
        <f t="array" ref="F119">IFERROR(IF(INDEX('Disaggregation Data'!$L$3:$L$154,MATCH(LEFT(M119,255),LEFT('Disaggregation Data'!$J$3:$J$154,255),0))=0,"",INDEX('Disaggregation Data'!$L$3:$L$154,MATCH(LEFT(M119,255),LEFT('Disaggregation Data'!$J$3:$J$154,255),0))),"")</f>
        <v/>
      </c>
      <c r="G119" s="369" t="str">
        <f t="array" ref="G119">IFERROR(IF(INDEX('Disaggregation Data'!$M$3:$M$154,MATCH(LEFT(M119,255),LEFT('Disaggregation Data'!$J$3:$J$154,255),0))=0,"",INDEX('Disaggregation Data'!$M$3:$M$154,MATCH(LEFT(M119,255),LEFT('Disaggregation Data'!$J$3:$J$154,255),0))),"")</f>
        <v/>
      </c>
      <c r="H119" s="368" t="str">
        <f t="array" ref="H119">IFERROR(IF(INDEX('Disaggregation Data'!$N$3:$N$154,MATCH(LEFT(M119,255),LEFT('Disaggregation Data'!$J$3:$J$154,255),0))=0,"",INDEX('Disaggregation Data'!$N$3:$N$154,MATCH(LEFT(M119,255),LEFT('Disaggregation Data'!$J$3:$J$154,255),0))),"")</f>
        <v/>
      </c>
      <c r="I119" s="463" t="str">
        <f t="array" ref="I119">IFERROR(IF(INDEX('Disaggregation Records'!$G$3:$G$56,MATCH(LEFT(L119,255),LEFT('Disaggregation Records'!$D$3:$D$56,255),0))=0,"",INDEX('Disaggregation Records'!$G$3:$G$56,MATCH(LEFT(L119,255),LEFT('Disaggregation Records'!$D$3:$D$56,255),0))),"")</f>
        <v/>
      </c>
      <c r="J119" s="463" t="s">
        <v>406</v>
      </c>
      <c r="K119" s="463">
        <f t="shared" si="4"/>
        <v>80</v>
      </c>
      <c r="L119" s="463" t="str">
        <f t="shared" si="5"/>
        <v/>
      </c>
      <c r="M119" s="463" t="str">
        <f t="shared" si="6"/>
        <v/>
      </c>
      <c r="N119" s="431" t="b">
        <f t="shared" si="7"/>
        <v>0</v>
      </c>
      <c r="O119" s="435" t="s">
        <v>1591</v>
      </c>
      <c r="P119" s="293"/>
      <c r="Q119" s="292"/>
    </row>
    <row r="120" spans="1:17" ht="37.5" customHeight="1" x14ac:dyDescent="0.3">
      <c r="A120" s="366">
        <v>12</v>
      </c>
      <c r="B120" s="383" t="str">
        <f>IFERROR(VLOOKUP(A120,'Impact Indicators - Section B'!$A$9:$S$27,19,FALSE),"")</f>
        <v/>
      </c>
      <c r="C120" s="466" t="str">
        <f t="array" ref="C120">IFERROR(IF(INDEX('Disaggregation Records'!$E$3:$E$56,MATCH(LEFT(L120,255),LEFT('Disaggregation Records'!$D$3:$D$56,255),0))=0,"",INDEX('Disaggregation Records'!$E$3:$E$56,MATCH(LEFT(L120,255),LEFT('Disaggregation Records'!$D$3:$D$56,255),0))),"")</f>
        <v/>
      </c>
      <c r="D120" s="466" t="str">
        <f t="array" ref="D120">IFERROR(IF(INDEX('Disaggregation Records'!$F$3:$F$56,MATCH(LEFT(L120,255),LEFT('Disaggregation Records'!$D$3:$D$56,255),0))=0,"",INDEX('Disaggregation Records'!$F$3:$F$56,MATCH(LEFT(L120,255),LEFT('Disaggregation Records'!$D$3:$D$56,255),0))),"")</f>
        <v/>
      </c>
      <c r="E120" s="369" t="str">
        <f t="array" ref="E120">IFERROR(IF(INDEX('Disaggregation Data'!$K$3:$K$154,MATCH(LEFT(M120,255),LEFT('Disaggregation Data'!$J$3:$J$154,255),0))=0,"",INDEX('Disaggregation Data'!$K$3:$K$154,MATCH(LEFT(M120,255),LEFT('Disaggregation Data'!$J$3:$J$154,255),0))),"")</f>
        <v/>
      </c>
      <c r="F120" s="369" t="str">
        <f t="array" ref="F120">IFERROR(IF(INDEX('Disaggregation Data'!$L$3:$L$154,MATCH(LEFT(M120,255),LEFT('Disaggregation Data'!$J$3:$J$154,255),0))=0,"",INDEX('Disaggregation Data'!$L$3:$L$154,MATCH(LEFT(M120,255),LEFT('Disaggregation Data'!$J$3:$J$154,255),0))),"")</f>
        <v/>
      </c>
      <c r="G120" s="369" t="str">
        <f t="array" ref="G120">IFERROR(IF(INDEX('Disaggregation Data'!$M$3:$M$154,MATCH(LEFT(M120,255),LEFT('Disaggregation Data'!$J$3:$J$154,255),0))=0,"",INDEX('Disaggregation Data'!$M$3:$M$154,MATCH(LEFT(M120,255),LEFT('Disaggregation Data'!$J$3:$J$154,255),0))),"")</f>
        <v/>
      </c>
      <c r="H120" s="368" t="str">
        <f t="array" ref="H120">IFERROR(IF(INDEX('Disaggregation Data'!$N$3:$N$154,MATCH(LEFT(M120,255),LEFT('Disaggregation Data'!$J$3:$J$154,255),0))=0,"",INDEX('Disaggregation Data'!$N$3:$N$154,MATCH(LEFT(M120,255),LEFT('Disaggregation Data'!$J$3:$J$154,255),0))),"")</f>
        <v/>
      </c>
      <c r="I120" s="463" t="str">
        <f t="array" ref="I120">IFERROR(IF(INDEX('Disaggregation Records'!$G$3:$G$56,MATCH(LEFT(L120,255),LEFT('Disaggregation Records'!$D$3:$D$56,255),0))=0,"",INDEX('Disaggregation Records'!$G$3:$G$56,MATCH(LEFT(L120,255),LEFT('Disaggregation Records'!$D$3:$D$56,255),0))),"")</f>
        <v/>
      </c>
      <c r="J120" s="463" t="s">
        <v>406</v>
      </c>
      <c r="K120" s="463">
        <f t="shared" si="4"/>
        <v>81</v>
      </c>
      <c r="L120" s="463" t="str">
        <f t="shared" si="5"/>
        <v/>
      </c>
      <c r="M120" s="463" t="str">
        <f t="shared" si="6"/>
        <v/>
      </c>
      <c r="N120" s="431" t="b">
        <f t="shared" si="7"/>
        <v>0</v>
      </c>
      <c r="O120" s="435" t="s">
        <v>1592</v>
      </c>
      <c r="P120" s="293"/>
      <c r="Q120" s="292"/>
    </row>
    <row r="121" spans="1:17" ht="37.5" customHeight="1" x14ac:dyDescent="0.3">
      <c r="A121" s="366">
        <v>12</v>
      </c>
      <c r="B121" s="383" t="str">
        <f>IFERROR(VLOOKUP(A121,'Impact Indicators - Section B'!$A$9:$S$27,19,FALSE),"")</f>
        <v/>
      </c>
      <c r="C121" s="466" t="str">
        <f t="array" ref="C121">IFERROR(IF(INDEX('Disaggregation Records'!$E$3:$E$56,MATCH(LEFT(L121,255),LEFT('Disaggregation Records'!$D$3:$D$56,255),0))=0,"",INDEX('Disaggregation Records'!$E$3:$E$56,MATCH(LEFT(L121,255),LEFT('Disaggregation Records'!$D$3:$D$56,255),0))),"")</f>
        <v/>
      </c>
      <c r="D121" s="466" t="str">
        <f t="array" ref="D121">IFERROR(IF(INDEX('Disaggregation Records'!$F$3:$F$56,MATCH(LEFT(L121,255),LEFT('Disaggregation Records'!$D$3:$D$56,255),0))=0,"",INDEX('Disaggregation Records'!$F$3:$F$56,MATCH(LEFT(L121,255),LEFT('Disaggregation Records'!$D$3:$D$56,255),0))),"")</f>
        <v/>
      </c>
      <c r="E121" s="369" t="str">
        <f t="array" ref="E121">IFERROR(IF(INDEX('Disaggregation Data'!$K$3:$K$154,MATCH(LEFT(M121,255),LEFT('Disaggregation Data'!$J$3:$J$154,255),0))=0,"",INDEX('Disaggregation Data'!$K$3:$K$154,MATCH(LEFT(M121,255),LEFT('Disaggregation Data'!$J$3:$J$154,255),0))),"")</f>
        <v/>
      </c>
      <c r="F121" s="369" t="str">
        <f t="array" ref="F121">IFERROR(IF(INDEX('Disaggregation Data'!$L$3:$L$154,MATCH(LEFT(M121,255),LEFT('Disaggregation Data'!$J$3:$J$154,255),0))=0,"",INDEX('Disaggregation Data'!$L$3:$L$154,MATCH(LEFT(M121,255),LEFT('Disaggregation Data'!$J$3:$J$154,255),0))),"")</f>
        <v/>
      </c>
      <c r="G121" s="369" t="str">
        <f t="array" ref="G121">IFERROR(IF(INDEX('Disaggregation Data'!$M$3:$M$154,MATCH(LEFT(M121,255),LEFT('Disaggregation Data'!$J$3:$J$154,255),0))=0,"",INDEX('Disaggregation Data'!$M$3:$M$154,MATCH(LEFT(M121,255),LEFT('Disaggregation Data'!$J$3:$J$154,255),0))),"")</f>
        <v/>
      </c>
      <c r="H121" s="368" t="str">
        <f t="array" ref="H121">IFERROR(IF(INDEX('Disaggregation Data'!$N$3:$N$154,MATCH(LEFT(M121,255),LEFT('Disaggregation Data'!$J$3:$J$154,255),0))=0,"",INDEX('Disaggregation Data'!$N$3:$N$154,MATCH(LEFT(M121,255),LEFT('Disaggregation Data'!$J$3:$J$154,255),0))),"")</f>
        <v/>
      </c>
      <c r="I121" s="463" t="str">
        <f t="array" ref="I121">IFERROR(IF(INDEX('Disaggregation Records'!$G$3:$G$56,MATCH(LEFT(L121,255),LEFT('Disaggregation Records'!$D$3:$D$56,255),0))=0,"",INDEX('Disaggregation Records'!$G$3:$G$56,MATCH(LEFT(L121,255),LEFT('Disaggregation Records'!$D$3:$D$56,255),0))),"")</f>
        <v/>
      </c>
      <c r="J121" s="463" t="s">
        <v>406</v>
      </c>
      <c r="K121" s="463">
        <f t="shared" si="4"/>
        <v>82</v>
      </c>
      <c r="L121" s="463" t="str">
        <f t="shared" si="5"/>
        <v/>
      </c>
      <c r="M121" s="463" t="str">
        <f t="shared" si="6"/>
        <v/>
      </c>
      <c r="N121" s="431" t="b">
        <f t="shared" si="7"/>
        <v>0</v>
      </c>
      <c r="O121" s="435" t="s">
        <v>1593</v>
      </c>
      <c r="P121" s="293"/>
      <c r="Q121" s="292"/>
    </row>
    <row r="122" spans="1:17" ht="37.5" customHeight="1" x14ac:dyDescent="0.3">
      <c r="A122" s="366">
        <v>12</v>
      </c>
      <c r="B122" s="383" t="str">
        <f>IFERROR(VLOOKUP(A122,'Impact Indicators - Section B'!$A$9:$S$27,19,FALSE),"")</f>
        <v/>
      </c>
      <c r="C122" s="466" t="str">
        <f t="array" ref="C122">IFERROR(IF(INDEX('Disaggregation Records'!$E$3:$E$56,MATCH(LEFT(L122,255),LEFT('Disaggregation Records'!$D$3:$D$56,255),0))=0,"",INDEX('Disaggregation Records'!$E$3:$E$56,MATCH(LEFT(L122,255),LEFT('Disaggregation Records'!$D$3:$D$56,255),0))),"")</f>
        <v/>
      </c>
      <c r="D122" s="466" t="str">
        <f t="array" ref="D122">IFERROR(IF(INDEX('Disaggregation Records'!$F$3:$F$56,MATCH(LEFT(L122,255),LEFT('Disaggregation Records'!$D$3:$D$56,255),0))=0,"",INDEX('Disaggregation Records'!$F$3:$F$56,MATCH(LEFT(L122,255),LEFT('Disaggregation Records'!$D$3:$D$56,255),0))),"")</f>
        <v/>
      </c>
      <c r="E122" s="369" t="str">
        <f t="array" ref="E122">IFERROR(IF(INDEX('Disaggregation Data'!$K$3:$K$154,MATCH(LEFT(M122,255),LEFT('Disaggregation Data'!$J$3:$J$154,255),0))=0,"",INDEX('Disaggregation Data'!$K$3:$K$154,MATCH(LEFT(M122,255),LEFT('Disaggregation Data'!$J$3:$J$154,255),0))),"")</f>
        <v/>
      </c>
      <c r="F122" s="369" t="str">
        <f t="array" ref="F122">IFERROR(IF(INDEX('Disaggregation Data'!$L$3:$L$154,MATCH(LEFT(M122,255),LEFT('Disaggregation Data'!$J$3:$J$154,255),0))=0,"",INDEX('Disaggregation Data'!$L$3:$L$154,MATCH(LEFT(M122,255),LEFT('Disaggregation Data'!$J$3:$J$154,255),0))),"")</f>
        <v/>
      </c>
      <c r="G122" s="369" t="str">
        <f t="array" ref="G122">IFERROR(IF(INDEX('Disaggregation Data'!$M$3:$M$154,MATCH(LEFT(M122,255),LEFT('Disaggregation Data'!$J$3:$J$154,255),0))=0,"",INDEX('Disaggregation Data'!$M$3:$M$154,MATCH(LEFT(M122,255),LEFT('Disaggregation Data'!$J$3:$J$154,255),0))),"")</f>
        <v/>
      </c>
      <c r="H122" s="368" t="str">
        <f t="array" ref="H122">IFERROR(IF(INDEX('Disaggregation Data'!$N$3:$N$154,MATCH(LEFT(M122,255),LEFT('Disaggregation Data'!$J$3:$J$154,255),0))=0,"",INDEX('Disaggregation Data'!$N$3:$N$154,MATCH(LEFT(M122,255),LEFT('Disaggregation Data'!$J$3:$J$154,255),0))),"")</f>
        <v/>
      </c>
      <c r="I122" s="463" t="str">
        <f t="array" ref="I122">IFERROR(IF(INDEX('Disaggregation Records'!$G$3:$G$56,MATCH(LEFT(L122,255),LEFT('Disaggregation Records'!$D$3:$D$56,255),0))=0,"",INDEX('Disaggregation Records'!$G$3:$G$56,MATCH(LEFT(L122,255),LEFT('Disaggregation Records'!$D$3:$D$56,255),0))),"")</f>
        <v/>
      </c>
      <c r="J122" s="463" t="s">
        <v>406</v>
      </c>
      <c r="K122" s="463">
        <f t="shared" si="4"/>
        <v>83</v>
      </c>
      <c r="L122" s="463" t="str">
        <f t="shared" si="5"/>
        <v/>
      </c>
      <c r="M122" s="463" t="str">
        <f t="shared" si="6"/>
        <v/>
      </c>
      <c r="N122" s="431" t="b">
        <f t="shared" si="7"/>
        <v>0</v>
      </c>
      <c r="O122" s="435" t="s">
        <v>1594</v>
      </c>
      <c r="P122" s="293"/>
      <c r="Q122" s="292"/>
    </row>
    <row r="123" spans="1:17" ht="37.5" customHeight="1" x14ac:dyDescent="0.3">
      <c r="A123" s="366">
        <v>12</v>
      </c>
      <c r="B123" s="383" t="str">
        <f>IFERROR(VLOOKUP(A123,'Impact Indicators - Section B'!$A$9:$S$27,19,FALSE),"")</f>
        <v/>
      </c>
      <c r="C123" s="466" t="str">
        <f t="array" ref="C123">IFERROR(IF(INDEX('Disaggregation Records'!$E$3:$E$56,MATCH(LEFT(L123,255),LEFT('Disaggregation Records'!$D$3:$D$56,255),0))=0,"",INDEX('Disaggregation Records'!$E$3:$E$56,MATCH(LEFT(L123,255),LEFT('Disaggregation Records'!$D$3:$D$56,255),0))),"")</f>
        <v/>
      </c>
      <c r="D123" s="466" t="str">
        <f t="array" ref="D123">IFERROR(IF(INDEX('Disaggregation Records'!$F$3:$F$56,MATCH(LEFT(L123,255),LEFT('Disaggregation Records'!$D$3:$D$56,255),0))=0,"",INDEX('Disaggregation Records'!$F$3:$F$56,MATCH(LEFT(L123,255),LEFT('Disaggregation Records'!$D$3:$D$56,255),0))),"")</f>
        <v/>
      </c>
      <c r="E123" s="369" t="str">
        <f t="array" ref="E123">IFERROR(IF(INDEX('Disaggregation Data'!$K$3:$K$154,MATCH(LEFT(M123,255),LEFT('Disaggregation Data'!$J$3:$J$154,255),0))=0,"",INDEX('Disaggregation Data'!$K$3:$K$154,MATCH(LEFT(M123,255),LEFT('Disaggregation Data'!$J$3:$J$154,255),0))),"")</f>
        <v/>
      </c>
      <c r="F123" s="369" t="str">
        <f t="array" ref="F123">IFERROR(IF(INDEX('Disaggregation Data'!$L$3:$L$154,MATCH(LEFT(M123,255),LEFT('Disaggregation Data'!$J$3:$J$154,255),0))=0,"",INDEX('Disaggregation Data'!$L$3:$L$154,MATCH(LEFT(M123,255),LEFT('Disaggregation Data'!$J$3:$J$154,255),0))),"")</f>
        <v/>
      </c>
      <c r="G123" s="369" t="str">
        <f t="array" ref="G123">IFERROR(IF(INDEX('Disaggregation Data'!$M$3:$M$154,MATCH(LEFT(M123,255),LEFT('Disaggregation Data'!$J$3:$J$154,255),0))=0,"",INDEX('Disaggregation Data'!$M$3:$M$154,MATCH(LEFT(M123,255),LEFT('Disaggregation Data'!$J$3:$J$154,255),0))),"")</f>
        <v/>
      </c>
      <c r="H123" s="368" t="str">
        <f t="array" ref="H123">IFERROR(IF(INDEX('Disaggregation Data'!$N$3:$N$154,MATCH(LEFT(M123,255),LEFT('Disaggregation Data'!$J$3:$J$154,255),0))=0,"",INDEX('Disaggregation Data'!$N$3:$N$154,MATCH(LEFT(M123,255),LEFT('Disaggregation Data'!$J$3:$J$154,255),0))),"")</f>
        <v/>
      </c>
      <c r="I123" s="463" t="str">
        <f t="array" ref="I123">IFERROR(IF(INDEX('Disaggregation Records'!$G$3:$G$56,MATCH(LEFT(L123,255),LEFT('Disaggregation Records'!$D$3:$D$56,255),0))=0,"",INDEX('Disaggregation Records'!$G$3:$G$56,MATCH(LEFT(L123,255),LEFT('Disaggregation Records'!$D$3:$D$56,255),0))),"")</f>
        <v/>
      </c>
      <c r="J123" s="463" t="s">
        <v>406</v>
      </c>
      <c r="K123" s="463">
        <f t="shared" si="4"/>
        <v>84</v>
      </c>
      <c r="L123" s="463" t="str">
        <f t="shared" si="5"/>
        <v/>
      </c>
      <c r="M123" s="463" t="str">
        <f t="shared" si="6"/>
        <v/>
      </c>
      <c r="N123" s="431" t="b">
        <f t="shared" si="7"/>
        <v>0</v>
      </c>
      <c r="O123" s="435" t="s">
        <v>1595</v>
      </c>
      <c r="P123" s="293"/>
      <c r="Q123" s="292"/>
    </row>
    <row r="124" spans="1:17" ht="37.5" customHeight="1" x14ac:dyDescent="0.3">
      <c r="A124" s="366">
        <v>12</v>
      </c>
      <c r="B124" s="383" t="str">
        <f>IFERROR(VLOOKUP(A124,'Impact Indicators - Section B'!$A$9:$S$27,19,FALSE),"")</f>
        <v/>
      </c>
      <c r="C124" s="466" t="str">
        <f t="array" ref="C124">IFERROR(IF(INDEX('Disaggregation Records'!$E$3:$E$56,MATCH(LEFT(L124,255),LEFT('Disaggregation Records'!$D$3:$D$56,255),0))=0,"",INDEX('Disaggregation Records'!$E$3:$E$56,MATCH(LEFT(L124,255),LEFT('Disaggregation Records'!$D$3:$D$56,255),0))),"")</f>
        <v/>
      </c>
      <c r="D124" s="466" t="str">
        <f t="array" ref="D124">IFERROR(IF(INDEX('Disaggregation Records'!$F$3:$F$56,MATCH(LEFT(L124,255),LEFT('Disaggregation Records'!$D$3:$D$56,255),0))=0,"",INDEX('Disaggregation Records'!$F$3:$F$56,MATCH(LEFT(L124,255),LEFT('Disaggregation Records'!$D$3:$D$56,255),0))),"")</f>
        <v/>
      </c>
      <c r="E124" s="369" t="str">
        <f t="array" ref="E124">IFERROR(IF(INDEX('Disaggregation Data'!$K$3:$K$154,MATCH(LEFT(M124,255),LEFT('Disaggregation Data'!$J$3:$J$154,255),0))=0,"",INDEX('Disaggregation Data'!$K$3:$K$154,MATCH(LEFT(M124,255),LEFT('Disaggregation Data'!$J$3:$J$154,255),0))),"")</f>
        <v/>
      </c>
      <c r="F124" s="369" t="str">
        <f t="array" ref="F124">IFERROR(IF(INDEX('Disaggregation Data'!$L$3:$L$154,MATCH(LEFT(M124,255),LEFT('Disaggregation Data'!$J$3:$J$154,255),0))=0,"",INDEX('Disaggregation Data'!$L$3:$L$154,MATCH(LEFT(M124,255),LEFT('Disaggregation Data'!$J$3:$J$154,255),0))),"")</f>
        <v/>
      </c>
      <c r="G124" s="369" t="str">
        <f t="array" ref="G124">IFERROR(IF(INDEX('Disaggregation Data'!$M$3:$M$154,MATCH(LEFT(M124,255),LEFT('Disaggregation Data'!$J$3:$J$154,255),0))=0,"",INDEX('Disaggregation Data'!$M$3:$M$154,MATCH(LEFT(M124,255),LEFT('Disaggregation Data'!$J$3:$J$154,255),0))),"")</f>
        <v/>
      </c>
      <c r="H124" s="368" t="str">
        <f t="array" ref="H124">IFERROR(IF(INDEX('Disaggregation Data'!$N$3:$N$154,MATCH(LEFT(M124,255),LEFT('Disaggregation Data'!$J$3:$J$154,255),0))=0,"",INDEX('Disaggregation Data'!$N$3:$N$154,MATCH(LEFT(M124,255),LEFT('Disaggregation Data'!$J$3:$J$154,255),0))),"")</f>
        <v/>
      </c>
      <c r="I124" s="463" t="str">
        <f t="array" ref="I124">IFERROR(IF(INDEX('Disaggregation Records'!$G$3:$G$56,MATCH(LEFT(L124,255),LEFT('Disaggregation Records'!$D$3:$D$56,255),0))=0,"",INDEX('Disaggregation Records'!$G$3:$G$56,MATCH(LEFT(L124,255),LEFT('Disaggregation Records'!$D$3:$D$56,255),0))),"")</f>
        <v/>
      </c>
      <c r="J124" s="463" t="s">
        <v>406</v>
      </c>
      <c r="K124" s="463">
        <f t="shared" si="4"/>
        <v>85</v>
      </c>
      <c r="L124" s="463" t="str">
        <f t="shared" si="5"/>
        <v/>
      </c>
      <c r="M124" s="463" t="str">
        <f t="shared" si="6"/>
        <v/>
      </c>
      <c r="N124" s="431" t="b">
        <f t="shared" si="7"/>
        <v>0</v>
      </c>
      <c r="O124" s="435" t="s">
        <v>1596</v>
      </c>
      <c r="P124" s="293"/>
      <c r="Q124" s="292"/>
    </row>
    <row r="125" spans="1:17" ht="37.5" customHeight="1" x14ac:dyDescent="0.3">
      <c r="A125" s="366">
        <v>12</v>
      </c>
      <c r="B125" s="383" t="str">
        <f>IFERROR(VLOOKUP(A125,'Impact Indicators - Section B'!$A$9:$S$27,19,FALSE),"")</f>
        <v/>
      </c>
      <c r="C125" s="466" t="str">
        <f t="array" ref="C125">IFERROR(IF(INDEX('Disaggregation Records'!$E$3:$E$56,MATCH(LEFT(L125,255),LEFT('Disaggregation Records'!$D$3:$D$56,255),0))=0,"",INDEX('Disaggregation Records'!$E$3:$E$56,MATCH(LEFT(L125,255),LEFT('Disaggregation Records'!$D$3:$D$56,255),0))),"")</f>
        <v/>
      </c>
      <c r="D125" s="466" t="str">
        <f t="array" ref="D125">IFERROR(IF(INDEX('Disaggregation Records'!$F$3:$F$56,MATCH(LEFT(L125,255),LEFT('Disaggregation Records'!$D$3:$D$56,255),0))=0,"",INDEX('Disaggregation Records'!$F$3:$F$56,MATCH(LEFT(L125,255),LEFT('Disaggregation Records'!$D$3:$D$56,255),0))),"")</f>
        <v/>
      </c>
      <c r="E125" s="369" t="str">
        <f t="array" ref="E125">IFERROR(IF(INDEX('Disaggregation Data'!$K$3:$K$154,MATCH(LEFT(M125,255),LEFT('Disaggregation Data'!$J$3:$J$154,255),0))=0,"",INDEX('Disaggregation Data'!$K$3:$K$154,MATCH(LEFT(M125,255),LEFT('Disaggregation Data'!$J$3:$J$154,255),0))),"")</f>
        <v/>
      </c>
      <c r="F125" s="369" t="str">
        <f t="array" ref="F125">IFERROR(IF(INDEX('Disaggregation Data'!$L$3:$L$154,MATCH(LEFT(M125,255),LEFT('Disaggregation Data'!$J$3:$J$154,255),0))=0,"",INDEX('Disaggregation Data'!$L$3:$L$154,MATCH(LEFT(M125,255),LEFT('Disaggregation Data'!$J$3:$J$154,255),0))),"")</f>
        <v/>
      </c>
      <c r="G125" s="369" t="str">
        <f t="array" ref="G125">IFERROR(IF(INDEX('Disaggregation Data'!$M$3:$M$154,MATCH(LEFT(M125,255),LEFT('Disaggregation Data'!$J$3:$J$154,255),0))=0,"",INDEX('Disaggregation Data'!$M$3:$M$154,MATCH(LEFT(M125,255),LEFT('Disaggregation Data'!$J$3:$J$154,255),0))),"")</f>
        <v/>
      </c>
      <c r="H125" s="368" t="str">
        <f t="array" ref="H125">IFERROR(IF(INDEX('Disaggregation Data'!$N$3:$N$154,MATCH(LEFT(M125,255),LEFT('Disaggregation Data'!$J$3:$J$154,255),0))=0,"",INDEX('Disaggregation Data'!$N$3:$N$154,MATCH(LEFT(M125,255),LEFT('Disaggregation Data'!$J$3:$J$154,255),0))),"")</f>
        <v/>
      </c>
      <c r="I125" s="463" t="str">
        <f t="array" ref="I125">IFERROR(IF(INDEX('Disaggregation Records'!$G$3:$G$56,MATCH(LEFT(L125,255),LEFT('Disaggregation Records'!$D$3:$D$56,255),0))=0,"",INDEX('Disaggregation Records'!$G$3:$G$56,MATCH(LEFT(L125,255),LEFT('Disaggregation Records'!$D$3:$D$56,255),0))),"")</f>
        <v/>
      </c>
      <c r="J125" s="463" t="s">
        <v>406</v>
      </c>
      <c r="K125" s="463">
        <f t="shared" si="4"/>
        <v>86</v>
      </c>
      <c r="L125" s="463" t="str">
        <f t="shared" si="5"/>
        <v/>
      </c>
      <c r="M125" s="463" t="str">
        <f t="shared" si="6"/>
        <v/>
      </c>
      <c r="N125" s="431" t="b">
        <f t="shared" si="7"/>
        <v>0</v>
      </c>
      <c r="O125" s="435" t="s">
        <v>1597</v>
      </c>
      <c r="P125" s="293"/>
      <c r="Q125" s="292"/>
    </row>
    <row r="126" spans="1:17" ht="37.5" customHeight="1" x14ac:dyDescent="0.3">
      <c r="A126" s="366">
        <v>12</v>
      </c>
      <c r="B126" s="383" t="str">
        <f>IFERROR(VLOOKUP(A126,'Impact Indicators - Section B'!$A$9:$S$27,19,FALSE),"")</f>
        <v/>
      </c>
      <c r="C126" s="466" t="str">
        <f t="array" ref="C126">IFERROR(IF(INDEX('Disaggregation Records'!$E$3:$E$56,MATCH(LEFT(L126,255),LEFT('Disaggregation Records'!$D$3:$D$56,255),0))=0,"",INDEX('Disaggregation Records'!$E$3:$E$56,MATCH(LEFT(L126,255),LEFT('Disaggregation Records'!$D$3:$D$56,255),0))),"")</f>
        <v/>
      </c>
      <c r="D126" s="466" t="str">
        <f t="array" ref="D126">IFERROR(IF(INDEX('Disaggregation Records'!$F$3:$F$56,MATCH(LEFT(L126,255),LEFT('Disaggregation Records'!$D$3:$D$56,255),0))=0,"",INDEX('Disaggregation Records'!$F$3:$F$56,MATCH(LEFT(L126,255),LEFT('Disaggregation Records'!$D$3:$D$56,255),0))),"")</f>
        <v/>
      </c>
      <c r="E126" s="369" t="str">
        <f t="array" ref="E126">IFERROR(IF(INDEX('Disaggregation Data'!$K$3:$K$154,MATCH(LEFT(M126,255),LEFT('Disaggregation Data'!$J$3:$J$154,255),0))=0,"",INDEX('Disaggregation Data'!$K$3:$K$154,MATCH(LEFT(M126,255),LEFT('Disaggregation Data'!$J$3:$J$154,255),0))),"")</f>
        <v/>
      </c>
      <c r="F126" s="369" t="str">
        <f t="array" ref="F126">IFERROR(IF(INDEX('Disaggregation Data'!$L$3:$L$154,MATCH(LEFT(M126,255),LEFT('Disaggregation Data'!$J$3:$J$154,255),0))=0,"",INDEX('Disaggregation Data'!$L$3:$L$154,MATCH(LEFT(M126,255),LEFT('Disaggregation Data'!$J$3:$J$154,255),0))),"")</f>
        <v/>
      </c>
      <c r="G126" s="369" t="str">
        <f t="array" ref="G126">IFERROR(IF(INDEX('Disaggregation Data'!$M$3:$M$154,MATCH(LEFT(M126,255),LEFT('Disaggregation Data'!$J$3:$J$154,255),0))=0,"",INDEX('Disaggregation Data'!$M$3:$M$154,MATCH(LEFT(M126,255),LEFT('Disaggregation Data'!$J$3:$J$154,255),0))),"")</f>
        <v/>
      </c>
      <c r="H126" s="368" t="str">
        <f t="array" ref="H126">IFERROR(IF(INDEX('Disaggregation Data'!$N$3:$N$154,MATCH(LEFT(M126,255),LEFT('Disaggregation Data'!$J$3:$J$154,255),0))=0,"",INDEX('Disaggregation Data'!$N$3:$N$154,MATCH(LEFT(M126,255),LEFT('Disaggregation Data'!$J$3:$J$154,255),0))),"")</f>
        <v/>
      </c>
      <c r="I126" s="463" t="str">
        <f t="array" ref="I126">IFERROR(IF(INDEX('Disaggregation Records'!$G$3:$G$56,MATCH(LEFT(L126,255),LEFT('Disaggregation Records'!$D$3:$D$56,255),0))=0,"",INDEX('Disaggregation Records'!$G$3:$G$56,MATCH(LEFT(L126,255),LEFT('Disaggregation Records'!$D$3:$D$56,255),0))),"")</f>
        <v/>
      </c>
      <c r="J126" s="463" t="s">
        <v>406</v>
      </c>
      <c r="K126" s="463">
        <f t="shared" si="4"/>
        <v>87</v>
      </c>
      <c r="L126" s="463" t="str">
        <f t="shared" si="5"/>
        <v/>
      </c>
      <c r="M126" s="463" t="str">
        <f t="shared" si="6"/>
        <v/>
      </c>
      <c r="N126" s="431" t="b">
        <f t="shared" si="7"/>
        <v>0</v>
      </c>
      <c r="O126" s="435" t="s">
        <v>1598</v>
      </c>
      <c r="P126" s="293"/>
      <c r="Q126" s="292"/>
    </row>
    <row r="127" spans="1:17" ht="37.5" customHeight="1" x14ac:dyDescent="0.3">
      <c r="A127" s="366">
        <v>12</v>
      </c>
      <c r="B127" s="383" t="str">
        <f>IFERROR(VLOOKUP(A127,'Impact Indicators - Section B'!$A$9:$S$27,19,FALSE),"")</f>
        <v/>
      </c>
      <c r="C127" s="466" t="str">
        <f t="array" ref="C127">IFERROR(IF(INDEX('Disaggregation Records'!$E$3:$E$56,MATCH(LEFT(L127,255),LEFT('Disaggregation Records'!$D$3:$D$56,255),0))=0,"",INDEX('Disaggregation Records'!$E$3:$E$56,MATCH(LEFT(L127,255),LEFT('Disaggregation Records'!$D$3:$D$56,255),0))),"")</f>
        <v/>
      </c>
      <c r="D127" s="466" t="str">
        <f t="array" ref="D127">IFERROR(IF(INDEX('Disaggregation Records'!$F$3:$F$56,MATCH(LEFT(L127,255),LEFT('Disaggregation Records'!$D$3:$D$56,255),0))=0,"",INDEX('Disaggregation Records'!$F$3:$F$56,MATCH(LEFT(L127,255),LEFT('Disaggregation Records'!$D$3:$D$56,255),0))),"")</f>
        <v/>
      </c>
      <c r="E127" s="369" t="str">
        <f t="array" ref="E127">IFERROR(IF(INDEX('Disaggregation Data'!$K$3:$K$154,MATCH(LEFT(M127,255),LEFT('Disaggregation Data'!$J$3:$J$154,255),0))=0,"",INDEX('Disaggregation Data'!$K$3:$K$154,MATCH(LEFT(M127,255),LEFT('Disaggregation Data'!$J$3:$J$154,255),0))),"")</f>
        <v/>
      </c>
      <c r="F127" s="369" t="str">
        <f t="array" ref="F127">IFERROR(IF(INDEX('Disaggregation Data'!$L$3:$L$154,MATCH(LEFT(M127,255),LEFT('Disaggregation Data'!$J$3:$J$154,255),0))=0,"",INDEX('Disaggregation Data'!$L$3:$L$154,MATCH(LEFT(M127,255),LEFT('Disaggregation Data'!$J$3:$J$154,255),0))),"")</f>
        <v/>
      </c>
      <c r="G127" s="369" t="str">
        <f t="array" ref="G127">IFERROR(IF(INDEX('Disaggregation Data'!$M$3:$M$154,MATCH(LEFT(M127,255),LEFT('Disaggregation Data'!$J$3:$J$154,255),0))=0,"",INDEX('Disaggregation Data'!$M$3:$M$154,MATCH(LEFT(M127,255),LEFT('Disaggregation Data'!$J$3:$J$154,255),0))),"")</f>
        <v/>
      </c>
      <c r="H127" s="368" t="str">
        <f t="array" ref="H127">IFERROR(IF(INDEX('Disaggregation Data'!$N$3:$N$154,MATCH(LEFT(M127,255),LEFT('Disaggregation Data'!$J$3:$J$154,255),0))=0,"",INDEX('Disaggregation Data'!$N$3:$N$154,MATCH(LEFT(M127,255),LEFT('Disaggregation Data'!$J$3:$J$154,255),0))),"")</f>
        <v/>
      </c>
      <c r="I127" s="463" t="str">
        <f t="array" ref="I127">IFERROR(IF(INDEX('Disaggregation Records'!$G$3:$G$56,MATCH(LEFT(L127,255),LEFT('Disaggregation Records'!$D$3:$D$56,255),0))=0,"",INDEX('Disaggregation Records'!$G$3:$G$56,MATCH(LEFT(L127,255),LEFT('Disaggregation Records'!$D$3:$D$56,255),0))),"")</f>
        <v/>
      </c>
      <c r="J127" s="463" t="s">
        <v>406</v>
      </c>
      <c r="K127" s="463">
        <f t="shared" si="4"/>
        <v>88</v>
      </c>
      <c r="L127" s="463" t="str">
        <f t="shared" si="5"/>
        <v/>
      </c>
      <c r="M127" s="463" t="str">
        <f t="shared" si="6"/>
        <v/>
      </c>
      <c r="N127" s="431" t="b">
        <f t="shared" si="7"/>
        <v>0</v>
      </c>
      <c r="O127" s="435" t="s">
        <v>1599</v>
      </c>
      <c r="P127" s="293"/>
      <c r="Q127" s="292"/>
    </row>
    <row r="128" spans="1:17" ht="37.5" customHeight="1" x14ac:dyDescent="0.3">
      <c r="A128" s="366">
        <v>12</v>
      </c>
      <c r="B128" s="383" t="str">
        <f>IFERROR(VLOOKUP(A128,'Impact Indicators - Section B'!$A$9:$S$27,19,FALSE),"")</f>
        <v/>
      </c>
      <c r="C128" s="466" t="str">
        <f t="array" ref="C128">IFERROR(IF(INDEX('Disaggregation Records'!$E$3:$E$56,MATCH(LEFT(L128,255),LEFT('Disaggregation Records'!$D$3:$D$56,255),0))=0,"",INDEX('Disaggregation Records'!$E$3:$E$56,MATCH(LEFT(L128,255),LEFT('Disaggregation Records'!$D$3:$D$56,255),0))),"")</f>
        <v/>
      </c>
      <c r="D128" s="466" t="str">
        <f t="array" ref="D128">IFERROR(IF(INDEX('Disaggregation Records'!$F$3:$F$56,MATCH(LEFT(L128,255),LEFT('Disaggregation Records'!$D$3:$D$56,255),0))=0,"",INDEX('Disaggregation Records'!$F$3:$F$56,MATCH(LEFT(L128,255),LEFT('Disaggregation Records'!$D$3:$D$56,255),0))),"")</f>
        <v/>
      </c>
      <c r="E128" s="369" t="str">
        <f t="array" ref="E128">IFERROR(IF(INDEX('Disaggregation Data'!$K$3:$K$154,MATCH(LEFT(M128,255),LEFT('Disaggregation Data'!$J$3:$J$154,255),0))=0,"",INDEX('Disaggregation Data'!$K$3:$K$154,MATCH(LEFT(M128,255),LEFT('Disaggregation Data'!$J$3:$J$154,255),0))),"")</f>
        <v/>
      </c>
      <c r="F128" s="369" t="str">
        <f t="array" ref="F128">IFERROR(IF(INDEX('Disaggregation Data'!$L$3:$L$154,MATCH(LEFT(M128,255),LEFT('Disaggregation Data'!$J$3:$J$154,255),0))=0,"",INDEX('Disaggregation Data'!$L$3:$L$154,MATCH(LEFT(M128,255),LEFT('Disaggregation Data'!$J$3:$J$154,255),0))),"")</f>
        <v/>
      </c>
      <c r="G128" s="369" t="str">
        <f t="array" ref="G128">IFERROR(IF(INDEX('Disaggregation Data'!$M$3:$M$154,MATCH(LEFT(M128,255),LEFT('Disaggregation Data'!$J$3:$J$154,255),0))=0,"",INDEX('Disaggregation Data'!$M$3:$M$154,MATCH(LEFT(M128,255),LEFT('Disaggregation Data'!$J$3:$J$154,255),0))),"")</f>
        <v/>
      </c>
      <c r="H128" s="368" t="str">
        <f t="array" ref="H128">IFERROR(IF(INDEX('Disaggregation Data'!$N$3:$N$154,MATCH(LEFT(M128,255),LEFT('Disaggregation Data'!$J$3:$J$154,255),0))=0,"",INDEX('Disaggregation Data'!$N$3:$N$154,MATCH(LEFT(M128,255),LEFT('Disaggregation Data'!$J$3:$J$154,255),0))),"")</f>
        <v/>
      </c>
      <c r="I128" s="463" t="str">
        <f t="array" ref="I128">IFERROR(IF(INDEX('Disaggregation Records'!$G$3:$G$56,MATCH(LEFT(L128,255),LEFT('Disaggregation Records'!$D$3:$D$56,255),0))=0,"",INDEX('Disaggregation Records'!$G$3:$G$56,MATCH(LEFT(L128,255),LEFT('Disaggregation Records'!$D$3:$D$56,255),0))),"")</f>
        <v/>
      </c>
      <c r="J128" s="463" t="s">
        <v>406</v>
      </c>
      <c r="K128" s="463">
        <f t="shared" si="4"/>
        <v>89</v>
      </c>
      <c r="L128" s="463" t="str">
        <f t="shared" si="5"/>
        <v/>
      </c>
      <c r="M128" s="463" t="str">
        <f t="shared" si="6"/>
        <v/>
      </c>
      <c r="N128" s="431" t="b">
        <f t="shared" si="7"/>
        <v>0</v>
      </c>
      <c r="O128" s="435" t="s">
        <v>1600</v>
      </c>
      <c r="P128" s="293"/>
      <c r="Q128" s="292"/>
    </row>
    <row r="129" spans="1:17" ht="37.5" customHeight="1" x14ac:dyDescent="0.3">
      <c r="A129" s="366">
        <v>13</v>
      </c>
      <c r="B129" s="383" t="str">
        <f>IFERROR(VLOOKUP(A129,'Impact Indicators - Section B'!$A$9:$S$27,19,FALSE),"")</f>
        <v/>
      </c>
      <c r="C129" s="466" t="str">
        <f t="array" ref="C129">IFERROR(IF(INDEX('Disaggregation Records'!$E$3:$E$56,MATCH(LEFT(L129,255),LEFT('Disaggregation Records'!$D$3:$D$56,255),0))=0,"",INDEX('Disaggregation Records'!$E$3:$E$56,MATCH(LEFT(L129,255),LEFT('Disaggregation Records'!$D$3:$D$56,255),0))),"")</f>
        <v/>
      </c>
      <c r="D129" s="466" t="str">
        <f t="array" ref="D129">IFERROR(IF(INDEX('Disaggregation Records'!$F$3:$F$56,MATCH(LEFT(L129,255),LEFT('Disaggregation Records'!$D$3:$D$56,255),0))=0,"",INDEX('Disaggregation Records'!$F$3:$F$56,MATCH(LEFT(L129,255),LEFT('Disaggregation Records'!$D$3:$D$56,255),0))),"")</f>
        <v/>
      </c>
      <c r="E129" s="369" t="str">
        <f t="array" ref="E129">IFERROR(IF(INDEX('Disaggregation Data'!$K$3:$K$154,MATCH(LEFT(M129,255),LEFT('Disaggregation Data'!$J$3:$J$154,255),0))=0,"",INDEX('Disaggregation Data'!$K$3:$K$154,MATCH(LEFT(M129,255),LEFT('Disaggregation Data'!$J$3:$J$154,255),0))),"")</f>
        <v/>
      </c>
      <c r="F129" s="369" t="str">
        <f t="array" ref="F129">IFERROR(IF(INDEX('Disaggregation Data'!$L$3:$L$154,MATCH(LEFT(M129,255),LEFT('Disaggregation Data'!$J$3:$J$154,255),0))=0,"",INDEX('Disaggregation Data'!$L$3:$L$154,MATCH(LEFT(M129,255),LEFT('Disaggregation Data'!$J$3:$J$154,255),0))),"")</f>
        <v/>
      </c>
      <c r="G129" s="369" t="str">
        <f t="array" ref="G129">IFERROR(IF(INDEX('Disaggregation Data'!$M$3:$M$154,MATCH(LEFT(M129,255),LEFT('Disaggregation Data'!$J$3:$J$154,255),0))=0,"",INDEX('Disaggregation Data'!$M$3:$M$154,MATCH(LEFT(M129,255),LEFT('Disaggregation Data'!$J$3:$J$154,255),0))),"")</f>
        <v/>
      </c>
      <c r="H129" s="368" t="str">
        <f t="array" ref="H129">IFERROR(IF(INDEX('Disaggregation Data'!$N$3:$N$154,MATCH(LEFT(M129,255),LEFT('Disaggregation Data'!$J$3:$J$154,255),0))=0,"",INDEX('Disaggregation Data'!$N$3:$N$154,MATCH(LEFT(M129,255),LEFT('Disaggregation Data'!$J$3:$J$154,255),0))),"")</f>
        <v/>
      </c>
      <c r="I129" s="463" t="str">
        <f t="array" ref="I129">IFERROR(IF(INDEX('Disaggregation Records'!$G$3:$G$56,MATCH(LEFT(L129,255),LEFT('Disaggregation Records'!$D$3:$D$56,255),0))=0,"",INDEX('Disaggregation Records'!$G$3:$G$56,MATCH(LEFT(L129,255),LEFT('Disaggregation Records'!$D$3:$D$56,255),0))),"")</f>
        <v/>
      </c>
      <c r="J129" s="463" t="s">
        <v>407</v>
      </c>
      <c r="K129" s="463">
        <f t="shared" si="4"/>
        <v>90</v>
      </c>
      <c r="L129" s="463" t="str">
        <f t="shared" si="5"/>
        <v/>
      </c>
      <c r="M129" s="463" t="str">
        <f t="shared" si="6"/>
        <v/>
      </c>
      <c r="N129" s="431" t="b">
        <f t="shared" si="7"/>
        <v>0</v>
      </c>
      <c r="O129" s="435" t="s">
        <v>1601</v>
      </c>
      <c r="P129" s="293"/>
      <c r="Q129" s="292"/>
    </row>
    <row r="130" spans="1:17" ht="37.5" customHeight="1" x14ac:dyDescent="0.3">
      <c r="A130" s="366">
        <v>13</v>
      </c>
      <c r="B130" s="383" t="str">
        <f>IFERROR(VLOOKUP(A130,'Impact Indicators - Section B'!$A$9:$S$27,19,FALSE),"")</f>
        <v/>
      </c>
      <c r="C130" s="466" t="str">
        <f t="array" ref="C130">IFERROR(IF(INDEX('Disaggregation Records'!$E$3:$E$56,MATCH(LEFT(L130,255),LEFT('Disaggregation Records'!$D$3:$D$56,255),0))=0,"",INDEX('Disaggregation Records'!$E$3:$E$56,MATCH(LEFT(L130,255),LEFT('Disaggregation Records'!$D$3:$D$56,255),0))),"")</f>
        <v/>
      </c>
      <c r="D130" s="466" t="str">
        <f t="array" ref="D130">IFERROR(IF(INDEX('Disaggregation Records'!$F$3:$F$56,MATCH(LEFT(L130,255),LEFT('Disaggregation Records'!$D$3:$D$56,255),0))=0,"",INDEX('Disaggregation Records'!$F$3:$F$56,MATCH(LEFT(L130,255),LEFT('Disaggregation Records'!$D$3:$D$56,255),0))),"")</f>
        <v/>
      </c>
      <c r="E130" s="369" t="str">
        <f t="array" ref="E130">IFERROR(IF(INDEX('Disaggregation Data'!$K$3:$K$154,MATCH(LEFT(M130,255),LEFT('Disaggregation Data'!$J$3:$J$154,255),0))=0,"",INDEX('Disaggregation Data'!$K$3:$K$154,MATCH(LEFT(M130,255),LEFT('Disaggregation Data'!$J$3:$J$154,255),0))),"")</f>
        <v/>
      </c>
      <c r="F130" s="369" t="str">
        <f t="array" ref="F130">IFERROR(IF(INDEX('Disaggregation Data'!$L$3:$L$154,MATCH(LEFT(M130,255),LEFT('Disaggregation Data'!$J$3:$J$154,255),0))=0,"",INDEX('Disaggregation Data'!$L$3:$L$154,MATCH(LEFT(M130,255),LEFT('Disaggregation Data'!$J$3:$J$154,255),0))),"")</f>
        <v/>
      </c>
      <c r="G130" s="369" t="str">
        <f t="array" ref="G130">IFERROR(IF(INDEX('Disaggregation Data'!$M$3:$M$154,MATCH(LEFT(M130,255),LEFT('Disaggregation Data'!$J$3:$J$154,255),0))=0,"",INDEX('Disaggregation Data'!$M$3:$M$154,MATCH(LEFT(M130,255),LEFT('Disaggregation Data'!$J$3:$J$154,255),0))),"")</f>
        <v/>
      </c>
      <c r="H130" s="368" t="str">
        <f t="array" ref="H130">IFERROR(IF(INDEX('Disaggregation Data'!$N$3:$N$154,MATCH(LEFT(M130,255),LEFT('Disaggregation Data'!$J$3:$J$154,255),0))=0,"",INDEX('Disaggregation Data'!$N$3:$N$154,MATCH(LEFT(M130,255),LEFT('Disaggregation Data'!$J$3:$J$154,255),0))),"")</f>
        <v/>
      </c>
      <c r="I130" s="463" t="str">
        <f t="array" ref="I130">IFERROR(IF(INDEX('Disaggregation Records'!$G$3:$G$56,MATCH(LEFT(L130,255),LEFT('Disaggregation Records'!$D$3:$D$56,255),0))=0,"",INDEX('Disaggregation Records'!$G$3:$G$56,MATCH(LEFT(L130,255),LEFT('Disaggregation Records'!$D$3:$D$56,255),0))),"")</f>
        <v/>
      </c>
      <c r="J130" s="463" t="s">
        <v>407</v>
      </c>
      <c r="K130" s="463">
        <f t="shared" si="4"/>
        <v>91</v>
      </c>
      <c r="L130" s="463" t="str">
        <f t="shared" si="5"/>
        <v/>
      </c>
      <c r="M130" s="463" t="str">
        <f t="shared" si="6"/>
        <v/>
      </c>
      <c r="N130" s="431" t="b">
        <f t="shared" si="7"/>
        <v>0</v>
      </c>
      <c r="O130" s="435" t="s">
        <v>1602</v>
      </c>
      <c r="P130" s="293"/>
      <c r="Q130" s="292"/>
    </row>
    <row r="131" spans="1:17" ht="37.5" customHeight="1" x14ac:dyDescent="0.3">
      <c r="A131" s="366">
        <v>13</v>
      </c>
      <c r="B131" s="383" t="str">
        <f>IFERROR(VLOOKUP(A131,'Impact Indicators - Section B'!$A$9:$S$27,19,FALSE),"")</f>
        <v/>
      </c>
      <c r="C131" s="466" t="str">
        <f t="array" ref="C131">IFERROR(IF(INDEX('Disaggregation Records'!$E$3:$E$56,MATCH(LEFT(L131,255),LEFT('Disaggregation Records'!$D$3:$D$56,255),0))=0,"",INDEX('Disaggregation Records'!$E$3:$E$56,MATCH(LEFT(L131,255),LEFT('Disaggregation Records'!$D$3:$D$56,255),0))),"")</f>
        <v/>
      </c>
      <c r="D131" s="466" t="str">
        <f t="array" ref="D131">IFERROR(IF(INDEX('Disaggregation Records'!$F$3:$F$56,MATCH(LEFT(L131,255),LEFT('Disaggregation Records'!$D$3:$D$56,255),0))=0,"",INDEX('Disaggregation Records'!$F$3:$F$56,MATCH(LEFT(L131,255),LEFT('Disaggregation Records'!$D$3:$D$56,255),0))),"")</f>
        <v/>
      </c>
      <c r="E131" s="369" t="str">
        <f t="array" ref="E131">IFERROR(IF(INDEX('Disaggregation Data'!$K$3:$K$154,MATCH(LEFT(M131,255),LEFT('Disaggregation Data'!$J$3:$J$154,255),0))=0,"",INDEX('Disaggregation Data'!$K$3:$K$154,MATCH(LEFT(M131,255),LEFT('Disaggregation Data'!$J$3:$J$154,255),0))),"")</f>
        <v/>
      </c>
      <c r="F131" s="369" t="str">
        <f t="array" ref="F131">IFERROR(IF(INDEX('Disaggregation Data'!$L$3:$L$154,MATCH(LEFT(M131,255),LEFT('Disaggregation Data'!$J$3:$J$154,255),0))=0,"",INDEX('Disaggregation Data'!$L$3:$L$154,MATCH(LEFT(M131,255),LEFT('Disaggregation Data'!$J$3:$J$154,255),0))),"")</f>
        <v/>
      </c>
      <c r="G131" s="369" t="str">
        <f t="array" ref="G131">IFERROR(IF(INDEX('Disaggregation Data'!$M$3:$M$154,MATCH(LEFT(M131,255),LEFT('Disaggregation Data'!$J$3:$J$154,255),0))=0,"",INDEX('Disaggregation Data'!$M$3:$M$154,MATCH(LEFT(M131,255),LEFT('Disaggregation Data'!$J$3:$J$154,255),0))),"")</f>
        <v/>
      </c>
      <c r="H131" s="368" t="str">
        <f t="array" ref="H131">IFERROR(IF(INDEX('Disaggregation Data'!$N$3:$N$154,MATCH(LEFT(M131,255),LEFT('Disaggregation Data'!$J$3:$J$154,255),0))=0,"",INDEX('Disaggregation Data'!$N$3:$N$154,MATCH(LEFT(M131,255),LEFT('Disaggregation Data'!$J$3:$J$154,255),0))),"")</f>
        <v/>
      </c>
      <c r="I131" s="463" t="str">
        <f t="array" ref="I131">IFERROR(IF(INDEX('Disaggregation Records'!$G$3:$G$56,MATCH(LEFT(L131,255),LEFT('Disaggregation Records'!$D$3:$D$56,255),0))=0,"",INDEX('Disaggregation Records'!$G$3:$G$56,MATCH(LEFT(L131,255),LEFT('Disaggregation Records'!$D$3:$D$56,255),0))),"")</f>
        <v/>
      </c>
      <c r="J131" s="463" t="s">
        <v>407</v>
      </c>
      <c r="K131" s="463">
        <f t="shared" si="4"/>
        <v>92</v>
      </c>
      <c r="L131" s="463" t="str">
        <f t="shared" si="5"/>
        <v/>
      </c>
      <c r="M131" s="463" t="str">
        <f t="shared" si="6"/>
        <v/>
      </c>
      <c r="N131" s="431" t="b">
        <f t="shared" si="7"/>
        <v>0</v>
      </c>
      <c r="O131" s="435" t="s">
        <v>1603</v>
      </c>
      <c r="P131" s="293"/>
      <c r="Q131" s="292"/>
    </row>
    <row r="132" spans="1:17" ht="37.5" customHeight="1" x14ac:dyDescent="0.3">
      <c r="A132" s="366">
        <v>13</v>
      </c>
      <c r="B132" s="383" t="str">
        <f>IFERROR(VLOOKUP(A132,'Impact Indicators - Section B'!$A$9:$S$27,19,FALSE),"")</f>
        <v/>
      </c>
      <c r="C132" s="466" t="str">
        <f t="array" ref="C132">IFERROR(IF(INDEX('Disaggregation Records'!$E$3:$E$56,MATCH(LEFT(L132,255),LEFT('Disaggregation Records'!$D$3:$D$56,255),0))=0,"",INDEX('Disaggregation Records'!$E$3:$E$56,MATCH(LEFT(L132,255),LEFT('Disaggregation Records'!$D$3:$D$56,255),0))),"")</f>
        <v/>
      </c>
      <c r="D132" s="466" t="str">
        <f t="array" ref="D132">IFERROR(IF(INDEX('Disaggregation Records'!$F$3:$F$56,MATCH(LEFT(L132,255),LEFT('Disaggregation Records'!$D$3:$D$56,255),0))=0,"",INDEX('Disaggregation Records'!$F$3:$F$56,MATCH(LEFT(L132,255),LEFT('Disaggregation Records'!$D$3:$D$56,255),0))),"")</f>
        <v/>
      </c>
      <c r="E132" s="369" t="str">
        <f t="array" ref="E132">IFERROR(IF(INDEX('Disaggregation Data'!$K$3:$K$154,MATCH(LEFT(M132,255),LEFT('Disaggregation Data'!$J$3:$J$154,255),0))=0,"",INDEX('Disaggregation Data'!$K$3:$K$154,MATCH(LEFT(M132,255),LEFT('Disaggregation Data'!$J$3:$J$154,255),0))),"")</f>
        <v/>
      </c>
      <c r="F132" s="369" t="str">
        <f t="array" ref="F132">IFERROR(IF(INDEX('Disaggregation Data'!$L$3:$L$154,MATCH(LEFT(M132,255),LEFT('Disaggregation Data'!$J$3:$J$154,255),0))=0,"",INDEX('Disaggregation Data'!$L$3:$L$154,MATCH(LEFT(M132,255),LEFT('Disaggregation Data'!$J$3:$J$154,255),0))),"")</f>
        <v/>
      </c>
      <c r="G132" s="369" t="str">
        <f t="array" ref="G132">IFERROR(IF(INDEX('Disaggregation Data'!$M$3:$M$154,MATCH(LEFT(M132,255),LEFT('Disaggregation Data'!$J$3:$J$154,255),0))=0,"",INDEX('Disaggregation Data'!$M$3:$M$154,MATCH(LEFT(M132,255),LEFT('Disaggregation Data'!$J$3:$J$154,255),0))),"")</f>
        <v/>
      </c>
      <c r="H132" s="368" t="str">
        <f t="array" ref="H132">IFERROR(IF(INDEX('Disaggregation Data'!$N$3:$N$154,MATCH(LEFT(M132,255),LEFT('Disaggregation Data'!$J$3:$J$154,255),0))=0,"",INDEX('Disaggregation Data'!$N$3:$N$154,MATCH(LEFT(M132,255),LEFT('Disaggregation Data'!$J$3:$J$154,255),0))),"")</f>
        <v/>
      </c>
      <c r="I132" s="463" t="str">
        <f t="array" ref="I132">IFERROR(IF(INDEX('Disaggregation Records'!$G$3:$G$56,MATCH(LEFT(L132,255),LEFT('Disaggregation Records'!$D$3:$D$56,255),0))=0,"",INDEX('Disaggregation Records'!$G$3:$G$56,MATCH(LEFT(L132,255),LEFT('Disaggregation Records'!$D$3:$D$56,255),0))),"")</f>
        <v/>
      </c>
      <c r="J132" s="463" t="s">
        <v>407</v>
      </c>
      <c r="K132" s="463">
        <f t="shared" si="4"/>
        <v>93</v>
      </c>
      <c r="L132" s="463" t="str">
        <f t="shared" si="5"/>
        <v/>
      </c>
      <c r="M132" s="463" t="str">
        <f t="shared" si="6"/>
        <v/>
      </c>
      <c r="N132" s="431" t="b">
        <f t="shared" si="7"/>
        <v>0</v>
      </c>
      <c r="O132" s="435" t="s">
        <v>1604</v>
      </c>
      <c r="P132" s="293"/>
      <c r="Q132" s="292"/>
    </row>
    <row r="133" spans="1:17" ht="37.5" customHeight="1" x14ac:dyDescent="0.3">
      <c r="A133" s="366">
        <v>13</v>
      </c>
      <c r="B133" s="383" t="str">
        <f>IFERROR(VLOOKUP(A133,'Impact Indicators - Section B'!$A$9:$S$27,19,FALSE),"")</f>
        <v/>
      </c>
      <c r="C133" s="466" t="str">
        <f t="array" ref="C133">IFERROR(IF(INDEX('Disaggregation Records'!$E$3:$E$56,MATCH(LEFT(L133,255),LEFT('Disaggregation Records'!$D$3:$D$56,255),0))=0,"",INDEX('Disaggregation Records'!$E$3:$E$56,MATCH(LEFT(L133,255),LEFT('Disaggregation Records'!$D$3:$D$56,255),0))),"")</f>
        <v/>
      </c>
      <c r="D133" s="466" t="str">
        <f t="array" ref="D133">IFERROR(IF(INDEX('Disaggregation Records'!$F$3:$F$56,MATCH(LEFT(L133,255),LEFT('Disaggregation Records'!$D$3:$D$56,255),0))=0,"",INDEX('Disaggregation Records'!$F$3:$F$56,MATCH(LEFT(L133,255),LEFT('Disaggregation Records'!$D$3:$D$56,255),0))),"")</f>
        <v/>
      </c>
      <c r="E133" s="369" t="str">
        <f t="array" ref="E133">IFERROR(IF(INDEX('Disaggregation Data'!$K$3:$K$154,MATCH(LEFT(M133,255),LEFT('Disaggregation Data'!$J$3:$J$154,255),0))=0,"",INDEX('Disaggregation Data'!$K$3:$K$154,MATCH(LEFT(M133,255),LEFT('Disaggregation Data'!$J$3:$J$154,255),0))),"")</f>
        <v/>
      </c>
      <c r="F133" s="369" t="str">
        <f t="array" ref="F133">IFERROR(IF(INDEX('Disaggregation Data'!$L$3:$L$154,MATCH(LEFT(M133,255),LEFT('Disaggregation Data'!$J$3:$J$154,255),0))=0,"",INDEX('Disaggregation Data'!$L$3:$L$154,MATCH(LEFT(M133,255),LEFT('Disaggregation Data'!$J$3:$J$154,255),0))),"")</f>
        <v/>
      </c>
      <c r="G133" s="369" t="str">
        <f t="array" ref="G133">IFERROR(IF(INDEX('Disaggregation Data'!$M$3:$M$154,MATCH(LEFT(M133,255),LEFT('Disaggregation Data'!$J$3:$J$154,255),0))=0,"",INDEX('Disaggregation Data'!$M$3:$M$154,MATCH(LEFT(M133,255),LEFT('Disaggregation Data'!$J$3:$J$154,255),0))),"")</f>
        <v/>
      </c>
      <c r="H133" s="368" t="str">
        <f t="array" ref="H133">IFERROR(IF(INDEX('Disaggregation Data'!$N$3:$N$154,MATCH(LEFT(M133,255),LEFT('Disaggregation Data'!$J$3:$J$154,255),0))=0,"",INDEX('Disaggregation Data'!$N$3:$N$154,MATCH(LEFT(M133,255),LEFT('Disaggregation Data'!$J$3:$J$154,255),0))),"")</f>
        <v/>
      </c>
      <c r="I133" s="463" t="str">
        <f t="array" ref="I133">IFERROR(IF(INDEX('Disaggregation Records'!$G$3:$G$56,MATCH(LEFT(L133,255),LEFT('Disaggregation Records'!$D$3:$D$56,255),0))=0,"",INDEX('Disaggregation Records'!$G$3:$G$56,MATCH(LEFT(L133,255),LEFT('Disaggregation Records'!$D$3:$D$56,255),0))),"")</f>
        <v/>
      </c>
      <c r="J133" s="463" t="s">
        <v>407</v>
      </c>
      <c r="K133" s="463">
        <f t="shared" si="4"/>
        <v>94</v>
      </c>
      <c r="L133" s="463" t="str">
        <f t="shared" si="5"/>
        <v/>
      </c>
      <c r="M133" s="463" t="str">
        <f t="shared" si="6"/>
        <v/>
      </c>
      <c r="N133" s="431" t="b">
        <f t="shared" si="7"/>
        <v>0</v>
      </c>
      <c r="O133" s="435" t="s">
        <v>1605</v>
      </c>
      <c r="P133" s="293"/>
      <c r="Q133" s="292"/>
    </row>
    <row r="134" spans="1:17" ht="37.5" customHeight="1" x14ac:dyDescent="0.3">
      <c r="A134" s="366">
        <v>13</v>
      </c>
      <c r="B134" s="383" t="str">
        <f>IFERROR(VLOOKUP(A134,'Impact Indicators - Section B'!$A$9:$S$27,19,FALSE),"")</f>
        <v/>
      </c>
      <c r="C134" s="466" t="str">
        <f t="array" ref="C134">IFERROR(IF(INDEX('Disaggregation Records'!$E$3:$E$56,MATCH(LEFT(L134,255),LEFT('Disaggregation Records'!$D$3:$D$56,255),0))=0,"",INDEX('Disaggregation Records'!$E$3:$E$56,MATCH(LEFT(L134,255),LEFT('Disaggregation Records'!$D$3:$D$56,255),0))),"")</f>
        <v/>
      </c>
      <c r="D134" s="466" t="str">
        <f t="array" ref="D134">IFERROR(IF(INDEX('Disaggregation Records'!$F$3:$F$56,MATCH(LEFT(L134,255),LEFT('Disaggregation Records'!$D$3:$D$56,255),0))=0,"",INDEX('Disaggregation Records'!$F$3:$F$56,MATCH(LEFT(L134,255),LEFT('Disaggregation Records'!$D$3:$D$56,255),0))),"")</f>
        <v/>
      </c>
      <c r="E134" s="369" t="str">
        <f t="array" ref="E134">IFERROR(IF(INDEX('Disaggregation Data'!$K$3:$K$154,MATCH(LEFT(M134,255),LEFT('Disaggregation Data'!$J$3:$J$154,255),0))=0,"",INDEX('Disaggregation Data'!$K$3:$K$154,MATCH(LEFT(M134,255),LEFT('Disaggregation Data'!$J$3:$J$154,255),0))),"")</f>
        <v/>
      </c>
      <c r="F134" s="369" t="str">
        <f t="array" ref="F134">IFERROR(IF(INDEX('Disaggregation Data'!$L$3:$L$154,MATCH(LEFT(M134,255),LEFT('Disaggregation Data'!$J$3:$J$154,255),0))=0,"",INDEX('Disaggregation Data'!$L$3:$L$154,MATCH(LEFT(M134,255),LEFT('Disaggregation Data'!$J$3:$J$154,255),0))),"")</f>
        <v/>
      </c>
      <c r="G134" s="369" t="str">
        <f t="array" ref="G134">IFERROR(IF(INDEX('Disaggregation Data'!$M$3:$M$154,MATCH(LEFT(M134,255),LEFT('Disaggregation Data'!$J$3:$J$154,255),0))=0,"",INDEX('Disaggregation Data'!$M$3:$M$154,MATCH(LEFT(M134,255),LEFT('Disaggregation Data'!$J$3:$J$154,255),0))),"")</f>
        <v/>
      </c>
      <c r="H134" s="368" t="str">
        <f t="array" ref="H134">IFERROR(IF(INDEX('Disaggregation Data'!$N$3:$N$154,MATCH(LEFT(M134,255),LEFT('Disaggregation Data'!$J$3:$J$154,255),0))=0,"",INDEX('Disaggregation Data'!$N$3:$N$154,MATCH(LEFT(M134,255),LEFT('Disaggregation Data'!$J$3:$J$154,255),0))),"")</f>
        <v/>
      </c>
      <c r="I134" s="463" t="str">
        <f t="array" ref="I134">IFERROR(IF(INDEX('Disaggregation Records'!$G$3:$G$56,MATCH(LEFT(L134,255),LEFT('Disaggregation Records'!$D$3:$D$56,255),0))=0,"",INDEX('Disaggregation Records'!$G$3:$G$56,MATCH(LEFT(L134,255),LEFT('Disaggregation Records'!$D$3:$D$56,255),0))),"")</f>
        <v/>
      </c>
      <c r="J134" s="463" t="s">
        <v>407</v>
      </c>
      <c r="K134" s="463">
        <f t="shared" si="4"/>
        <v>95</v>
      </c>
      <c r="L134" s="463" t="str">
        <f t="shared" si="5"/>
        <v/>
      </c>
      <c r="M134" s="463" t="str">
        <f t="shared" si="6"/>
        <v/>
      </c>
      <c r="N134" s="431" t="b">
        <f t="shared" si="7"/>
        <v>0</v>
      </c>
      <c r="O134" s="435" t="s">
        <v>1606</v>
      </c>
      <c r="P134" s="293"/>
      <c r="Q134" s="292"/>
    </row>
    <row r="135" spans="1:17" ht="37.5" customHeight="1" x14ac:dyDescent="0.3">
      <c r="A135" s="366">
        <v>13</v>
      </c>
      <c r="B135" s="383" t="str">
        <f>IFERROR(VLOOKUP(A135,'Impact Indicators - Section B'!$A$9:$S$27,19,FALSE),"")</f>
        <v/>
      </c>
      <c r="C135" s="466" t="str">
        <f t="array" ref="C135">IFERROR(IF(INDEX('Disaggregation Records'!$E$3:$E$56,MATCH(LEFT(L135,255),LEFT('Disaggregation Records'!$D$3:$D$56,255),0))=0,"",INDEX('Disaggregation Records'!$E$3:$E$56,MATCH(LEFT(L135,255),LEFT('Disaggregation Records'!$D$3:$D$56,255),0))),"")</f>
        <v/>
      </c>
      <c r="D135" s="466" t="str">
        <f t="array" ref="D135">IFERROR(IF(INDEX('Disaggregation Records'!$F$3:$F$56,MATCH(LEFT(L135,255),LEFT('Disaggregation Records'!$D$3:$D$56,255),0))=0,"",INDEX('Disaggregation Records'!$F$3:$F$56,MATCH(LEFT(L135,255),LEFT('Disaggregation Records'!$D$3:$D$56,255),0))),"")</f>
        <v/>
      </c>
      <c r="E135" s="369" t="str">
        <f t="array" ref="E135">IFERROR(IF(INDEX('Disaggregation Data'!$K$3:$K$154,MATCH(LEFT(M135,255),LEFT('Disaggregation Data'!$J$3:$J$154,255),0))=0,"",INDEX('Disaggregation Data'!$K$3:$K$154,MATCH(LEFT(M135,255),LEFT('Disaggregation Data'!$J$3:$J$154,255),0))),"")</f>
        <v/>
      </c>
      <c r="F135" s="369" t="str">
        <f t="array" ref="F135">IFERROR(IF(INDEX('Disaggregation Data'!$L$3:$L$154,MATCH(LEFT(M135,255),LEFT('Disaggregation Data'!$J$3:$J$154,255),0))=0,"",INDEX('Disaggregation Data'!$L$3:$L$154,MATCH(LEFT(M135,255),LEFT('Disaggregation Data'!$J$3:$J$154,255),0))),"")</f>
        <v/>
      </c>
      <c r="G135" s="369" t="str">
        <f t="array" ref="G135">IFERROR(IF(INDEX('Disaggregation Data'!$M$3:$M$154,MATCH(LEFT(M135,255),LEFT('Disaggregation Data'!$J$3:$J$154,255),0))=0,"",INDEX('Disaggregation Data'!$M$3:$M$154,MATCH(LEFT(M135,255),LEFT('Disaggregation Data'!$J$3:$J$154,255),0))),"")</f>
        <v/>
      </c>
      <c r="H135" s="368" t="str">
        <f t="array" ref="H135">IFERROR(IF(INDEX('Disaggregation Data'!$N$3:$N$154,MATCH(LEFT(M135,255),LEFT('Disaggregation Data'!$J$3:$J$154,255),0))=0,"",INDEX('Disaggregation Data'!$N$3:$N$154,MATCH(LEFT(M135,255),LEFT('Disaggregation Data'!$J$3:$J$154,255),0))),"")</f>
        <v/>
      </c>
      <c r="I135" s="463" t="str">
        <f t="array" ref="I135">IFERROR(IF(INDEX('Disaggregation Records'!$G$3:$G$56,MATCH(LEFT(L135,255),LEFT('Disaggregation Records'!$D$3:$D$56,255),0))=0,"",INDEX('Disaggregation Records'!$G$3:$G$56,MATCH(LEFT(L135,255),LEFT('Disaggregation Records'!$D$3:$D$56,255),0))),"")</f>
        <v/>
      </c>
      <c r="J135" s="463" t="s">
        <v>407</v>
      </c>
      <c r="K135" s="463">
        <f t="shared" si="4"/>
        <v>96</v>
      </c>
      <c r="L135" s="463" t="str">
        <f t="shared" si="5"/>
        <v/>
      </c>
      <c r="M135" s="463" t="str">
        <f t="shared" si="6"/>
        <v/>
      </c>
      <c r="N135" s="431" t="b">
        <f t="shared" si="7"/>
        <v>0</v>
      </c>
      <c r="O135" s="435" t="s">
        <v>1607</v>
      </c>
      <c r="P135" s="293"/>
      <c r="Q135" s="292"/>
    </row>
    <row r="136" spans="1:17" ht="37.5" customHeight="1" x14ac:dyDescent="0.3">
      <c r="A136" s="366">
        <v>13</v>
      </c>
      <c r="B136" s="383" t="str">
        <f>IFERROR(VLOOKUP(A136,'Impact Indicators - Section B'!$A$9:$S$27,19,FALSE),"")</f>
        <v/>
      </c>
      <c r="C136" s="466" t="str">
        <f t="array" ref="C136">IFERROR(IF(INDEX('Disaggregation Records'!$E$3:$E$56,MATCH(LEFT(L136,255),LEFT('Disaggregation Records'!$D$3:$D$56,255),0))=0,"",INDEX('Disaggregation Records'!$E$3:$E$56,MATCH(LEFT(L136,255),LEFT('Disaggregation Records'!$D$3:$D$56,255),0))),"")</f>
        <v/>
      </c>
      <c r="D136" s="466" t="str">
        <f t="array" ref="D136">IFERROR(IF(INDEX('Disaggregation Records'!$F$3:$F$56,MATCH(LEFT(L136,255),LEFT('Disaggregation Records'!$D$3:$D$56,255),0))=0,"",INDEX('Disaggregation Records'!$F$3:$F$56,MATCH(LEFT(L136,255),LEFT('Disaggregation Records'!$D$3:$D$56,255),0))),"")</f>
        <v/>
      </c>
      <c r="E136" s="369" t="str">
        <f t="array" ref="E136">IFERROR(IF(INDEX('Disaggregation Data'!$K$3:$K$154,MATCH(LEFT(M136,255),LEFT('Disaggregation Data'!$J$3:$J$154,255),0))=0,"",INDEX('Disaggregation Data'!$K$3:$K$154,MATCH(LEFT(M136,255),LEFT('Disaggregation Data'!$J$3:$J$154,255),0))),"")</f>
        <v/>
      </c>
      <c r="F136" s="369" t="str">
        <f t="array" ref="F136">IFERROR(IF(INDEX('Disaggregation Data'!$L$3:$L$154,MATCH(LEFT(M136,255),LEFT('Disaggregation Data'!$J$3:$J$154,255),0))=0,"",INDEX('Disaggregation Data'!$L$3:$L$154,MATCH(LEFT(M136,255),LEFT('Disaggregation Data'!$J$3:$J$154,255),0))),"")</f>
        <v/>
      </c>
      <c r="G136" s="369" t="str">
        <f t="array" ref="G136">IFERROR(IF(INDEX('Disaggregation Data'!$M$3:$M$154,MATCH(LEFT(M136,255),LEFT('Disaggregation Data'!$J$3:$J$154,255),0))=0,"",INDEX('Disaggregation Data'!$M$3:$M$154,MATCH(LEFT(M136,255),LEFT('Disaggregation Data'!$J$3:$J$154,255),0))),"")</f>
        <v/>
      </c>
      <c r="H136" s="368" t="str">
        <f t="array" ref="H136">IFERROR(IF(INDEX('Disaggregation Data'!$N$3:$N$154,MATCH(LEFT(M136,255),LEFT('Disaggregation Data'!$J$3:$J$154,255),0))=0,"",INDEX('Disaggregation Data'!$N$3:$N$154,MATCH(LEFT(M136,255),LEFT('Disaggregation Data'!$J$3:$J$154,255),0))),"")</f>
        <v/>
      </c>
      <c r="I136" s="463" t="str">
        <f t="array" ref="I136">IFERROR(IF(INDEX('Disaggregation Records'!$G$3:$G$56,MATCH(LEFT(L136,255),LEFT('Disaggregation Records'!$D$3:$D$56,255),0))=0,"",INDEX('Disaggregation Records'!$G$3:$G$56,MATCH(LEFT(L136,255),LEFT('Disaggregation Records'!$D$3:$D$56,255),0))),"")</f>
        <v/>
      </c>
      <c r="J136" s="463" t="s">
        <v>407</v>
      </c>
      <c r="K136" s="463">
        <f t="shared" si="4"/>
        <v>97</v>
      </c>
      <c r="L136" s="463" t="str">
        <f t="shared" si="5"/>
        <v/>
      </c>
      <c r="M136" s="463" t="str">
        <f t="shared" si="6"/>
        <v/>
      </c>
      <c r="N136" s="431" t="b">
        <f t="shared" si="7"/>
        <v>0</v>
      </c>
      <c r="O136" s="435" t="s">
        <v>1608</v>
      </c>
      <c r="P136" s="293"/>
      <c r="Q136" s="292"/>
    </row>
    <row r="137" spans="1:17" ht="37.5" customHeight="1" x14ac:dyDescent="0.3">
      <c r="A137" s="366">
        <v>13</v>
      </c>
      <c r="B137" s="383" t="str">
        <f>IFERROR(VLOOKUP(A137,'Impact Indicators - Section B'!$A$9:$S$27,19,FALSE),"")</f>
        <v/>
      </c>
      <c r="C137" s="466" t="str">
        <f t="array" ref="C137">IFERROR(IF(INDEX('Disaggregation Records'!$E$3:$E$56,MATCH(LEFT(L137,255),LEFT('Disaggregation Records'!$D$3:$D$56,255),0))=0,"",INDEX('Disaggregation Records'!$E$3:$E$56,MATCH(LEFT(L137,255),LEFT('Disaggregation Records'!$D$3:$D$56,255),0))),"")</f>
        <v/>
      </c>
      <c r="D137" s="466" t="str">
        <f t="array" ref="D137">IFERROR(IF(INDEX('Disaggregation Records'!$F$3:$F$56,MATCH(LEFT(L137,255),LEFT('Disaggregation Records'!$D$3:$D$56,255),0))=0,"",INDEX('Disaggregation Records'!$F$3:$F$56,MATCH(LEFT(L137,255),LEFT('Disaggregation Records'!$D$3:$D$56,255),0))),"")</f>
        <v/>
      </c>
      <c r="E137" s="369" t="str">
        <f t="array" ref="E137">IFERROR(IF(INDEX('Disaggregation Data'!$K$3:$K$154,MATCH(LEFT(M137,255),LEFT('Disaggregation Data'!$J$3:$J$154,255),0))=0,"",INDEX('Disaggregation Data'!$K$3:$K$154,MATCH(LEFT(M137,255),LEFT('Disaggregation Data'!$J$3:$J$154,255),0))),"")</f>
        <v/>
      </c>
      <c r="F137" s="369" t="str">
        <f t="array" ref="F137">IFERROR(IF(INDEX('Disaggregation Data'!$L$3:$L$154,MATCH(LEFT(M137,255),LEFT('Disaggregation Data'!$J$3:$J$154,255),0))=0,"",INDEX('Disaggregation Data'!$L$3:$L$154,MATCH(LEFT(M137,255),LEFT('Disaggregation Data'!$J$3:$J$154,255),0))),"")</f>
        <v/>
      </c>
      <c r="G137" s="369" t="str">
        <f t="array" ref="G137">IFERROR(IF(INDEX('Disaggregation Data'!$M$3:$M$154,MATCH(LEFT(M137,255),LEFT('Disaggregation Data'!$J$3:$J$154,255),0))=0,"",INDEX('Disaggregation Data'!$M$3:$M$154,MATCH(LEFT(M137,255),LEFT('Disaggregation Data'!$J$3:$J$154,255),0))),"")</f>
        <v/>
      </c>
      <c r="H137" s="368" t="str">
        <f t="array" ref="H137">IFERROR(IF(INDEX('Disaggregation Data'!$N$3:$N$154,MATCH(LEFT(M137,255),LEFT('Disaggregation Data'!$J$3:$J$154,255),0))=0,"",INDEX('Disaggregation Data'!$N$3:$N$154,MATCH(LEFT(M137,255),LEFT('Disaggregation Data'!$J$3:$J$154,255),0))),"")</f>
        <v/>
      </c>
      <c r="I137" s="463" t="str">
        <f t="array" ref="I137">IFERROR(IF(INDEX('Disaggregation Records'!$G$3:$G$56,MATCH(LEFT(L137,255),LEFT('Disaggregation Records'!$D$3:$D$56,255),0))=0,"",INDEX('Disaggregation Records'!$G$3:$G$56,MATCH(LEFT(L137,255),LEFT('Disaggregation Records'!$D$3:$D$56,255),0))),"")</f>
        <v/>
      </c>
      <c r="J137" s="463" t="s">
        <v>407</v>
      </c>
      <c r="K137" s="463">
        <f t="shared" ref="K137:K158" si="8">IF(B137=B136,K136+1,0)</f>
        <v>98</v>
      </c>
      <c r="L137" s="463" t="str">
        <f t="shared" ref="L137:L158" si="9">IF(B137&lt;&gt;"",B137&amp;"-"&amp;K137,"")</f>
        <v/>
      </c>
      <c r="M137" s="463" t="str">
        <f t="shared" ref="M137:M158" si="10">IF(B137&lt;&gt;"",B137&amp;C137&amp;D137,"")</f>
        <v/>
      </c>
      <c r="N137" s="431" t="b">
        <f t="shared" ref="N137:N158" si="11">IFERROR(IF(B137&lt;&gt;"",TRUE,FALSE),"")</f>
        <v>0</v>
      </c>
      <c r="O137" s="435" t="s">
        <v>1609</v>
      </c>
      <c r="P137" s="293"/>
      <c r="Q137" s="292"/>
    </row>
    <row r="138" spans="1:17" ht="37.5" customHeight="1" x14ac:dyDescent="0.3">
      <c r="A138" s="366">
        <v>13</v>
      </c>
      <c r="B138" s="383" t="str">
        <f>IFERROR(VLOOKUP(A138,'Impact Indicators - Section B'!$A$9:$S$27,19,FALSE),"")</f>
        <v/>
      </c>
      <c r="C138" s="466" t="str">
        <f t="array" ref="C138">IFERROR(IF(INDEX('Disaggregation Records'!$E$3:$E$56,MATCH(LEFT(L138,255),LEFT('Disaggregation Records'!$D$3:$D$56,255),0))=0,"",INDEX('Disaggregation Records'!$E$3:$E$56,MATCH(LEFT(L138,255),LEFT('Disaggregation Records'!$D$3:$D$56,255),0))),"")</f>
        <v/>
      </c>
      <c r="D138" s="466" t="str">
        <f t="array" ref="D138">IFERROR(IF(INDEX('Disaggregation Records'!$F$3:$F$56,MATCH(LEFT(L138,255),LEFT('Disaggregation Records'!$D$3:$D$56,255),0))=0,"",INDEX('Disaggregation Records'!$F$3:$F$56,MATCH(LEFT(L138,255),LEFT('Disaggregation Records'!$D$3:$D$56,255),0))),"")</f>
        <v/>
      </c>
      <c r="E138" s="369" t="str">
        <f t="array" ref="E138">IFERROR(IF(INDEX('Disaggregation Data'!$K$3:$K$154,MATCH(LEFT(M138,255),LEFT('Disaggregation Data'!$J$3:$J$154,255),0))=0,"",INDEX('Disaggregation Data'!$K$3:$K$154,MATCH(LEFT(M138,255),LEFT('Disaggregation Data'!$J$3:$J$154,255),0))),"")</f>
        <v/>
      </c>
      <c r="F138" s="369" t="str">
        <f t="array" ref="F138">IFERROR(IF(INDEX('Disaggregation Data'!$L$3:$L$154,MATCH(LEFT(M138,255),LEFT('Disaggregation Data'!$J$3:$J$154,255),0))=0,"",INDEX('Disaggregation Data'!$L$3:$L$154,MATCH(LEFT(M138,255),LEFT('Disaggregation Data'!$J$3:$J$154,255),0))),"")</f>
        <v/>
      </c>
      <c r="G138" s="369" t="str">
        <f t="array" ref="G138">IFERROR(IF(INDEX('Disaggregation Data'!$M$3:$M$154,MATCH(LEFT(M138,255),LEFT('Disaggregation Data'!$J$3:$J$154,255),0))=0,"",INDEX('Disaggregation Data'!$M$3:$M$154,MATCH(LEFT(M138,255),LEFT('Disaggregation Data'!$J$3:$J$154,255),0))),"")</f>
        <v/>
      </c>
      <c r="H138" s="368" t="str">
        <f t="array" ref="H138">IFERROR(IF(INDEX('Disaggregation Data'!$N$3:$N$154,MATCH(LEFT(M138,255),LEFT('Disaggregation Data'!$J$3:$J$154,255),0))=0,"",INDEX('Disaggregation Data'!$N$3:$N$154,MATCH(LEFT(M138,255),LEFT('Disaggregation Data'!$J$3:$J$154,255),0))),"")</f>
        <v/>
      </c>
      <c r="I138" s="463" t="str">
        <f t="array" ref="I138">IFERROR(IF(INDEX('Disaggregation Records'!$G$3:$G$56,MATCH(LEFT(L138,255),LEFT('Disaggregation Records'!$D$3:$D$56,255),0))=0,"",INDEX('Disaggregation Records'!$G$3:$G$56,MATCH(LEFT(L138,255),LEFT('Disaggregation Records'!$D$3:$D$56,255),0))),"")</f>
        <v/>
      </c>
      <c r="J138" s="463" t="s">
        <v>407</v>
      </c>
      <c r="K138" s="463">
        <f t="shared" si="8"/>
        <v>99</v>
      </c>
      <c r="L138" s="463" t="str">
        <f t="shared" si="9"/>
        <v/>
      </c>
      <c r="M138" s="463" t="str">
        <f t="shared" si="10"/>
        <v/>
      </c>
      <c r="N138" s="431" t="b">
        <f t="shared" si="11"/>
        <v>0</v>
      </c>
      <c r="O138" s="435" t="s">
        <v>1610</v>
      </c>
      <c r="P138" s="293"/>
      <c r="Q138" s="292"/>
    </row>
    <row r="139" spans="1:17" ht="37.5" customHeight="1" x14ac:dyDescent="0.3">
      <c r="A139" s="366">
        <v>14</v>
      </c>
      <c r="B139" s="383" t="str">
        <f>IFERROR(VLOOKUP(A139,'Impact Indicators - Section B'!$A$9:$S$27,19,FALSE),"")</f>
        <v/>
      </c>
      <c r="C139" s="466" t="str">
        <f t="array" ref="C139">IFERROR(IF(INDEX('Disaggregation Records'!$E$3:$E$56,MATCH(LEFT(L139,255),LEFT('Disaggregation Records'!$D$3:$D$56,255),0))=0,"",INDEX('Disaggregation Records'!$E$3:$E$56,MATCH(LEFT(L139,255),LEFT('Disaggregation Records'!$D$3:$D$56,255),0))),"")</f>
        <v/>
      </c>
      <c r="D139" s="466" t="str">
        <f t="array" ref="D139">IFERROR(IF(INDEX('Disaggregation Records'!$F$3:$F$56,MATCH(LEFT(L139,255),LEFT('Disaggregation Records'!$D$3:$D$56,255),0))=0,"",INDEX('Disaggregation Records'!$F$3:$F$56,MATCH(LEFT(L139,255),LEFT('Disaggregation Records'!$D$3:$D$56,255),0))),"")</f>
        <v/>
      </c>
      <c r="E139" s="369" t="str">
        <f t="array" ref="E139">IFERROR(IF(INDEX('Disaggregation Data'!$K$3:$K$154,MATCH(LEFT(M139,255),LEFT('Disaggregation Data'!$J$3:$J$154,255),0))=0,"",INDEX('Disaggregation Data'!$K$3:$K$154,MATCH(LEFT(M139,255),LEFT('Disaggregation Data'!$J$3:$J$154,255),0))),"")</f>
        <v/>
      </c>
      <c r="F139" s="369" t="str">
        <f t="array" ref="F139">IFERROR(IF(INDEX('Disaggregation Data'!$L$3:$L$154,MATCH(LEFT(M139,255),LEFT('Disaggregation Data'!$J$3:$J$154,255),0))=0,"",INDEX('Disaggregation Data'!$L$3:$L$154,MATCH(LEFT(M139,255),LEFT('Disaggregation Data'!$J$3:$J$154,255),0))),"")</f>
        <v/>
      </c>
      <c r="G139" s="369" t="str">
        <f t="array" ref="G139">IFERROR(IF(INDEX('Disaggregation Data'!$M$3:$M$154,MATCH(LEFT(M139,255),LEFT('Disaggregation Data'!$J$3:$J$154,255),0))=0,"",INDEX('Disaggregation Data'!$M$3:$M$154,MATCH(LEFT(M139,255),LEFT('Disaggregation Data'!$J$3:$J$154,255),0))),"")</f>
        <v/>
      </c>
      <c r="H139" s="368" t="str">
        <f t="array" ref="H139">IFERROR(IF(INDEX('Disaggregation Data'!$N$3:$N$154,MATCH(LEFT(M139,255),LEFT('Disaggregation Data'!$J$3:$J$154,255),0))=0,"",INDEX('Disaggregation Data'!$N$3:$N$154,MATCH(LEFT(M139,255),LEFT('Disaggregation Data'!$J$3:$J$154,255),0))),"")</f>
        <v/>
      </c>
      <c r="I139" s="463" t="str">
        <f t="array" ref="I139">IFERROR(IF(INDEX('Disaggregation Records'!$G$3:$G$56,MATCH(LEFT(L139,255),LEFT('Disaggregation Records'!$D$3:$D$56,255),0))=0,"",INDEX('Disaggregation Records'!$G$3:$G$56,MATCH(LEFT(L139,255),LEFT('Disaggregation Records'!$D$3:$D$56,255),0))),"")</f>
        <v/>
      </c>
      <c r="J139" s="463" t="s">
        <v>408</v>
      </c>
      <c r="K139" s="463">
        <f t="shared" si="8"/>
        <v>100</v>
      </c>
      <c r="L139" s="463" t="str">
        <f t="shared" si="9"/>
        <v/>
      </c>
      <c r="M139" s="463" t="str">
        <f t="shared" si="10"/>
        <v/>
      </c>
      <c r="N139" s="431" t="b">
        <f t="shared" si="11"/>
        <v>0</v>
      </c>
      <c r="O139" s="435" t="s">
        <v>1611</v>
      </c>
      <c r="P139" s="293"/>
      <c r="Q139" s="292"/>
    </row>
    <row r="140" spans="1:17" ht="37.5" customHeight="1" x14ac:dyDescent="0.3">
      <c r="A140" s="366">
        <v>14</v>
      </c>
      <c r="B140" s="383" t="str">
        <f>IFERROR(VLOOKUP(A140,'Impact Indicators - Section B'!$A$9:$S$27,19,FALSE),"")</f>
        <v/>
      </c>
      <c r="C140" s="466" t="str">
        <f t="array" ref="C140">IFERROR(IF(INDEX('Disaggregation Records'!$E$3:$E$56,MATCH(LEFT(L140,255),LEFT('Disaggregation Records'!$D$3:$D$56,255),0))=0,"",INDEX('Disaggregation Records'!$E$3:$E$56,MATCH(LEFT(L140,255),LEFT('Disaggregation Records'!$D$3:$D$56,255),0))),"")</f>
        <v/>
      </c>
      <c r="D140" s="466" t="str">
        <f t="array" ref="D140">IFERROR(IF(INDEX('Disaggregation Records'!$F$3:$F$56,MATCH(LEFT(L140,255),LEFT('Disaggregation Records'!$D$3:$D$56,255),0))=0,"",INDEX('Disaggregation Records'!$F$3:$F$56,MATCH(LEFT(L140,255),LEFT('Disaggregation Records'!$D$3:$D$56,255),0))),"")</f>
        <v/>
      </c>
      <c r="E140" s="369" t="str">
        <f t="array" ref="E140">IFERROR(IF(INDEX('Disaggregation Data'!$K$3:$K$154,MATCH(LEFT(M140,255),LEFT('Disaggregation Data'!$J$3:$J$154,255),0))=0,"",INDEX('Disaggregation Data'!$K$3:$K$154,MATCH(LEFT(M140,255),LEFT('Disaggregation Data'!$J$3:$J$154,255),0))),"")</f>
        <v/>
      </c>
      <c r="F140" s="369" t="str">
        <f t="array" ref="F140">IFERROR(IF(INDEX('Disaggregation Data'!$L$3:$L$154,MATCH(LEFT(M140,255),LEFT('Disaggregation Data'!$J$3:$J$154,255),0))=0,"",INDEX('Disaggregation Data'!$L$3:$L$154,MATCH(LEFT(M140,255),LEFT('Disaggregation Data'!$J$3:$J$154,255),0))),"")</f>
        <v/>
      </c>
      <c r="G140" s="369" t="str">
        <f t="array" ref="G140">IFERROR(IF(INDEX('Disaggregation Data'!$M$3:$M$154,MATCH(LEFT(M140,255),LEFT('Disaggregation Data'!$J$3:$J$154,255),0))=0,"",INDEX('Disaggregation Data'!$M$3:$M$154,MATCH(LEFT(M140,255),LEFT('Disaggregation Data'!$J$3:$J$154,255),0))),"")</f>
        <v/>
      </c>
      <c r="H140" s="368" t="str">
        <f t="array" ref="H140">IFERROR(IF(INDEX('Disaggregation Data'!$N$3:$N$154,MATCH(LEFT(M140,255),LEFT('Disaggregation Data'!$J$3:$J$154,255),0))=0,"",INDEX('Disaggregation Data'!$N$3:$N$154,MATCH(LEFT(M140,255),LEFT('Disaggregation Data'!$J$3:$J$154,255),0))),"")</f>
        <v/>
      </c>
      <c r="I140" s="463" t="str">
        <f t="array" ref="I140">IFERROR(IF(INDEX('Disaggregation Records'!$G$3:$G$56,MATCH(LEFT(L140,255),LEFT('Disaggregation Records'!$D$3:$D$56,255),0))=0,"",INDEX('Disaggregation Records'!$G$3:$G$56,MATCH(LEFT(L140,255),LEFT('Disaggregation Records'!$D$3:$D$56,255),0))),"")</f>
        <v/>
      </c>
      <c r="J140" s="463" t="s">
        <v>408</v>
      </c>
      <c r="K140" s="463">
        <f t="shared" si="8"/>
        <v>101</v>
      </c>
      <c r="L140" s="463" t="str">
        <f t="shared" si="9"/>
        <v/>
      </c>
      <c r="M140" s="463" t="str">
        <f t="shared" si="10"/>
        <v/>
      </c>
      <c r="N140" s="431" t="b">
        <f t="shared" si="11"/>
        <v>0</v>
      </c>
      <c r="O140" s="435" t="s">
        <v>1612</v>
      </c>
      <c r="P140" s="293"/>
      <c r="Q140" s="292"/>
    </row>
    <row r="141" spans="1:17" ht="37.5" customHeight="1" x14ac:dyDescent="0.3">
      <c r="A141" s="366">
        <v>14</v>
      </c>
      <c r="B141" s="383" t="str">
        <f>IFERROR(VLOOKUP(A141,'Impact Indicators - Section B'!$A$9:$S$27,19,FALSE),"")</f>
        <v/>
      </c>
      <c r="C141" s="466" t="str">
        <f t="array" ref="C141">IFERROR(IF(INDEX('Disaggregation Records'!$E$3:$E$56,MATCH(LEFT(L141,255),LEFT('Disaggregation Records'!$D$3:$D$56,255),0))=0,"",INDEX('Disaggregation Records'!$E$3:$E$56,MATCH(LEFT(L141,255),LEFT('Disaggregation Records'!$D$3:$D$56,255),0))),"")</f>
        <v/>
      </c>
      <c r="D141" s="466" t="str">
        <f t="array" ref="D141">IFERROR(IF(INDEX('Disaggregation Records'!$F$3:$F$56,MATCH(LEFT(L141,255),LEFT('Disaggregation Records'!$D$3:$D$56,255),0))=0,"",INDEX('Disaggregation Records'!$F$3:$F$56,MATCH(LEFT(L141,255),LEFT('Disaggregation Records'!$D$3:$D$56,255),0))),"")</f>
        <v/>
      </c>
      <c r="E141" s="369" t="str">
        <f t="array" ref="E141">IFERROR(IF(INDEX('Disaggregation Data'!$K$3:$K$154,MATCH(LEFT(M141,255),LEFT('Disaggregation Data'!$J$3:$J$154,255),0))=0,"",INDEX('Disaggregation Data'!$K$3:$K$154,MATCH(LEFT(M141,255),LEFT('Disaggregation Data'!$J$3:$J$154,255),0))),"")</f>
        <v/>
      </c>
      <c r="F141" s="369" t="str">
        <f t="array" ref="F141">IFERROR(IF(INDEX('Disaggregation Data'!$L$3:$L$154,MATCH(LEFT(M141,255),LEFT('Disaggregation Data'!$J$3:$J$154,255),0))=0,"",INDEX('Disaggregation Data'!$L$3:$L$154,MATCH(LEFT(M141,255),LEFT('Disaggregation Data'!$J$3:$J$154,255),0))),"")</f>
        <v/>
      </c>
      <c r="G141" s="369" t="str">
        <f t="array" ref="G141">IFERROR(IF(INDEX('Disaggregation Data'!$M$3:$M$154,MATCH(LEFT(M141,255),LEFT('Disaggregation Data'!$J$3:$J$154,255),0))=0,"",INDEX('Disaggregation Data'!$M$3:$M$154,MATCH(LEFT(M141,255),LEFT('Disaggregation Data'!$J$3:$J$154,255),0))),"")</f>
        <v/>
      </c>
      <c r="H141" s="368" t="str">
        <f t="array" ref="H141">IFERROR(IF(INDEX('Disaggregation Data'!$N$3:$N$154,MATCH(LEFT(M141,255),LEFT('Disaggregation Data'!$J$3:$J$154,255),0))=0,"",INDEX('Disaggregation Data'!$N$3:$N$154,MATCH(LEFT(M141,255),LEFT('Disaggregation Data'!$J$3:$J$154,255),0))),"")</f>
        <v/>
      </c>
      <c r="I141" s="463" t="str">
        <f t="array" ref="I141">IFERROR(IF(INDEX('Disaggregation Records'!$G$3:$G$56,MATCH(LEFT(L141,255),LEFT('Disaggregation Records'!$D$3:$D$56,255),0))=0,"",INDEX('Disaggregation Records'!$G$3:$G$56,MATCH(LEFT(L141,255),LEFT('Disaggregation Records'!$D$3:$D$56,255),0))),"")</f>
        <v/>
      </c>
      <c r="J141" s="463" t="s">
        <v>408</v>
      </c>
      <c r="K141" s="463">
        <f t="shared" si="8"/>
        <v>102</v>
      </c>
      <c r="L141" s="463" t="str">
        <f t="shared" si="9"/>
        <v/>
      </c>
      <c r="M141" s="463" t="str">
        <f t="shared" si="10"/>
        <v/>
      </c>
      <c r="N141" s="431" t="b">
        <f t="shared" si="11"/>
        <v>0</v>
      </c>
      <c r="O141" s="435" t="s">
        <v>1613</v>
      </c>
      <c r="P141" s="293"/>
      <c r="Q141" s="292"/>
    </row>
    <row r="142" spans="1:17" ht="37.5" customHeight="1" x14ac:dyDescent="0.3">
      <c r="A142" s="366">
        <v>14</v>
      </c>
      <c r="B142" s="383" t="str">
        <f>IFERROR(VLOOKUP(A142,'Impact Indicators - Section B'!$A$9:$S$27,19,FALSE),"")</f>
        <v/>
      </c>
      <c r="C142" s="466" t="str">
        <f t="array" ref="C142">IFERROR(IF(INDEX('Disaggregation Records'!$E$3:$E$56,MATCH(LEFT(L142,255),LEFT('Disaggregation Records'!$D$3:$D$56,255),0))=0,"",INDEX('Disaggregation Records'!$E$3:$E$56,MATCH(LEFT(L142,255),LEFT('Disaggregation Records'!$D$3:$D$56,255),0))),"")</f>
        <v/>
      </c>
      <c r="D142" s="466" t="str">
        <f t="array" ref="D142">IFERROR(IF(INDEX('Disaggregation Records'!$F$3:$F$56,MATCH(LEFT(L142,255),LEFT('Disaggregation Records'!$D$3:$D$56,255),0))=0,"",INDEX('Disaggregation Records'!$F$3:$F$56,MATCH(LEFT(L142,255),LEFT('Disaggregation Records'!$D$3:$D$56,255),0))),"")</f>
        <v/>
      </c>
      <c r="E142" s="369" t="str">
        <f t="array" ref="E142">IFERROR(IF(INDEX('Disaggregation Data'!$K$3:$K$154,MATCH(LEFT(M142,255),LEFT('Disaggregation Data'!$J$3:$J$154,255),0))=0,"",INDEX('Disaggregation Data'!$K$3:$K$154,MATCH(LEFT(M142,255),LEFT('Disaggregation Data'!$J$3:$J$154,255),0))),"")</f>
        <v/>
      </c>
      <c r="F142" s="369" t="str">
        <f t="array" ref="F142">IFERROR(IF(INDEX('Disaggregation Data'!$L$3:$L$154,MATCH(LEFT(M142,255),LEFT('Disaggregation Data'!$J$3:$J$154,255),0))=0,"",INDEX('Disaggregation Data'!$L$3:$L$154,MATCH(LEFT(M142,255),LEFT('Disaggregation Data'!$J$3:$J$154,255),0))),"")</f>
        <v/>
      </c>
      <c r="G142" s="369" t="str">
        <f t="array" ref="G142">IFERROR(IF(INDEX('Disaggregation Data'!$M$3:$M$154,MATCH(LEFT(M142,255),LEFT('Disaggregation Data'!$J$3:$J$154,255),0))=0,"",INDEX('Disaggregation Data'!$M$3:$M$154,MATCH(LEFT(M142,255),LEFT('Disaggregation Data'!$J$3:$J$154,255),0))),"")</f>
        <v/>
      </c>
      <c r="H142" s="368" t="str">
        <f t="array" ref="H142">IFERROR(IF(INDEX('Disaggregation Data'!$N$3:$N$154,MATCH(LEFT(M142,255),LEFT('Disaggregation Data'!$J$3:$J$154,255),0))=0,"",INDEX('Disaggregation Data'!$N$3:$N$154,MATCH(LEFT(M142,255),LEFT('Disaggregation Data'!$J$3:$J$154,255),0))),"")</f>
        <v/>
      </c>
      <c r="I142" s="463" t="str">
        <f t="array" ref="I142">IFERROR(IF(INDEX('Disaggregation Records'!$G$3:$G$56,MATCH(LEFT(L142,255),LEFT('Disaggregation Records'!$D$3:$D$56,255),0))=0,"",INDEX('Disaggregation Records'!$G$3:$G$56,MATCH(LEFT(L142,255),LEFT('Disaggregation Records'!$D$3:$D$56,255),0))),"")</f>
        <v/>
      </c>
      <c r="J142" s="463" t="s">
        <v>408</v>
      </c>
      <c r="K142" s="463">
        <f t="shared" si="8"/>
        <v>103</v>
      </c>
      <c r="L142" s="463" t="str">
        <f t="shared" si="9"/>
        <v/>
      </c>
      <c r="M142" s="463" t="str">
        <f t="shared" si="10"/>
        <v/>
      </c>
      <c r="N142" s="431" t="b">
        <f t="shared" si="11"/>
        <v>0</v>
      </c>
      <c r="O142" s="435" t="s">
        <v>1614</v>
      </c>
      <c r="P142" s="293"/>
      <c r="Q142" s="292"/>
    </row>
    <row r="143" spans="1:17" ht="37.5" customHeight="1" x14ac:dyDescent="0.3">
      <c r="A143" s="366">
        <v>14</v>
      </c>
      <c r="B143" s="383" t="str">
        <f>IFERROR(VLOOKUP(A143,'Impact Indicators - Section B'!$A$9:$S$27,19,FALSE),"")</f>
        <v/>
      </c>
      <c r="C143" s="466" t="str">
        <f t="array" ref="C143">IFERROR(IF(INDEX('Disaggregation Records'!$E$3:$E$56,MATCH(LEFT(L143,255),LEFT('Disaggregation Records'!$D$3:$D$56,255),0))=0,"",INDEX('Disaggregation Records'!$E$3:$E$56,MATCH(LEFT(L143,255),LEFT('Disaggregation Records'!$D$3:$D$56,255),0))),"")</f>
        <v/>
      </c>
      <c r="D143" s="466" t="str">
        <f t="array" ref="D143">IFERROR(IF(INDEX('Disaggregation Records'!$F$3:$F$56,MATCH(LEFT(L143,255),LEFT('Disaggregation Records'!$D$3:$D$56,255),0))=0,"",INDEX('Disaggregation Records'!$F$3:$F$56,MATCH(LEFT(L143,255),LEFT('Disaggregation Records'!$D$3:$D$56,255),0))),"")</f>
        <v/>
      </c>
      <c r="E143" s="369" t="str">
        <f t="array" ref="E143">IFERROR(IF(INDEX('Disaggregation Data'!$K$3:$K$154,MATCH(LEFT(M143,255),LEFT('Disaggregation Data'!$J$3:$J$154,255),0))=0,"",INDEX('Disaggregation Data'!$K$3:$K$154,MATCH(LEFT(M143,255),LEFT('Disaggregation Data'!$J$3:$J$154,255),0))),"")</f>
        <v/>
      </c>
      <c r="F143" s="369" t="str">
        <f t="array" ref="F143">IFERROR(IF(INDEX('Disaggregation Data'!$L$3:$L$154,MATCH(LEFT(M143,255),LEFT('Disaggregation Data'!$J$3:$J$154,255),0))=0,"",INDEX('Disaggregation Data'!$L$3:$L$154,MATCH(LEFT(M143,255),LEFT('Disaggregation Data'!$J$3:$J$154,255),0))),"")</f>
        <v/>
      </c>
      <c r="G143" s="369" t="str">
        <f t="array" ref="G143">IFERROR(IF(INDEX('Disaggregation Data'!$M$3:$M$154,MATCH(LEFT(M143,255),LEFT('Disaggregation Data'!$J$3:$J$154,255),0))=0,"",INDEX('Disaggregation Data'!$M$3:$M$154,MATCH(LEFT(M143,255),LEFT('Disaggregation Data'!$J$3:$J$154,255),0))),"")</f>
        <v/>
      </c>
      <c r="H143" s="368" t="str">
        <f t="array" ref="H143">IFERROR(IF(INDEX('Disaggregation Data'!$N$3:$N$154,MATCH(LEFT(M143,255),LEFT('Disaggregation Data'!$J$3:$J$154,255),0))=0,"",INDEX('Disaggregation Data'!$N$3:$N$154,MATCH(LEFT(M143,255),LEFT('Disaggregation Data'!$J$3:$J$154,255),0))),"")</f>
        <v/>
      </c>
      <c r="I143" s="463" t="str">
        <f t="array" ref="I143">IFERROR(IF(INDEX('Disaggregation Records'!$G$3:$G$56,MATCH(LEFT(L143,255),LEFT('Disaggregation Records'!$D$3:$D$56,255),0))=0,"",INDEX('Disaggregation Records'!$G$3:$G$56,MATCH(LEFT(L143,255),LEFT('Disaggregation Records'!$D$3:$D$56,255),0))),"")</f>
        <v/>
      </c>
      <c r="J143" s="463" t="s">
        <v>408</v>
      </c>
      <c r="K143" s="463">
        <f t="shared" si="8"/>
        <v>104</v>
      </c>
      <c r="L143" s="463" t="str">
        <f t="shared" si="9"/>
        <v/>
      </c>
      <c r="M143" s="463" t="str">
        <f t="shared" si="10"/>
        <v/>
      </c>
      <c r="N143" s="431" t="b">
        <f t="shared" si="11"/>
        <v>0</v>
      </c>
      <c r="O143" s="435" t="s">
        <v>1615</v>
      </c>
      <c r="P143" s="293"/>
      <c r="Q143" s="292"/>
    </row>
    <row r="144" spans="1:17" ht="37.5" customHeight="1" x14ac:dyDescent="0.3">
      <c r="A144" s="366">
        <v>14</v>
      </c>
      <c r="B144" s="383" t="str">
        <f>IFERROR(VLOOKUP(A144,'Impact Indicators - Section B'!$A$9:$S$27,19,FALSE),"")</f>
        <v/>
      </c>
      <c r="C144" s="466" t="str">
        <f t="array" ref="C144">IFERROR(IF(INDEX('Disaggregation Records'!$E$3:$E$56,MATCH(LEFT(L144,255),LEFT('Disaggregation Records'!$D$3:$D$56,255),0))=0,"",INDEX('Disaggregation Records'!$E$3:$E$56,MATCH(LEFT(L144,255),LEFT('Disaggregation Records'!$D$3:$D$56,255),0))),"")</f>
        <v/>
      </c>
      <c r="D144" s="466" t="str">
        <f t="array" ref="D144">IFERROR(IF(INDEX('Disaggregation Records'!$F$3:$F$56,MATCH(LEFT(L144,255),LEFT('Disaggregation Records'!$D$3:$D$56,255),0))=0,"",INDEX('Disaggregation Records'!$F$3:$F$56,MATCH(LEFT(L144,255),LEFT('Disaggregation Records'!$D$3:$D$56,255),0))),"")</f>
        <v/>
      </c>
      <c r="E144" s="369" t="str">
        <f t="array" ref="E144">IFERROR(IF(INDEX('Disaggregation Data'!$K$3:$K$154,MATCH(LEFT(M144,255),LEFT('Disaggregation Data'!$J$3:$J$154,255),0))=0,"",INDEX('Disaggregation Data'!$K$3:$K$154,MATCH(LEFT(M144,255),LEFT('Disaggregation Data'!$J$3:$J$154,255),0))),"")</f>
        <v/>
      </c>
      <c r="F144" s="369" t="str">
        <f t="array" ref="F144">IFERROR(IF(INDEX('Disaggregation Data'!$L$3:$L$154,MATCH(LEFT(M144,255),LEFT('Disaggregation Data'!$J$3:$J$154,255),0))=0,"",INDEX('Disaggregation Data'!$L$3:$L$154,MATCH(LEFT(M144,255),LEFT('Disaggregation Data'!$J$3:$J$154,255),0))),"")</f>
        <v/>
      </c>
      <c r="G144" s="369" t="str">
        <f t="array" ref="G144">IFERROR(IF(INDEX('Disaggregation Data'!$M$3:$M$154,MATCH(LEFT(M144,255),LEFT('Disaggregation Data'!$J$3:$J$154,255),0))=0,"",INDEX('Disaggregation Data'!$M$3:$M$154,MATCH(LEFT(M144,255),LEFT('Disaggregation Data'!$J$3:$J$154,255),0))),"")</f>
        <v/>
      </c>
      <c r="H144" s="368" t="str">
        <f t="array" ref="H144">IFERROR(IF(INDEX('Disaggregation Data'!$N$3:$N$154,MATCH(LEFT(M144,255),LEFT('Disaggregation Data'!$J$3:$J$154,255),0))=0,"",INDEX('Disaggregation Data'!$N$3:$N$154,MATCH(LEFT(M144,255),LEFT('Disaggregation Data'!$J$3:$J$154,255),0))),"")</f>
        <v/>
      </c>
      <c r="I144" s="463" t="str">
        <f t="array" ref="I144">IFERROR(IF(INDEX('Disaggregation Records'!$G$3:$G$56,MATCH(LEFT(L144,255),LEFT('Disaggregation Records'!$D$3:$D$56,255),0))=0,"",INDEX('Disaggregation Records'!$G$3:$G$56,MATCH(LEFT(L144,255),LEFT('Disaggregation Records'!$D$3:$D$56,255),0))),"")</f>
        <v/>
      </c>
      <c r="J144" s="463" t="s">
        <v>408</v>
      </c>
      <c r="K144" s="463">
        <f t="shared" si="8"/>
        <v>105</v>
      </c>
      <c r="L144" s="463" t="str">
        <f t="shared" si="9"/>
        <v/>
      </c>
      <c r="M144" s="463" t="str">
        <f t="shared" si="10"/>
        <v/>
      </c>
      <c r="N144" s="431" t="b">
        <f t="shared" si="11"/>
        <v>0</v>
      </c>
      <c r="O144" s="435" t="s">
        <v>1616</v>
      </c>
      <c r="P144" s="293"/>
      <c r="Q144" s="292"/>
    </row>
    <row r="145" spans="1:17" ht="37.5" customHeight="1" x14ac:dyDescent="0.3">
      <c r="A145" s="366">
        <v>14</v>
      </c>
      <c r="B145" s="383" t="str">
        <f>IFERROR(VLOOKUP(A145,'Impact Indicators - Section B'!$A$9:$S$27,19,FALSE),"")</f>
        <v/>
      </c>
      <c r="C145" s="466" t="str">
        <f t="array" ref="C145">IFERROR(IF(INDEX('Disaggregation Records'!$E$3:$E$56,MATCH(LEFT(L145,255),LEFT('Disaggregation Records'!$D$3:$D$56,255),0))=0,"",INDEX('Disaggregation Records'!$E$3:$E$56,MATCH(LEFT(L145,255),LEFT('Disaggregation Records'!$D$3:$D$56,255),0))),"")</f>
        <v/>
      </c>
      <c r="D145" s="466" t="str">
        <f t="array" ref="D145">IFERROR(IF(INDEX('Disaggregation Records'!$F$3:$F$56,MATCH(LEFT(L145,255),LEFT('Disaggregation Records'!$D$3:$D$56,255),0))=0,"",INDEX('Disaggregation Records'!$F$3:$F$56,MATCH(LEFT(L145,255),LEFT('Disaggregation Records'!$D$3:$D$56,255),0))),"")</f>
        <v/>
      </c>
      <c r="E145" s="369" t="str">
        <f t="array" ref="E145">IFERROR(IF(INDEX('Disaggregation Data'!$K$3:$K$154,MATCH(LEFT(M145,255),LEFT('Disaggregation Data'!$J$3:$J$154,255),0))=0,"",INDEX('Disaggregation Data'!$K$3:$K$154,MATCH(LEFT(M145,255),LEFT('Disaggregation Data'!$J$3:$J$154,255),0))),"")</f>
        <v/>
      </c>
      <c r="F145" s="369" t="str">
        <f t="array" ref="F145">IFERROR(IF(INDEX('Disaggregation Data'!$L$3:$L$154,MATCH(LEFT(M145,255),LEFT('Disaggregation Data'!$J$3:$J$154,255),0))=0,"",INDEX('Disaggregation Data'!$L$3:$L$154,MATCH(LEFT(M145,255),LEFT('Disaggregation Data'!$J$3:$J$154,255),0))),"")</f>
        <v/>
      </c>
      <c r="G145" s="369" t="str">
        <f t="array" ref="G145">IFERROR(IF(INDEX('Disaggregation Data'!$M$3:$M$154,MATCH(LEFT(M145,255),LEFT('Disaggregation Data'!$J$3:$J$154,255),0))=0,"",INDEX('Disaggregation Data'!$M$3:$M$154,MATCH(LEFT(M145,255),LEFT('Disaggregation Data'!$J$3:$J$154,255),0))),"")</f>
        <v/>
      </c>
      <c r="H145" s="368" t="str">
        <f t="array" ref="H145">IFERROR(IF(INDEX('Disaggregation Data'!$N$3:$N$154,MATCH(LEFT(M145,255),LEFT('Disaggregation Data'!$J$3:$J$154,255),0))=0,"",INDEX('Disaggregation Data'!$N$3:$N$154,MATCH(LEFT(M145,255),LEFT('Disaggregation Data'!$J$3:$J$154,255),0))),"")</f>
        <v/>
      </c>
      <c r="I145" s="463" t="str">
        <f t="array" ref="I145">IFERROR(IF(INDEX('Disaggregation Records'!$G$3:$G$56,MATCH(LEFT(L145,255),LEFT('Disaggregation Records'!$D$3:$D$56,255),0))=0,"",INDEX('Disaggregation Records'!$G$3:$G$56,MATCH(LEFT(L145,255),LEFT('Disaggregation Records'!$D$3:$D$56,255),0))),"")</f>
        <v/>
      </c>
      <c r="J145" s="463" t="s">
        <v>408</v>
      </c>
      <c r="K145" s="463">
        <f t="shared" si="8"/>
        <v>106</v>
      </c>
      <c r="L145" s="463" t="str">
        <f t="shared" si="9"/>
        <v/>
      </c>
      <c r="M145" s="463" t="str">
        <f t="shared" si="10"/>
        <v/>
      </c>
      <c r="N145" s="431" t="b">
        <f t="shared" si="11"/>
        <v>0</v>
      </c>
      <c r="O145" s="435" t="s">
        <v>1617</v>
      </c>
      <c r="P145" s="293"/>
      <c r="Q145" s="292"/>
    </row>
    <row r="146" spans="1:17" ht="37.5" customHeight="1" x14ac:dyDescent="0.3">
      <c r="A146" s="366">
        <v>14</v>
      </c>
      <c r="B146" s="383" t="str">
        <f>IFERROR(VLOOKUP(A146,'Impact Indicators - Section B'!$A$9:$S$27,19,FALSE),"")</f>
        <v/>
      </c>
      <c r="C146" s="466" t="str">
        <f t="array" ref="C146">IFERROR(IF(INDEX('Disaggregation Records'!$E$3:$E$56,MATCH(LEFT(L146,255),LEFT('Disaggregation Records'!$D$3:$D$56,255),0))=0,"",INDEX('Disaggregation Records'!$E$3:$E$56,MATCH(LEFT(L146,255),LEFT('Disaggregation Records'!$D$3:$D$56,255),0))),"")</f>
        <v/>
      </c>
      <c r="D146" s="466" t="str">
        <f t="array" ref="D146">IFERROR(IF(INDEX('Disaggregation Records'!$F$3:$F$56,MATCH(LEFT(L146,255),LEFT('Disaggregation Records'!$D$3:$D$56,255),0))=0,"",INDEX('Disaggregation Records'!$F$3:$F$56,MATCH(LEFT(L146,255),LEFT('Disaggregation Records'!$D$3:$D$56,255),0))),"")</f>
        <v/>
      </c>
      <c r="E146" s="369" t="str">
        <f t="array" ref="E146">IFERROR(IF(INDEX('Disaggregation Data'!$K$3:$K$154,MATCH(LEFT(M146,255),LEFT('Disaggregation Data'!$J$3:$J$154,255),0))=0,"",INDEX('Disaggregation Data'!$K$3:$K$154,MATCH(LEFT(M146,255),LEFT('Disaggregation Data'!$J$3:$J$154,255),0))),"")</f>
        <v/>
      </c>
      <c r="F146" s="369" t="str">
        <f t="array" ref="F146">IFERROR(IF(INDEX('Disaggregation Data'!$L$3:$L$154,MATCH(LEFT(M146,255),LEFT('Disaggregation Data'!$J$3:$J$154,255),0))=0,"",INDEX('Disaggregation Data'!$L$3:$L$154,MATCH(LEFT(M146,255),LEFT('Disaggregation Data'!$J$3:$J$154,255),0))),"")</f>
        <v/>
      </c>
      <c r="G146" s="369" t="str">
        <f t="array" ref="G146">IFERROR(IF(INDEX('Disaggregation Data'!$M$3:$M$154,MATCH(LEFT(M146,255),LEFT('Disaggregation Data'!$J$3:$J$154,255),0))=0,"",INDEX('Disaggregation Data'!$M$3:$M$154,MATCH(LEFT(M146,255),LEFT('Disaggregation Data'!$J$3:$J$154,255),0))),"")</f>
        <v/>
      </c>
      <c r="H146" s="368" t="str">
        <f t="array" ref="H146">IFERROR(IF(INDEX('Disaggregation Data'!$N$3:$N$154,MATCH(LEFT(M146,255),LEFT('Disaggregation Data'!$J$3:$J$154,255),0))=0,"",INDEX('Disaggregation Data'!$N$3:$N$154,MATCH(LEFT(M146,255),LEFT('Disaggregation Data'!$J$3:$J$154,255),0))),"")</f>
        <v/>
      </c>
      <c r="I146" s="463" t="str">
        <f t="array" ref="I146">IFERROR(IF(INDEX('Disaggregation Records'!$G$3:$G$56,MATCH(LEFT(L146,255),LEFT('Disaggregation Records'!$D$3:$D$56,255),0))=0,"",INDEX('Disaggregation Records'!$G$3:$G$56,MATCH(LEFT(L146,255),LEFT('Disaggregation Records'!$D$3:$D$56,255),0))),"")</f>
        <v/>
      </c>
      <c r="J146" s="463" t="s">
        <v>408</v>
      </c>
      <c r="K146" s="463">
        <f t="shared" si="8"/>
        <v>107</v>
      </c>
      <c r="L146" s="463" t="str">
        <f t="shared" si="9"/>
        <v/>
      </c>
      <c r="M146" s="463" t="str">
        <f t="shared" si="10"/>
        <v/>
      </c>
      <c r="N146" s="431" t="b">
        <f t="shared" si="11"/>
        <v>0</v>
      </c>
      <c r="O146" s="435" t="s">
        <v>1618</v>
      </c>
      <c r="P146" s="293"/>
      <c r="Q146" s="292"/>
    </row>
    <row r="147" spans="1:17" ht="37.5" customHeight="1" x14ac:dyDescent="0.3">
      <c r="A147" s="366">
        <v>14</v>
      </c>
      <c r="B147" s="383" t="str">
        <f>IFERROR(VLOOKUP(A147,'Impact Indicators - Section B'!$A$9:$S$27,19,FALSE),"")</f>
        <v/>
      </c>
      <c r="C147" s="466" t="str">
        <f t="array" ref="C147">IFERROR(IF(INDEX('Disaggregation Records'!$E$3:$E$56,MATCH(LEFT(L147,255),LEFT('Disaggregation Records'!$D$3:$D$56,255),0))=0,"",INDEX('Disaggregation Records'!$E$3:$E$56,MATCH(LEFT(L147,255),LEFT('Disaggregation Records'!$D$3:$D$56,255),0))),"")</f>
        <v/>
      </c>
      <c r="D147" s="466" t="str">
        <f t="array" ref="D147">IFERROR(IF(INDEX('Disaggregation Records'!$F$3:$F$56,MATCH(LEFT(L147,255),LEFT('Disaggregation Records'!$D$3:$D$56,255),0))=0,"",INDEX('Disaggregation Records'!$F$3:$F$56,MATCH(LEFT(L147,255),LEFT('Disaggregation Records'!$D$3:$D$56,255),0))),"")</f>
        <v/>
      </c>
      <c r="E147" s="369" t="str">
        <f t="array" ref="E147">IFERROR(IF(INDEX('Disaggregation Data'!$K$3:$K$154,MATCH(LEFT(M147,255),LEFT('Disaggregation Data'!$J$3:$J$154,255),0))=0,"",INDEX('Disaggregation Data'!$K$3:$K$154,MATCH(LEFT(M147,255),LEFT('Disaggregation Data'!$J$3:$J$154,255),0))),"")</f>
        <v/>
      </c>
      <c r="F147" s="369" t="str">
        <f t="array" ref="F147">IFERROR(IF(INDEX('Disaggregation Data'!$L$3:$L$154,MATCH(LEFT(M147,255),LEFT('Disaggregation Data'!$J$3:$J$154,255),0))=0,"",INDEX('Disaggregation Data'!$L$3:$L$154,MATCH(LEFT(M147,255),LEFT('Disaggregation Data'!$J$3:$J$154,255),0))),"")</f>
        <v/>
      </c>
      <c r="G147" s="369" t="str">
        <f t="array" ref="G147">IFERROR(IF(INDEX('Disaggregation Data'!$M$3:$M$154,MATCH(LEFT(M147,255),LEFT('Disaggregation Data'!$J$3:$J$154,255),0))=0,"",INDEX('Disaggregation Data'!$M$3:$M$154,MATCH(LEFT(M147,255),LEFT('Disaggregation Data'!$J$3:$J$154,255),0))),"")</f>
        <v/>
      </c>
      <c r="H147" s="368" t="str">
        <f t="array" ref="H147">IFERROR(IF(INDEX('Disaggregation Data'!$N$3:$N$154,MATCH(LEFT(M147,255),LEFT('Disaggregation Data'!$J$3:$J$154,255),0))=0,"",INDEX('Disaggregation Data'!$N$3:$N$154,MATCH(LEFT(M147,255),LEFT('Disaggregation Data'!$J$3:$J$154,255),0))),"")</f>
        <v/>
      </c>
      <c r="I147" s="463" t="str">
        <f t="array" ref="I147">IFERROR(IF(INDEX('Disaggregation Records'!$G$3:$G$56,MATCH(LEFT(L147,255),LEFT('Disaggregation Records'!$D$3:$D$56,255),0))=0,"",INDEX('Disaggregation Records'!$G$3:$G$56,MATCH(LEFT(L147,255),LEFT('Disaggregation Records'!$D$3:$D$56,255),0))),"")</f>
        <v/>
      </c>
      <c r="J147" s="463" t="s">
        <v>408</v>
      </c>
      <c r="K147" s="463">
        <f t="shared" si="8"/>
        <v>108</v>
      </c>
      <c r="L147" s="463" t="str">
        <f t="shared" si="9"/>
        <v/>
      </c>
      <c r="M147" s="463" t="str">
        <f t="shared" si="10"/>
        <v/>
      </c>
      <c r="N147" s="431" t="b">
        <f t="shared" si="11"/>
        <v>0</v>
      </c>
      <c r="O147" s="435" t="s">
        <v>1619</v>
      </c>
      <c r="P147" s="293"/>
      <c r="Q147" s="292"/>
    </row>
    <row r="148" spans="1:17" ht="37.5" customHeight="1" x14ac:dyDescent="0.3">
      <c r="A148" s="366">
        <v>14</v>
      </c>
      <c r="B148" s="383" t="str">
        <f>IFERROR(VLOOKUP(A148,'Impact Indicators - Section B'!$A$9:$S$27,19,FALSE),"")</f>
        <v/>
      </c>
      <c r="C148" s="466" t="str">
        <f t="array" ref="C148">IFERROR(IF(INDEX('Disaggregation Records'!$E$3:$E$56,MATCH(LEFT(L148,255),LEFT('Disaggregation Records'!$D$3:$D$56,255),0))=0,"",INDEX('Disaggregation Records'!$E$3:$E$56,MATCH(LEFT(L148,255),LEFT('Disaggregation Records'!$D$3:$D$56,255),0))),"")</f>
        <v/>
      </c>
      <c r="D148" s="466" t="str">
        <f t="array" ref="D148">IFERROR(IF(INDEX('Disaggregation Records'!$F$3:$F$56,MATCH(LEFT(L148,255),LEFT('Disaggregation Records'!$D$3:$D$56,255),0))=0,"",INDEX('Disaggregation Records'!$F$3:$F$56,MATCH(LEFT(L148,255),LEFT('Disaggregation Records'!$D$3:$D$56,255),0))),"")</f>
        <v/>
      </c>
      <c r="E148" s="369" t="str">
        <f t="array" ref="E148">IFERROR(IF(INDEX('Disaggregation Data'!$K$3:$K$154,MATCH(LEFT(M148,255),LEFT('Disaggregation Data'!$J$3:$J$154,255),0))=0,"",INDEX('Disaggregation Data'!$K$3:$K$154,MATCH(LEFT(M148,255),LEFT('Disaggregation Data'!$J$3:$J$154,255),0))),"")</f>
        <v/>
      </c>
      <c r="F148" s="369" t="str">
        <f t="array" ref="F148">IFERROR(IF(INDEX('Disaggregation Data'!$L$3:$L$154,MATCH(LEFT(M148,255),LEFT('Disaggregation Data'!$J$3:$J$154,255),0))=0,"",INDEX('Disaggregation Data'!$L$3:$L$154,MATCH(LEFT(M148,255),LEFT('Disaggregation Data'!$J$3:$J$154,255),0))),"")</f>
        <v/>
      </c>
      <c r="G148" s="369" t="str">
        <f t="array" ref="G148">IFERROR(IF(INDEX('Disaggregation Data'!$M$3:$M$154,MATCH(LEFT(M148,255),LEFT('Disaggregation Data'!$J$3:$J$154,255),0))=0,"",INDEX('Disaggregation Data'!$M$3:$M$154,MATCH(LEFT(M148,255),LEFT('Disaggregation Data'!$J$3:$J$154,255),0))),"")</f>
        <v/>
      </c>
      <c r="H148" s="368" t="str">
        <f t="array" ref="H148">IFERROR(IF(INDEX('Disaggregation Data'!$N$3:$N$154,MATCH(LEFT(M148,255),LEFT('Disaggregation Data'!$J$3:$J$154,255),0))=0,"",INDEX('Disaggregation Data'!$N$3:$N$154,MATCH(LEFT(M148,255),LEFT('Disaggregation Data'!$J$3:$J$154,255),0))),"")</f>
        <v/>
      </c>
      <c r="I148" s="463" t="str">
        <f t="array" ref="I148">IFERROR(IF(INDEX('Disaggregation Records'!$G$3:$G$56,MATCH(LEFT(L148,255),LEFT('Disaggregation Records'!$D$3:$D$56,255),0))=0,"",INDEX('Disaggregation Records'!$G$3:$G$56,MATCH(LEFT(L148,255),LEFT('Disaggregation Records'!$D$3:$D$56,255),0))),"")</f>
        <v/>
      </c>
      <c r="J148" s="463" t="s">
        <v>408</v>
      </c>
      <c r="K148" s="463">
        <f t="shared" si="8"/>
        <v>109</v>
      </c>
      <c r="L148" s="463" t="str">
        <f t="shared" si="9"/>
        <v/>
      </c>
      <c r="M148" s="463" t="str">
        <f t="shared" si="10"/>
        <v/>
      </c>
      <c r="N148" s="431" t="b">
        <f t="shared" si="11"/>
        <v>0</v>
      </c>
      <c r="O148" s="435" t="s">
        <v>1620</v>
      </c>
      <c r="P148" s="293"/>
      <c r="Q148" s="292"/>
    </row>
    <row r="149" spans="1:17" ht="37.5" customHeight="1" x14ac:dyDescent="0.3">
      <c r="A149" s="366">
        <v>15</v>
      </c>
      <c r="B149" s="383" t="str">
        <f>IFERROR(VLOOKUP(A149,'Impact Indicators - Section B'!$A$9:$S$27,19,FALSE),"")</f>
        <v/>
      </c>
      <c r="C149" s="466" t="str">
        <f t="array" ref="C149">IFERROR(IF(INDEX('Disaggregation Records'!$E$3:$E$56,MATCH(LEFT(L149,255),LEFT('Disaggregation Records'!$D$3:$D$56,255),0))=0,"",INDEX('Disaggregation Records'!$E$3:$E$56,MATCH(LEFT(L149,255),LEFT('Disaggregation Records'!$D$3:$D$56,255),0))),"")</f>
        <v/>
      </c>
      <c r="D149" s="466" t="str">
        <f t="array" ref="D149">IFERROR(IF(INDEX('Disaggregation Records'!$F$3:$F$56,MATCH(LEFT(L149,255),LEFT('Disaggregation Records'!$D$3:$D$56,255),0))=0,"",INDEX('Disaggregation Records'!$F$3:$F$56,MATCH(LEFT(L149,255),LEFT('Disaggregation Records'!$D$3:$D$56,255),0))),"")</f>
        <v/>
      </c>
      <c r="E149" s="369" t="str">
        <f t="array" ref="E149">IFERROR(IF(INDEX('Disaggregation Data'!$K$3:$K$154,MATCH(LEFT(M149,255),LEFT('Disaggregation Data'!$J$3:$J$154,255),0))=0,"",INDEX('Disaggregation Data'!$K$3:$K$154,MATCH(LEFT(M149,255),LEFT('Disaggregation Data'!$J$3:$J$154,255),0))),"")</f>
        <v/>
      </c>
      <c r="F149" s="369" t="str">
        <f t="array" ref="F149">IFERROR(IF(INDEX('Disaggregation Data'!$L$3:$L$154,MATCH(LEFT(M149,255),LEFT('Disaggregation Data'!$J$3:$J$154,255),0))=0,"",INDEX('Disaggregation Data'!$L$3:$L$154,MATCH(LEFT(M149,255),LEFT('Disaggregation Data'!$J$3:$J$154,255),0))),"")</f>
        <v/>
      </c>
      <c r="G149" s="369" t="str">
        <f t="array" ref="G149">IFERROR(IF(INDEX('Disaggregation Data'!$M$3:$M$154,MATCH(LEFT(M149,255),LEFT('Disaggregation Data'!$J$3:$J$154,255),0))=0,"",INDEX('Disaggregation Data'!$M$3:$M$154,MATCH(LEFT(M149,255),LEFT('Disaggregation Data'!$J$3:$J$154,255),0))),"")</f>
        <v/>
      </c>
      <c r="H149" s="368" t="str">
        <f t="array" ref="H149">IFERROR(IF(INDEX('Disaggregation Data'!$N$3:$N$154,MATCH(LEFT(M149,255),LEFT('Disaggregation Data'!$J$3:$J$154,255),0))=0,"",INDEX('Disaggregation Data'!$N$3:$N$154,MATCH(LEFT(M149,255),LEFT('Disaggregation Data'!$J$3:$J$154,255),0))),"")</f>
        <v/>
      </c>
      <c r="I149" s="463" t="str">
        <f t="array" ref="I149">IFERROR(IF(INDEX('Disaggregation Records'!$G$3:$G$56,MATCH(LEFT(L149,255),LEFT('Disaggregation Records'!$D$3:$D$56,255),0))=0,"",INDEX('Disaggregation Records'!$G$3:$G$56,MATCH(LEFT(L149,255),LEFT('Disaggregation Records'!$D$3:$D$56,255),0))),"")</f>
        <v/>
      </c>
      <c r="J149" s="463" t="s">
        <v>409</v>
      </c>
      <c r="K149" s="463">
        <f t="shared" si="8"/>
        <v>110</v>
      </c>
      <c r="L149" s="463" t="str">
        <f t="shared" si="9"/>
        <v/>
      </c>
      <c r="M149" s="463" t="str">
        <f t="shared" si="10"/>
        <v/>
      </c>
      <c r="N149" s="431" t="b">
        <f t="shared" si="11"/>
        <v>0</v>
      </c>
      <c r="O149" s="435" t="s">
        <v>1621</v>
      </c>
      <c r="P149" s="293"/>
      <c r="Q149" s="292"/>
    </row>
    <row r="150" spans="1:17" ht="37.5" customHeight="1" x14ac:dyDescent="0.3">
      <c r="A150" s="366">
        <v>15</v>
      </c>
      <c r="B150" s="383" t="str">
        <f>IFERROR(VLOOKUP(A150,'Impact Indicators - Section B'!$A$9:$S$27,19,FALSE),"")</f>
        <v/>
      </c>
      <c r="C150" s="466" t="str">
        <f t="array" ref="C150">IFERROR(IF(INDEX('Disaggregation Records'!$E$3:$E$56,MATCH(LEFT(L150,255),LEFT('Disaggregation Records'!$D$3:$D$56,255),0))=0,"",INDEX('Disaggregation Records'!$E$3:$E$56,MATCH(LEFT(L150,255),LEFT('Disaggregation Records'!$D$3:$D$56,255),0))),"")</f>
        <v/>
      </c>
      <c r="D150" s="466" t="str">
        <f t="array" ref="D150">IFERROR(IF(INDEX('Disaggregation Records'!$F$3:$F$56,MATCH(LEFT(L150,255),LEFT('Disaggregation Records'!$D$3:$D$56,255),0))=0,"",INDEX('Disaggregation Records'!$F$3:$F$56,MATCH(LEFT(L150,255),LEFT('Disaggregation Records'!$D$3:$D$56,255),0))),"")</f>
        <v/>
      </c>
      <c r="E150" s="369" t="str">
        <f t="array" ref="E150">IFERROR(IF(INDEX('Disaggregation Data'!$K$3:$K$154,MATCH(LEFT(M150,255),LEFT('Disaggregation Data'!$J$3:$J$154,255),0))=0,"",INDEX('Disaggregation Data'!$K$3:$K$154,MATCH(LEFT(M150,255),LEFT('Disaggregation Data'!$J$3:$J$154,255),0))),"")</f>
        <v/>
      </c>
      <c r="F150" s="369" t="str">
        <f t="array" ref="F150">IFERROR(IF(INDEX('Disaggregation Data'!$L$3:$L$154,MATCH(LEFT(M150,255),LEFT('Disaggregation Data'!$J$3:$J$154,255),0))=0,"",INDEX('Disaggregation Data'!$L$3:$L$154,MATCH(LEFT(M150,255),LEFT('Disaggregation Data'!$J$3:$J$154,255),0))),"")</f>
        <v/>
      </c>
      <c r="G150" s="369" t="str">
        <f t="array" ref="G150">IFERROR(IF(INDEX('Disaggregation Data'!$M$3:$M$154,MATCH(LEFT(M150,255),LEFT('Disaggregation Data'!$J$3:$J$154,255),0))=0,"",INDEX('Disaggregation Data'!$M$3:$M$154,MATCH(LEFT(M150,255),LEFT('Disaggregation Data'!$J$3:$J$154,255),0))),"")</f>
        <v/>
      </c>
      <c r="H150" s="368" t="str">
        <f t="array" ref="H150">IFERROR(IF(INDEX('Disaggregation Data'!$N$3:$N$154,MATCH(LEFT(M150,255),LEFT('Disaggregation Data'!$J$3:$J$154,255),0))=0,"",INDEX('Disaggregation Data'!$N$3:$N$154,MATCH(LEFT(M150,255),LEFT('Disaggregation Data'!$J$3:$J$154,255),0))),"")</f>
        <v/>
      </c>
      <c r="I150" s="463" t="str">
        <f t="array" ref="I150">IFERROR(IF(INDEX('Disaggregation Records'!$G$3:$G$56,MATCH(LEFT(L150,255),LEFT('Disaggregation Records'!$D$3:$D$56,255),0))=0,"",INDEX('Disaggregation Records'!$G$3:$G$56,MATCH(LEFT(L150,255),LEFT('Disaggregation Records'!$D$3:$D$56,255),0))),"")</f>
        <v/>
      </c>
      <c r="J150" s="463" t="s">
        <v>409</v>
      </c>
      <c r="K150" s="463">
        <f t="shared" si="8"/>
        <v>111</v>
      </c>
      <c r="L150" s="463" t="str">
        <f t="shared" si="9"/>
        <v/>
      </c>
      <c r="M150" s="463" t="str">
        <f t="shared" si="10"/>
        <v/>
      </c>
      <c r="N150" s="431" t="b">
        <f t="shared" si="11"/>
        <v>0</v>
      </c>
      <c r="O150" s="435" t="s">
        <v>1622</v>
      </c>
      <c r="P150" s="293"/>
      <c r="Q150" s="292"/>
    </row>
    <row r="151" spans="1:17" ht="37.5" customHeight="1" x14ac:dyDescent="0.3">
      <c r="A151" s="366">
        <v>15</v>
      </c>
      <c r="B151" s="383" t="str">
        <f>IFERROR(VLOOKUP(A151,'Impact Indicators - Section B'!$A$9:$S$27,19,FALSE),"")</f>
        <v/>
      </c>
      <c r="C151" s="466" t="str">
        <f t="array" ref="C151">IFERROR(IF(INDEX('Disaggregation Records'!$E$3:$E$56,MATCH(LEFT(L151,255),LEFT('Disaggregation Records'!$D$3:$D$56,255),0))=0,"",INDEX('Disaggregation Records'!$E$3:$E$56,MATCH(LEFT(L151,255),LEFT('Disaggregation Records'!$D$3:$D$56,255),0))),"")</f>
        <v/>
      </c>
      <c r="D151" s="466" t="str">
        <f t="array" ref="D151">IFERROR(IF(INDEX('Disaggregation Records'!$F$3:$F$56,MATCH(LEFT(L151,255),LEFT('Disaggregation Records'!$D$3:$D$56,255),0))=0,"",INDEX('Disaggregation Records'!$F$3:$F$56,MATCH(LEFT(L151,255),LEFT('Disaggregation Records'!$D$3:$D$56,255),0))),"")</f>
        <v/>
      </c>
      <c r="E151" s="369" t="str">
        <f t="array" ref="E151">IFERROR(IF(INDEX('Disaggregation Data'!$K$3:$K$154,MATCH(LEFT(M151,255),LEFT('Disaggregation Data'!$J$3:$J$154,255),0))=0,"",INDEX('Disaggregation Data'!$K$3:$K$154,MATCH(LEFT(M151,255),LEFT('Disaggregation Data'!$J$3:$J$154,255),0))),"")</f>
        <v/>
      </c>
      <c r="F151" s="369" t="str">
        <f t="array" ref="F151">IFERROR(IF(INDEX('Disaggregation Data'!$L$3:$L$154,MATCH(LEFT(M151,255),LEFT('Disaggregation Data'!$J$3:$J$154,255),0))=0,"",INDEX('Disaggregation Data'!$L$3:$L$154,MATCH(LEFT(M151,255),LEFT('Disaggregation Data'!$J$3:$J$154,255),0))),"")</f>
        <v/>
      </c>
      <c r="G151" s="369" t="str">
        <f t="array" ref="G151">IFERROR(IF(INDEX('Disaggregation Data'!$M$3:$M$154,MATCH(LEFT(M151,255),LEFT('Disaggregation Data'!$J$3:$J$154,255),0))=0,"",INDEX('Disaggregation Data'!$M$3:$M$154,MATCH(LEFT(M151,255),LEFT('Disaggregation Data'!$J$3:$J$154,255),0))),"")</f>
        <v/>
      </c>
      <c r="H151" s="368" t="str">
        <f t="array" ref="H151">IFERROR(IF(INDEX('Disaggregation Data'!$N$3:$N$154,MATCH(LEFT(M151,255),LEFT('Disaggregation Data'!$J$3:$J$154,255),0))=0,"",INDEX('Disaggregation Data'!$N$3:$N$154,MATCH(LEFT(M151,255),LEFT('Disaggregation Data'!$J$3:$J$154,255),0))),"")</f>
        <v/>
      </c>
      <c r="I151" s="463" t="str">
        <f t="array" ref="I151">IFERROR(IF(INDEX('Disaggregation Records'!$G$3:$G$56,MATCH(LEFT(L151,255),LEFT('Disaggregation Records'!$D$3:$D$56,255),0))=0,"",INDEX('Disaggregation Records'!$G$3:$G$56,MATCH(LEFT(L151,255),LEFT('Disaggregation Records'!$D$3:$D$56,255),0))),"")</f>
        <v/>
      </c>
      <c r="J151" s="463" t="s">
        <v>409</v>
      </c>
      <c r="K151" s="463">
        <f t="shared" si="8"/>
        <v>112</v>
      </c>
      <c r="L151" s="463" t="str">
        <f t="shared" si="9"/>
        <v/>
      </c>
      <c r="M151" s="463" t="str">
        <f t="shared" si="10"/>
        <v/>
      </c>
      <c r="N151" s="431" t="b">
        <f t="shared" si="11"/>
        <v>0</v>
      </c>
      <c r="O151" s="435" t="s">
        <v>1623</v>
      </c>
      <c r="P151" s="293"/>
      <c r="Q151" s="292"/>
    </row>
    <row r="152" spans="1:17" ht="37.5" customHeight="1" x14ac:dyDescent="0.3">
      <c r="A152" s="366">
        <v>15</v>
      </c>
      <c r="B152" s="383" t="str">
        <f>IFERROR(VLOOKUP(A152,'Impact Indicators - Section B'!$A$9:$S$27,19,FALSE),"")</f>
        <v/>
      </c>
      <c r="C152" s="466" t="str">
        <f t="array" ref="C152">IFERROR(IF(INDEX('Disaggregation Records'!$E$3:$E$56,MATCH(LEFT(L152,255),LEFT('Disaggregation Records'!$D$3:$D$56,255),0))=0,"",INDEX('Disaggregation Records'!$E$3:$E$56,MATCH(LEFT(L152,255),LEFT('Disaggregation Records'!$D$3:$D$56,255),0))),"")</f>
        <v/>
      </c>
      <c r="D152" s="466" t="str">
        <f t="array" ref="D152">IFERROR(IF(INDEX('Disaggregation Records'!$F$3:$F$56,MATCH(LEFT(L152,255),LEFT('Disaggregation Records'!$D$3:$D$56,255),0))=0,"",INDEX('Disaggregation Records'!$F$3:$F$56,MATCH(LEFT(L152,255),LEFT('Disaggregation Records'!$D$3:$D$56,255),0))),"")</f>
        <v/>
      </c>
      <c r="E152" s="369" t="str">
        <f t="array" ref="E152">IFERROR(IF(INDEX('Disaggregation Data'!$K$3:$K$154,MATCH(LEFT(M152,255),LEFT('Disaggregation Data'!$J$3:$J$154,255),0))=0,"",INDEX('Disaggregation Data'!$K$3:$K$154,MATCH(LEFT(M152,255),LEFT('Disaggregation Data'!$J$3:$J$154,255),0))),"")</f>
        <v/>
      </c>
      <c r="F152" s="369" t="str">
        <f t="array" ref="F152">IFERROR(IF(INDEX('Disaggregation Data'!$L$3:$L$154,MATCH(LEFT(M152,255),LEFT('Disaggregation Data'!$J$3:$J$154,255),0))=0,"",INDEX('Disaggregation Data'!$L$3:$L$154,MATCH(LEFT(M152,255),LEFT('Disaggregation Data'!$J$3:$J$154,255),0))),"")</f>
        <v/>
      </c>
      <c r="G152" s="369" t="str">
        <f t="array" ref="G152">IFERROR(IF(INDEX('Disaggregation Data'!$M$3:$M$154,MATCH(LEFT(M152,255),LEFT('Disaggregation Data'!$J$3:$J$154,255),0))=0,"",INDEX('Disaggregation Data'!$M$3:$M$154,MATCH(LEFT(M152,255),LEFT('Disaggregation Data'!$J$3:$J$154,255),0))),"")</f>
        <v/>
      </c>
      <c r="H152" s="368" t="str">
        <f t="array" ref="H152">IFERROR(IF(INDEX('Disaggregation Data'!$N$3:$N$154,MATCH(LEFT(M152,255),LEFT('Disaggregation Data'!$J$3:$J$154,255),0))=0,"",INDEX('Disaggregation Data'!$N$3:$N$154,MATCH(LEFT(M152,255),LEFT('Disaggregation Data'!$J$3:$J$154,255),0))),"")</f>
        <v/>
      </c>
      <c r="I152" s="463" t="str">
        <f t="array" ref="I152">IFERROR(IF(INDEX('Disaggregation Records'!$G$3:$G$56,MATCH(LEFT(L152,255),LEFT('Disaggregation Records'!$D$3:$D$56,255),0))=0,"",INDEX('Disaggregation Records'!$G$3:$G$56,MATCH(LEFT(L152,255),LEFT('Disaggregation Records'!$D$3:$D$56,255),0))),"")</f>
        <v/>
      </c>
      <c r="J152" s="463" t="s">
        <v>409</v>
      </c>
      <c r="K152" s="463">
        <f t="shared" si="8"/>
        <v>113</v>
      </c>
      <c r="L152" s="463" t="str">
        <f t="shared" si="9"/>
        <v/>
      </c>
      <c r="M152" s="463" t="str">
        <f t="shared" si="10"/>
        <v/>
      </c>
      <c r="N152" s="431" t="b">
        <f t="shared" si="11"/>
        <v>0</v>
      </c>
      <c r="O152" s="435" t="s">
        <v>1624</v>
      </c>
      <c r="P152" s="293"/>
      <c r="Q152" s="292"/>
    </row>
    <row r="153" spans="1:17" ht="37.5" customHeight="1" x14ac:dyDescent="0.3">
      <c r="A153" s="366">
        <v>15</v>
      </c>
      <c r="B153" s="383" t="str">
        <f>IFERROR(VLOOKUP(A153,'Impact Indicators - Section B'!$A$9:$S$27,19,FALSE),"")</f>
        <v/>
      </c>
      <c r="C153" s="466" t="str">
        <f t="array" ref="C153">IFERROR(IF(INDEX('Disaggregation Records'!$E$3:$E$56,MATCH(LEFT(L153,255),LEFT('Disaggregation Records'!$D$3:$D$56,255),0))=0,"",INDEX('Disaggregation Records'!$E$3:$E$56,MATCH(LEFT(L153,255),LEFT('Disaggregation Records'!$D$3:$D$56,255),0))),"")</f>
        <v/>
      </c>
      <c r="D153" s="466" t="str">
        <f t="array" ref="D153">IFERROR(IF(INDEX('Disaggregation Records'!$F$3:$F$56,MATCH(LEFT(L153,255),LEFT('Disaggregation Records'!$D$3:$D$56,255),0))=0,"",INDEX('Disaggregation Records'!$F$3:$F$56,MATCH(LEFT(L153,255),LEFT('Disaggregation Records'!$D$3:$D$56,255),0))),"")</f>
        <v/>
      </c>
      <c r="E153" s="369" t="str">
        <f t="array" ref="E153">IFERROR(IF(INDEX('Disaggregation Data'!$K$3:$K$154,MATCH(LEFT(M153,255),LEFT('Disaggregation Data'!$J$3:$J$154,255),0))=0,"",INDEX('Disaggregation Data'!$K$3:$K$154,MATCH(LEFT(M153,255),LEFT('Disaggregation Data'!$J$3:$J$154,255),0))),"")</f>
        <v/>
      </c>
      <c r="F153" s="369" t="str">
        <f t="array" ref="F153">IFERROR(IF(INDEX('Disaggregation Data'!$L$3:$L$154,MATCH(LEFT(M153,255),LEFT('Disaggregation Data'!$J$3:$J$154,255),0))=0,"",INDEX('Disaggregation Data'!$L$3:$L$154,MATCH(LEFT(M153,255),LEFT('Disaggregation Data'!$J$3:$J$154,255),0))),"")</f>
        <v/>
      </c>
      <c r="G153" s="369" t="str">
        <f t="array" ref="G153">IFERROR(IF(INDEX('Disaggregation Data'!$M$3:$M$154,MATCH(LEFT(M153,255),LEFT('Disaggregation Data'!$J$3:$J$154,255),0))=0,"",INDEX('Disaggregation Data'!$M$3:$M$154,MATCH(LEFT(M153,255),LEFT('Disaggregation Data'!$J$3:$J$154,255),0))),"")</f>
        <v/>
      </c>
      <c r="H153" s="368" t="str">
        <f t="array" ref="H153">IFERROR(IF(INDEX('Disaggregation Data'!$N$3:$N$154,MATCH(LEFT(M153,255),LEFT('Disaggregation Data'!$J$3:$J$154,255),0))=0,"",INDEX('Disaggregation Data'!$N$3:$N$154,MATCH(LEFT(M153,255),LEFT('Disaggregation Data'!$J$3:$J$154,255),0))),"")</f>
        <v/>
      </c>
      <c r="I153" s="463" t="str">
        <f t="array" ref="I153">IFERROR(IF(INDEX('Disaggregation Records'!$G$3:$G$56,MATCH(LEFT(L153,255),LEFT('Disaggregation Records'!$D$3:$D$56,255),0))=0,"",INDEX('Disaggregation Records'!$G$3:$G$56,MATCH(LEFT(L153,255),LEFT('Disaggregation Records'!$D$3:$D$56,255),0))),"")</f>
        <v/>
      </c>
      <c r="J153" s="463" t="s">
        <v>409</v>
      </c>
      <c r="K153" s="463">
        <f t="shared" si="8"/>
        <v>114</v>
      </c>
      <c r="L153" s="463" t="str">
        <f t="shared" si="9"/>
        <v/>
      </c>
      <c r="M153" s="463" t="str">
        <f t="shared" si="10"/>
        <v/>
      </c>
      <c r="N153" s="431" t="b">
        <f t="shared" si="11"/>
        <v>0</v>
      </c>
      <c r="O153" s="435" t="s">
        <v>1625</v>
      </c>
      <c r="P153" s="293"/>
      <c r="Q153" s="292"/>
    </row>
    <row r="154" spans="1:17" ht="37.5" customHeight="1" x14ac:dyDescent="0.3">
      <c r="A154" s="366">
        <v>15</v>
      </c>
      <c r="B154" s="383" t="str">
        <f>IFERROR(VLOOKUP(A154,'Impact Indicators - Section B'!$A$9:$S$27,19,FALSE),"")</f>
        <v/>
      </c>
      <c r="C154" s="466" t="str">
        <f t="array" ref="C154">IFERROR(IF(INDEX('Disaggregation Records'!$E$3:$E$56,MATCH(LEFT(L154,255),LEFT('Disaggregation Records'!$D$3:$D$56,255),0))=0,"",INDEX('Disaggregation Records'!$E$3:$E$56,MATCH(LEFT(L154,255),LEFT('Disaggregation Records'!$D$3:$D$56,255),0))),"")</f>
        <v/>
      </c>
      <c r="D154" s="466" t="str">
        <f t="array" ref="D154">IFERROR(IF(INDEX('Disaggregation Records'!$F$3:$F$56,MATCH(LEFT(L154,255),LEFT('Disaggregation Records'!$D$3:$D$56,255),0))=0,"",INDEX('Disaggregation Records'!$F$3:$F$56,MATCH(LEFT(L154,255),LEFT('Disaggregation Records'!$D$3:$D$56,255),0))),"")</f>
        <v/>
      </c>
      <c r="E154" s="369" t="str">
        <f t="array" ref="E154">IFERROR(IF(INDEX('Disaggregation Data'!$K$3:$K$154,MATCH(LEFT(M154,255),LEFT('Disaggregation Data'!$J$3:$J$154,255),0))=0,"",INDEX('Disaggregation Data'!$K$3:$K$154,MATCH(LEFT(M154,255),LEFT('Disaggregation Data'!$J$3:$J$154,255),0))),"")</f>
        <v/>
      </c>
      <c r="F154" s="369" t="str">
        <f t="array" ref="F154">IFERROR(IF(INDEX('Disaggregation Data'!$L$3:$L$154,MATCH(LEFT(M154,255),LEFT('Disaggregation Data'!$J$3:$J$154,255),0))=0,"",INDEX('Disaggregation Data'!$L$3:$L$154,MATCH(LEFT(M154,255),LEFT('Disaggregation Data'!$J$3:$J$154,255),0))),"")</f>
        <v/>
      </c>
      <c r="G154" s="369" t="str">
        <f t="array" ref="G154">IFERROR(IF(INDEX('Disaggregation Data'!$M$3:$M$154,MATCH(LEFT(M154,255),LEFT('Disaggregation Data'!$J$3:$J$154,255),0))=0,"",INDEX('Disaggregation Data'!$M$3:$M$154,MATCH(LEFT(M154,255),LEFT('Disaggregation Data'!$J$3:$J$154,255),0))),"")</f>
        <v/>
      </c>
      <c r="H154" s="368" t="str">
        <f t="array" ref="H154">IFERROR(IF(INDEX('Disaggregation Data'!$N$3:$N$154,MATCH(LEFT(M154,255),LEFT('Disaggregation Data'!$J$3:$J$154,255),0))=0,"",INDEX('Disaggregation Data'!$N$3:$N$154,MATCH(LEFT(M154,255),LEFT('Disaggregation Data'!$J$3:$J$154,255),0))),"")</f>
        <v/>
      </c>
      <c r="I154" s="463" t="str">
        <f t="array" ref="I154">IFERROR(IF(INDEX('Disaggregation Records'!$G$3:$G$56,MATCH(LEFT(L154,255),LEFT('Disaggregation Records'!$D$3:$D$56,255),0))=0,"",INDEX('Disaggregation Records'!$G$3:$G$56,MATCH(LEFT(L154,255),LEFT('Disaggregation Records'!$D$3:$D$56,255),0))),"")</f>
        <v/>
      </c>
      <c r="J154" s="463" t="s">
        <v>409</v>
      </c>
      <c r="K154" s="463">
        <f t="shared" si="8"/>
        <v>115</v>
      </c>
      <c r="L154" s="463" t="str">
        <f t="shared" si="9"/>
        <v/>
      </c>
      <c r="M154" s="463" t="str">
        <f t="shared" si="10"/>
        <v/>
      </c>
      <c r="N154" s="431" t="b">
        <f t="shared" si="11"/>
        <v>0</v>
      </c>
      <c r="O154" s="435" t="s">
        <v>1626</v>
      </c>
      <c r="P154" s="293"/>
      <c r="Q154" s="292"/>
    </row>
    <row r="155" spans="1:17" ht="37.5" customHeight="1" x14ac:dyDescent="0.3">
      <c r="A155" s="366">
        <v>15</v>
      </c>
      <c r="B155" s="383" t="str">
        <f>IFERROR(VLOOKUP(A155,'Impact Indicators - Section B'!$A$9:$S$27,19,FALSE),"")</f>
        <v/>
      </c>
      <c r="C155" s="466" t="str">
        <f t="array" ref="C155">IFERROR(IF(INDEX('Disaggregation Records'!$E$3:$E$56,MATCH(LEFT(L155,255),LEFT('Disaggregation Records'!$D$3:$D$56,255),0))=0,"",INDEX('Disaggregation Records'!$E$3:$E$56,MATCH(LEFT(L155,255),LEFT('Disaggregation Records'!$D$3:$D$56,255),0))),"")</f>
        <v/>
      </c>
      <c r="D155" s="466" t="str">
        <f t="array" ref="D155">IFERROR(IF(INDEX('Disaggregation Records'!$F$3:$F$56,MATCH(LEFT(L155,255),LEFT('Disaggregation Records'!$D$3:$D$56,255),0))=0,"",INDEX('Disaggregation Records'!$F$3:$F$56,MATCH(LEFT(L155,255),LEFT('Disaggregation Records'!$D$3:$D$56,255),0))),"")</f>
        <v/>
      </c>
      <c r="E155" s="369" t="str">
        <f t="array" ref="E155">IFERROR(IF(INDEX('Disaggregation Data'!$K$3:$K$154,MATCH(LEFT(M155,255),LEFT('Disaggregation Data'!$J$3:$J$154,255),0))=0,"",INDEX('Disaggregation Data'!$K$3:$K$154,MATCH(LEFT(M155,255),LEFT('Disaggregation Data'!$J$3:$J$154,255),0))),"")</f>
        <v/>
      </c>
      <c r="F155" s="369" t="str">
        <f t="array" ref="F155">IFERROR(IF(INDEX('Disaggregation Data'!$L$3:$L$154,MATCH(LEFT(M155,255),LEFT('Disaggregation Data'!$J$3:$J$154,255),0))=0,"",INDEX('Disaggregation Data'!$L$3:$L$154,MATCH(LEFT(M155,255),LEFT('Disaggregation Data'!$J$3:$J$154,255),0))),"")</f>
        <v/>
      </c>
      <c r="G155" s="369" t="str">
        <f t="array" ref="G155">IFERROR(IF(INDEX('Disaggregation Data'!$M$3:$M$154,MATCH(LEFT(M155,255),LEFT('Disaggregation Data'!$J$3:$J$154,255),0))=0,"",INDEX('Disaggregation Data'!$M$3:$M$154,MATCH(LEFT(M155,255),LEFT('Disaggregation Data'!$J$3:$J$154,255),0))),"")</f>
        <v/>
      </c>
      <c r="H155" s="368" t="str">
        <f t="array" ref="H155">IFERROR(IF(INDEX('Disaggregation Data'!$N$3:$N$154,MATCH(LEFT(M155,255),LEFT('Disaggregation Data'!$J$3:$J$154,255),0))=0,"",INDEX('Disaggregation Data'!$N$3:$N$154,MATCH(LEFT(M155,255),LEFT('Disaggregation Data'!$J$3:$J$154,255),0))),"")</f>
        <v/>
      </c>
      <c r="I155" s="463" t="str">
        <f t="array" ref="I155">IFERROR(IF(INDEX('Disaggregation Records'!$G$3:$G$56,MATCH(LEFT(L155,255),LEFT('Disaggregation Records'!$D$3:$D$56,255),0))=0,"",INDEX('Disaggregation Records'!$G$3:$G$56,MATCH(LEFT(L155,255),LEFT('Disaggregation Records'!$D$3:$D$56,255),0))),"")</f>
        <v/>
      </c>
      <c r="J155" s="463" t="s">
        <v>409</v>
      </c>
      <c r="K155" s="463">
        <f t="shared" si="8"/>
        <v>116</v>
      </c>
      <c r="L155" s="463" t="str">
        <f t="shared" si="9"/>
        <v/>
      </c>
      <c r="M155" s="463" t="str">
        <f t="shared" si="10"/>
        <v/>
      </c>
      <c r="N155" s="431" t="b">
        <f t="shared" si="11"/>
        <v>0</v>
      </c>
      <c r="O155" s="435" t="s">
        <v>1627</v>
      </c>
      <c r="P155" s="293"/>
      <c r="Q155" s="292"/>
    </row>
    <row r="156" spans="1:17" ht="37.5" customHeight="1" x14ac:dyDescent="0.3">
      <c r="A156" s="366">
        <v>15</v>
      </c>
      <c r="B156" s="383" t="str">
        <f>IFERROR(VLOOKUP(A156,'Impact Indicators - Section B'!$A$9:$S$27,19,FALSE),"")</f>
        <v/>
      </c>
      <c r="C156" s="466" t="str">
        <f t="array" ref="C156">IFERROR(IF(INDEX('Disaggregation Records'!$E$3:$E$56,MATCH(LEFT(L156,255),LEFT('Disaggregation Records'!$D$3:$D$56,255),0))=0,"",INDEX('Disaggregation Records'!$E$3:$E$56,MATCH(LEFT(L156,255),LEFT('Disaggregation Records'!$D$3:$D$56,255),0))),"")</f>
        <v/>
      </c>
      <c r="D156" s="466" t="str">
        <f t="array" ref="D156">IFERROR(IF(INDEX('Disaggregation Records'!$F$3:$F$56,MATCH(LEFT(L156,255),LEFT('Disaggregation Records'!$D$3:$D$56,255),0))=0,"",INDEX('Disaggregation Records'!$F$3:$F$56,MATCH(LEFT(L156,255),LEFT('Disaggregation Records'!$D$3:$D$56,255),0))),"")</f>
        <v/>
      </c>
      <c r="E156" s="369" t="str">
        <f t="array" ref="E156">IFERROR(IF(INDEX('Disaggregation Data'!$K$3:$K$154,MATCH(LEFT(M156,255),LEFT('Disaggregation Data'!$J$3:$J$154,255),0))=0,"",INDEX('Disaggregation Data'!$K$3:$K$154,MATCH(LEFT(M156,255),LEFT('Disaggregation Data'!$J$3:$J$154,255),0))),"")</f>
        <v/>
      </c>
      <c r="F156" s="369" t="str">
        <f t="array" ref="F156">IFERROR(IF(INDEX('Disaggregation Data'!$L$3:$L$154,MATCH(LEFT(M156,255),LEFT('Disaggregation Data'!$J$3:$J$154,255),0))=0,"",INDEX('Disaggregation Data'!$L$3:$L$154,MATCH(LEFT(M156,255),LEFT('Disaggregation Data'!$J$3:$J$154,255),0))),"")</f>
        <v/>
      </c>
      <c r="G156" s="369" t="str">
        <f t="array" ref="G156">IFERROR(IF(INDEX('Disaggregation Data'!$M$3:$M$154,MATCH(LEFT(M156,255),LEFT('Disaggregation Data'!$J$3:$J$154,255),0))=0,"",INDEX('Disaggregation Data'!$M$3:$M$154,MATCH(LEFT(M156,255),LEFT('Disaggregation Data'!$J$3:$J$154,255),0))),"")</f>
        <v/>
      </c>
      <c r="H156" s="368" t="str">
        <f t="array" ref="H156">IFERROR(IF(INDEX('Disaggregation Data'!$N$3:$N$154,MATCH(LEFT(M156,255),LEFT('Disaggregation Data'!$J$3:$J$154,255),0))=0,"",INDEX('Disaggregation Data'!$N$3:$N$154,MATCH(LEFT(M156,255),LEFT('Disaggregation Data'!$J$3:$J$154,255),0))),"")</f>
        <v/>
      </c>
      <c r="I156" s="463" t="str">
        <f t="array" ref="I156">IFERROR(IF(INDEX('Disaggregation Records'!$G$3:$G$56,MATCH(LEFT(L156,255),LEFT('Disaggregation Records'!$D$3:$D$56,255),0))=0,"",INDEX('Disaggregation Records'!$G$3:$G$56,MATCH(LEFT(L156,255),LEFT('Disaggregation Records'!$D$3:$D$56,255),0))),"")</f>
        <v/>
      </c>
      <c r="J156" s="463" t="s">
        <v>409</v>
      </c>
      <c r="K156" s="463">
        <f t="shared" si="8"/>
        <v>117</v>
      </c>
      <c r="L156" s="463" t="str">
        <f t="shared" si="9"/>
        <v/>
      </c>
      <c r="M156" s="463" t="str">
        <f t="shared" si="10"/>
        <v/>
      </c>
      <c r="N156" s="431" t="b">
        <f t="shared" si="11"/>
        <v>0</v>
      </c>
      <c r="O156" s="435" t="s">
        <v>1628</v>
      </c>
      <c r="P156" s="293"/>
      <c r="Q156" s="292"/>
    </row>
    <row r="157" spans="1:17" ht="37.5" customHeight="1" x14ac:dyDescent="0.3">
      <c r="A157" s="366">
        <v>15</v>
      </c>
      <c r="B157" s="383" t="str">
        <f>IFERROR(VLOOKUP(A157,'Impact Indicators - Section B'!$A$9:$S$27,19,FALSE),"")</f>
        <v/>
      </c>
      <c r="C157" s="466" t="str">
        <f t="array" ref="C157">IFERROR(IF(INDEX('Disaggregation Records'!$E$3:$E$56,MATCH(LEFT(L157,255),LEFT('Disaggregation Records'!$D$3:$D$56,255),0))=0,"",INDEX('Disaggregation Records'!$E$3:$E$56,MATCH(LEFT(L157,255),LEFT('Disaggregation Records'!$D$3:$D$56,255),0))),"")</f>
        <v/>
      </c>
      <c r="D157" s="466" t="str">
        <f t="array" ref="D157">IFERROR(IF(INDEX('Disaggregation Records'!$F$3:$F$56,MATCH(LEFT(L157,255),LEFT('Disaggregation Records'!$D$3:$D$56,255),0))=0,"",INDEX('Disaggregation Records'!$F$3:$F$56,MATCH(LEFT(L157,255),LEFT('Disaggregation Records'!$D$3:$D$56,255),0))),"")</f>
        <v/>
      </c>
      <c r="E157" s="369" t="str">
        <f t="array" ref="E157">IFERROR(IF(INDEX('Disaggregation Data'!$K$3:$K$154,MATCH(LEFT(M157,255),LEFT('Disaggregation Data'!$J$3:$J$154,255),0))=0,"",INDEX('Disaggregation Data'!$K$3:$K$154,MATCH(LEFT(M157,255),LEFT('Disaggregation Data'!$J$3:$J$154,255),0))),"")</f>
        <v/>
      </c>
      <c r="F157" s="369" t="str">
        <f t="array" ref="F157">IFERROR(IF(INDEX('Disaggregation Data'!$L$3:$L$154,MATCH(LEFT(M157,255),LEFT('Disaggregation Data'!$J$3:$J$154,255),0))=0,"",INDEX('Disaggregation Data'!$L$3:$L$154,MATCH(LEFT(M157,255),LEFT('Disaggregation Data'!$J$3:$J$154,255),0))),"")</f>
        <v/>
      </c>
      <c r="G157" s="369" t="str">
        <f t="array" ref="G157">IFERROR(IF(INDEX('Disaggregation Data'!$M$3:$M$154,MATCH(LEFT(M157,255),LEFT('Disaggregation Data'!$J$3:$J$154,255),0))=0,"",INDEX('Disaggregation Data'!$M$3:$M$154,MATCH(LEFT(M157,255),LEFT('Disaggregation Data'!$J$3:$J$154,255),0))),"")</f>
        <v/>
      </c>
      <c r="H157" s="368" t="str">
        <f t="array" ref="H157">IFERROR(IF(INDEX('Disaggregation Data'!$N$3:$N$154,MATCH(LEFT(M157,255),LEFT('Disaggregation Data'!$J$3:$J$154,255),0))=0,"",INDEX('Disaggregation Data'!$N$3:$N$154,MATCH(LEFT(M157,255),LEFT('Disaggregation Data'!$J$3:$J$154,255),0))),"")</f>
        <v/>
      </c>
      <c r="I157" s="463" t="str">
        <f t="array" ref="I157">IFERROR(IF(INDEX('Disaggregation Records'!$G$3:$G$56,MATCH(LEFT(L157,255),LEFT('Disaggregation Records'!$D$3:$D$56,255),0))=0,"",INDEX('Disaggregation Records'!$G$3:$G$56,MATCH(LEFT(L157,255),LEFT('Disaggregation Records'!$D$3:$D$56,255),0))),"")</f>
        <v/>
      </c>
      <c r="J157" s="463" t="s">
        <v>409</v>
      </c>
      <c r="K157" s="463">
        <f t="shared" si="8"/>
        <v>118</v>
      </c>
      <c r="L157" s="463" t="str">
        <f t="shared" si="9"/>
        <v/>
      </c>
      <c r="M157" s="463" t="str">
        <f t="shared" si="10"/>
        <v/>
      </c>
      <c r="N157" s="431" t="b">
        <f t="shared" si="11"/>
        <v>0</v>
      </c>
      <c r="O157" s="435" t="s">
        <v>1629</v>
      </c>
      <c r="P157" s="293"/>
      <c r="Q157" s="292"/>
    </row>
    <row r="158" spans="1:17" ht="37.5" customHeight="1" x14ac:dyDescent="0.3">
      <c r="A158" s="366">
        <v>15</v>
      </c>
      <c r="B158" s="383" t="str">
        <f>IFERROR(VLOOKUP(A158,'Impact Indicators - Section B'!$A$9:$S$27,19,FALSE),"")</f>
        <v/>
      </c>
      <c r="C158" s="466" t="str">
        <f t="array" ref="C158">IFERROR(IF(INDEX('Disaggregation Records'!$E$3:$E$56,MATCH(LEFT(L158,255),LEFT('Disaggregation Records'!$D$3:$D$56,255),0))=0,"",INDEX('Disaggregation Records'!$E$3:$E$56,MATCH(LEFT(L158,255),LEFT('Disaggregation Records'!$D$3:$D$56,255),0))),"")</f>
        <v/>
      </c>
      <c r="D158" s="466" t="str">
        <f t="array" ref="D158">IFERROR(IF(INDEX('Disaggregation Records'!$F$3:$F$56,MATCH(LEFT(L158,255),LEFT('Disaggregation Records'!$D$3:$D$56,255),0))=0,"",INDEX('Disaggregation Records'!$F$3:$F$56,MATCH(LEFT(L158,255),LEFT('Disaggregation Records'!$D$3:$D$56,255),0))),"")</f>
        <v/>
      </c>
      <c r="E158" s="369" t="str">
        <f t="array" ref="E158">IFERROR(IF(INDEX('Disaggregation Data'!$K$3:$K$154,MATCH(LEFT(M158,255),LEFT('Disaggregation Data'!$J$3:$J$154,255),0))=0,"",INDEX('Disaggregation Data'!$K$3:$K$154,MATCH(LEFT(M158,255),LEFT('Disaggregation Data'!$J$3:$J$154,255),0))),"")</f>
        <v/>
      </c>
      <c r="F158" s="369" t="str">
        <f t="array" ref="F158">IFERROR(IF(INDEX('Disaggregation Data'!$L$3:$L$154,MATCH(LEFT(M158,255),LEFT('Disaggregation Data'!$J$3:$J$154,255),0))=0,"",INDEX('Disaggregation Data'!$L$3:$L$154,MATCH(LEFT(M158,255),LEFT('Disaggregation Data'!$J$3:$J$154,255),0))),"")</f>
        <v/>
      </c>
      <c r="G158" s="369" t="str">
        <f t="array" ref="G158">IFERROR(IF(INDEX('Disaggregation Data'!$M$3:$M$154,MATCH(LEFT(M158,255),LEFT('Disaggregation Data'!$J$3:$J$154,255),0))=0,"",INDEX('Disaggregation Data'!$M$3:$M$154,MATCH(LEFT(M158,255),LEFT('Disaggregation Data'!$J$3:$J$154,255),0))),"")</f>
        <v/>
      </c>
      <c r="H158" s="368" t="str">
        <f t="array" ref="H158">IFERROR(IF(INDEX('Disaggregation Data'!$N$3:$N$154,MATCH(LEFT(M158,255),LEFT('Disaggregation Data'!$J$3:$J$154,255),0))=0,"",INDEX('Disaggregation Data'!$N$3:$N$154,MATCH(LEFT(M158,255),LEFT('Disaggregation Data'!$J$3:$J$154,255),0))),"")</f>
        <v/>
      </c>
      <c r="I158" s="463" t="str">
        <f t="array" ref="I158">IFERROR(IF(INDEX('Disaggregation Records'!$G$3:$G$56,MATCH(LEFT(L158,255),LEFT('Disaggregation Records'!$D$3:$D$56,255),0))=0,"",INDEX('Disaggregation Records'!$G$3:$G$56,MATCH(LEFT(L158,255),LEFT('Disaggregation Records'!$D$3:$D$56,255),0))),"")</f>
        <v/>
      </c>
      <c r="J158" s="463" t="s">
        <v>409</v>
      </c>
      <c r="K158" s="463">
        <f t="shared" si="8"/>
        <v>119</v>
      </c>
      <c r="L158" s="463" t="str">
        <f t="shared" si="9"/>
        <v/>
      </c>
      <c r="M158" s="463" t="str">
        <f t="shared" si="10"/>
        <v/>
      </c>
      <c r="N158" s="431" t="b">
        <f t="shared" si="11"/>
        <v>0</v>
      </c>
      <c r="O158" s="435" t="s">
        <v>1630</v>
      </c>
      <c r="P158" s="293"/>
      <c r="Q158" s="292"/>
    </row>
    <row r="159" spans="1:17" ht="2.1" customHeight="1" thickBot="1" x14ac:dyDescent="0.35">
      <c r="A159" s="65"/>
      <c r="B159" s="66"/>
      <c r="C159" s="66"/>
      <c r="D159" s="66"/>
      <c r="E159" s="66"/>
      <c r="F159" s="66"/>
      <c r="G159" s="66"/>
      <c r="H159" s="66"/>
      <c r="I159" s="66"/>
      <c r="J159" s="123"/>
      <c r="K159" s="123"/>
      <c r="L159" s="123"/>
      <c r="M159" s="123"/>
      <c r="N159" s="123"/>
      <c r="O159" s="66"/>
      <c r="P159" s="172"/>
      <c r="Q159" s="173"/>
    </row>
    <row r="160" spans="1:17" ht="39" customHeight="1" thickBot="1" x14ac:dyDescent="0.35">
      <c r="J160" s="124"/>
      <c r="K160" s="124"/>
      <c r="L160" s="124"/>
      <c r="M160" s="124"/>
      <c r="N160" s="124"/>
      <c r="P160" s="135"/>
      <c r="Q160" s="135"/>
    </row>
    <row r="161" spans="1:17" ht="26.85" hidden="1" customHeight="1" x14ac:dyDescent="0.3">
      <c r="J161" s="124"/>
      <c r="K161" s="124"/>
      <c r="L161" s="124"/>
      <c r="M161" s="124"/>
      <c r="N161" s="124"/>
      <c r="P161" s="135"/>
      <c r="Q161" s="135"/>
    </row>
    <row r="162" spans="1:17" ht="29.25" hidden="1" customHeight="1" x14ac:dyDescent="0.3">
      <c r="J162" s="124"/>
      <c r="K162" s="124"/>
      <c r="L162" s="124"/>
      <c r="M162" s="124"/>
      <c r="N162" s="124"/>
      <c r="P162" s="135"/>
      <c r="Q162" s="135"/>
    </row>
    <row r="163" spans="1:17" ht="20.85" hidden="1" customHeight="1" x14ac:dyDescent="0.3">
      <c r="J163" s="124"/>
      <c r="K163" s="124"/>
      <c r="L163" s="124"/>
      <c r="M163" s="124"/>
      <c r="N163" s="124"/>
      <c r="P163" s="135"/>
      <c r="Q163" s="135"/>
    </row>
    <row r="164" spans="1:17" ht="35.25" hidden="1" customHeight="1" thickBot="1" x14ac:dyDescent="0.35">
      <c r="J164" s="124"/>
      <c r="K164" s="124"/>
      <c r="L164" s="124"/>
      <c r="M164" s="124"/>
      <c r="N164" s="124"/>
      <c r="P164" s="135"/>
      <c r="Q164" s="135"/>
    </row>
    <row r="165" spans="1:17" ht="26.25" customHeight="1" thickBot="1" x14ac:dyDescent="0.35">
      <c r="A165" s="538" t="s">
        <v>29</v>
      </c>
      <c r="B165" s="539"/>
      <c r="C165" s="539"/>
      <c r="D165" s="539"/>
      <c r="E165" s="539"/>
      <c r="F165" s="539"/>
      <c r="G165" s="539"/>
      <c r="H165" s="539"/>
      <c r="I165" s="208"/>
      <c r="J165" s="209"/>
      <c r="K165" s="210"/>
      <c r="L165" s="209"/>
      <c r="M165" s="209"/>
      <c r="N165" s="209"/>
      <c r="O165" s="211"/>
      <c r="P165" s="212"/>
      <c r="Q165" s="178"/>
    </row>
    <row r="166" spans="1:17" ht="49.5" customHeight="1" x14ac:dyDescent="0.3">
      <c r="A166" s="409" t="s">
        <v>23</v>
      </c>
      <c r="B166" s="409" t="s">
        <v>125</v>
      </c>
      <c r="C166" s="409" t="s">
        <v>41</v>
      </c>
      <c r="D166" s="409" t="s">
        <v>31</v>
      </c>
      <c r="E166" s="409" t="s">
        <v>32</v>
      </c>
      <c r="F166" s="409" t="s">
        <v>33</v>
      </c>
      <c r="G166" s="409" t="s">
        <v>18</v>
      </c>
      <c r="H166" s="409" t="s">
        <v>9</v>
      </c>
      <c r="I166" s="382" t="s">
        <v>240</v>
      </c>
      <c r="J166" s="382" t="s">
        <v>281</v>
      </c>
      <c r="K166" s="467">
        <v>0</v>
      </c>
      <c r="L166" s="382" t="s">
        <v>110</v>
      </c>
      <c r="M166" s="382" t="s">
        <v>220</v>
      </c>
      <c r="N166" s="382" t="s">
        <v>60</v>
      </c>
      <c r="O166" s="468" t="s">
        <v>62</v>
      </c>
      <c r="P166" s="202"/>
      <c r="Q166" s="179"/>
    </row>
    <row r="167" spans="1:17" ht="37.5" hidden="1" customHeight="1" x14ac:dyDescent="0.3">
      <c r="A167" s="366" t="s">
        <v>84</v>
      </c>
      <c r="B167" s="383" t="str">
        <f>IFERROR(VLOOKUP(A167,'Outcome Indicators - Section C'!$A$10:$S$27,19,FALSE),"")</f>
        <v/>
      </c>
      <c r="C167" s="466" t="str">
        <f t="array" ref="C167">IFERROR(IF(INDEX('Disaggregation Records'!$E$59:$E$92,MATCH(LEFT(L167,255),LEFT('Disaggregation Records'!$D$59:$D$92,255),0))=0,"",INDEX('Disaggregation Records'!$E$59:$E$92,MATCH(LEFT(L167,255),LEFT('Disaggregation Records'!$D$59:$D$92,255),0))),"")</f>
        <v/>
      </c>
      <c r="D167" s="466" t="str">
        <f t="array" ref="D167">IFERROR(IF(INDEX('Disaggregation Records'!$F$59:$F$92,MATCH(LEFT(L167,255),LEFT('Disaggregation Records'!$D$59:$D$92,255),0))=0,"",INDEX('Disaggregation Records'!$F$59:$F$92,MATCH(LEFT(L167,255),LEFT('Disaggregation Records'!$D$59:$D$92,255),0))),"")</f>
        <v/>
      </c>
      <c r="E167" s="369" t="str">
        <f t="array" ref="E167">IFERROR(IF(INDEX('Disaggregation Data'!$K$159:$K$310,MATCH(LEFT(M167,255),LEFT('Disaggregation Data'!$J$159:$J$310,255),0))=0,"",INDEX('Disaggregation Data'!$K$159:$K$310,MATCH(LEFT(M167,255),LEFT('Disaggregation Data'!J$159:$J$310,255),0))),"")</f>
        <v/>
      </c>
      <c r="F167" s="369" t="str">
        <f t="array" ref="F167">IFERROR(IF(INDEX('Disaggregation Data'!$L$159:$L$310,MATCH(LEFT(M167,255),LEFT('Disaggregation Data'!$J$159:$J$310,255),0))=0,"",INDEX('Disaggregation Data'!$L$159:$L$310,MATCH(LEFT(M167,255),LEFT('Disaggregation Data'!J$159:$J$310,255),0))),"")</f>
        <v/>
      </c>
      <c r="G167" s="369" t="str">
        <f t="array" ref="G167">IFERROR(IF(INDEX('Disaggregation Data'!$M$159:$M$310,MATCH(LEFT(M167,255),LEFT('Disaggregation Data'!$J$159:$J$310,255),0))=0,"",INDEX('Disaggregation Data'!$M$159:$M$310,MATCH(LEFT(M167,255),LEFT('Disaggregation Data'!J$159:$J$310,255),0))),"")</f>
        <v/>
      </c>
      <c r="H167" s="368" t="str">
        <f t="array" ref="H167">IFERROR(IF(INDEX('Disaggregation Data'!$N$159:$N$310,MATCH(LEFT(M167,255),LEFT('Disaggregation Data'!$J$159:$J$310,255),0))=0,"",INDEX('Disaggregation Data'!$N$159:$N$310,MATCH(LEFT(M167,255),LEFT('Disaggregation Data'!J$159:$J$310,255),0))),"")</f>
        <v/>
      </c>
      <c r="I167" s="458" t="str">
        <f t="array" ref="I167">IFERROR(IF(INDEX('Disaggregation Records'!$G$59:$G$92,MATCH(LEFT(L167,255),LEFT('Disaggregation Records'!$D$59:$D$92,255),0))=0,"",INDEX('Disaggregation Records'!$G$59:$G$92,MATCH(LEFT(L167,255),LEFT('Disaggregation Records'!$D$59:$D$92,255),0))),"")</f>
        <v/>
      </c>
      <c r="J167" s="463" t="s">
        <v>61</v>
      </c>
      <c r="K167" s="463">
        <f>IF(B167=B166,K166+1,0)</f>
        <v>0</v>
      </c>
      <c r="L167" s="463" t="str">
        <f>IF(B167&lt;&gt;"",B167&amp;"-"&amp;K167,"")</f>
        <v/>
      </c>
      <c r="M167" s="463" t="str">
        <f>IF(B167&lt;&gt;"",B167&amp;C167&amp;D167,"")</f>
        <v/>
      </c>
      <c r="N167" s="463" t="b">
        <f>IFERROR(IF(B167&lt;&gt;"",TRUE,FALSE),"")</f>
        <v>0</v>
      </c>
      <c r="O167" s="467" t="s">
        <v>61</v>
      </c>
      <c r="P167" s="202"/>
      <c r="Q167" s="179"/>
    </row>
    <row r="168" spans="1:17" ht="37.5" customHeight="1" x14ac:dyDescent="0.3">
      <c r="A168" s="366">
        <v>1</v>
      </c>
      <c r="B168" s="383" t="str">
        <f>IFERROR(VLOOKUP(A168,'Outcome Indicators - Section C'!$A$10:$S$27,19,FALSE),"")</f>
        <v/>
      </c>
      <c r="C168" s="466" t="str">
        <f t="array" ref="C168">IFERROR(IF(INDEX('Disaggregation Records'!$E$59:$E$92,MATCH(LEFT(L168,255),LEFT('Disaggregation Records'!$D$59:$D$92,255),0))=0,"",INDEX('Disaggregation Records'!$E$59:$E$92,MATCH(LEFT(L168,255),LEFT('Disaggregation Records'!$D$59:$D$92,255),0))),"")</f>
        <v/>
      </c>
      <c r="D168" s="466" t="str">
        <f t="array" ref="D168">IFERROR(IF(INDEX('Disaggregation Records'!$F$59:$F$92,MATCH(LEFT(L168,255),LEFT('Disaggregation Records'!$D$59:$D$92,255),0))=0,"",INDEX('Disaggregation Records'!$F$59:$F$92,MATCH(LEFT(L168,255),LEFT('Disaggregation Records'!$D$59:$D$92,255),0))),"")</f>
        <v/>
      </c>
      <c r="E168" s="369" t="str">
        <f t="array" ref="E168">IFERROR(IF(INDEX('Disaggregation Data'!$K$159:$K$310,MATCH(LEFT(M168,255),LEFT('Disaggregation Data'!$J$159:$J$310,255),0))=0,"",INDEX('Disaggregation Data'!$K$159:$K$310,MATCH(LEFT(M168,255),LEFT('Disaggregation Data'!J$159:$J$310,255),0))),"")</f>
        <v/>
      </c>
      <c r="F168" s="369" t="str">
        <f t="array" ref="F168">IFERROR(IF(INDEX('Disaggregation Data'!$L$159:$L$310,MATCH(LEFT(M168,255),LEFT('Disaggregation Data'!$J$159:$J$310,255),0))=0,"",INDEX('Disaggregation Data'!$L$159:$L$310,MATCH(LEFT(M168,255),LEFT('Disaggregation Data'!J$159:$J$310,255),0))),"")</f>
        <v/>
      </c>
      <c r="G168" s="369" t="str">
        <f t="array" ref="G168">IFERROR(IF(INDEX('Disaggregation Data'!$M$159:$M$310,MATCH(LEFT(M168,255),LEFT('Disaggregation Data'!$J$159:$J$310,255),0))=0,"",INDEX('Disaggregation Data'!$M$159:$M$310,MATCH(LEFT(M168,255),LEFT('Disaggregation Data'!J$159:$J$310,255),0))),"")</f>
        <v/>
      </c>
      <c r="H168" s="368" t="str">
        <f t="array" ref="H168">IFERROR(IF(INDEX('Disaggregation Data'!$N$159:$N$310,MATCH(LEFT(M168,255),LEFT('Disaggregation Data'!$J$159:$J$310,255),0))=0,"",INDEX('Disaggregation Data'!$N$159:$N$310,MATCH(LEFT(M168,255),LEFT('Disaggregation Data'!J$159:$J$310,255),0))),"")</f>
        <v/>
      </c>
      <c r="I168" s="458" t="str">
        <f t="array" ref="I168">IFERROR(IF(INDEX('Disaggregation Records'!$G$59:$G$92,MATCH(LEFT(L168,255),LEFT('Disaggregation Records'!$D$59:$D$92,255),0))=0,"",INDEX('Disaggregation Records'!$G$59:$G$92,MATCH(LEFT(L168,255),LEFT('Disaggregation Records'!$D$59:$D$92,255),0))),"")</f>
        <v/>
      </c>
      <c r="J168" s="463" t="s">
        <v>707</v>
      </c>
      <c r="K168" s="463">
        <f t="shared" ref="K168:K231" si="12">IF(B168=B167,K167+1,0)</f>
        <v>1</v>
      </c>
      <c r="L168" s="463" t="str">
        <f t="shared" ref="L168:L231" si="13">IF(B168&lt;&gt;"",B168&amp;"-"&amp;K168,"")</f>
        <v/>
      </c>
      <c r="M168" s="463" t="str">
        <f t="shared" ref="M168:M231" si="14">IF(B168&lt;&gt;"",B168&amp;C168&amp;D168,"")</f>
        <v/>
      </c>
      <c r="N168" s="463" t="b">
        <f t="shared" ref="N168:N231" si="15">IFERROR(IF(B168&lt;&gt;"",TRUE,FALSE),"")</f>
        <v>0</v>
      </c>
      <c r="O168" s="467" t="s">
        <v>1631</v>
      </c>
      <c r="P168" s="202"/>
      <c r="Q168" s="179"/>
    </row>
    <row r="169" spans="1:17" ht="37.5" customHeight="1" x14ac:dyDescent="0.3">
      <c r="A169" s="366">
        <v>1</v>
      </c>
      <c r="B169" s="383" t="str">
        <f>IFERROR(VLOOKUP(A169,'Outcome Indicators - Section C'!$A$10:$S$27,19,FALSE),"")</f>
        <v/>
      </c>
      <c r="C169" s="466" t="str">
        <f t="array" ref="C169">IFERROR(IF(INDEX('Disaggregation Records'!$E$59:$E$92,MATCH(LEFT(L169,255),LEFT('Disaggregation Records'!$D$59:$D$92,255),0))=0,"",INDEX('Disaggregation Records'!$E$59:$E$92,MATCH(LEFT(L169,255),LEFT('Disaggregation Records'!$D$59:$D$92,255),0))),"")</f>
        <v/>
      </c>
      <c r="D169" s="466" t="str">
        <f t="array" ref="D169">IFERROR(IF(INDEX('Disaggregation Records'!$F$59:$F$92,MATCH(LEFT(L169,255),LEFT('Disaggregation Records'!$D$59:$D$92,255),0))=0,"",INDEX('Disaggregation Records'!$F$59:$F$92,MATCH(LEFT(L169,255),LEFT('Disaggregation Records'!$D$59:$D$92,255),0))),"")</f>
        <v/>
      </c>
      <c r="E169" s="369" t="str">
        <f t="array" ref="E169">IFERROR(IF(INDEX('Disaggregation Data'!$K$159:$K$310,MATCH(LEFT(M169,255),LEFT('Disaggregation Data'!$J$159:$J$310,255),0))=0,"",INDEX('Disaggregation Data'!$K$159:$K$310,MATCH(LEFT(M169,255),LEFT('Disaggregation Data'!J$159:$J$310,255),0))),"")</f>
        <v/>
      </c>
      <c r="F169" s="369" t="str">
        <f t="array" ref="F169">IFERROR(IF(INDEX('Disaggregation Data'!$L$159:$L$310,MATCH(LEFT(M169,255),LEFT('Disaggregation Data'!$J$159:$J$310,255),0))=0,"",INDEX('Disaggregation Data'!$L$159:$L$310,MATCH(LEFT(M169,255),LEFT('Disaggregation Data'!J$159:$J$310,255),0))),"")</f>
        <v/>
      </c>
      <c r="G169" s="369" t="str">
        <f t="array" ref="G169">IFERROR(IF(INDEX('Disaggregation Data'!$M$159:$M$310,MATCH(LEFT(M169,255),LEFT('Disaggregation Data'!$J$159:$J$310,255),0))=0,"",INDEX('Disaggregation Data'!$M$159:$M$310,MATCH(LEFT(M169,255),LEFT('Disaggregation Data'!J$159:$J$310,255),0))),"")</f>
        <v/>
      </c>
      <c r="H169" s="368" t="str">
        <f t="array" ref="H169">IFERROR(IF(INDEX('Disaggregation Data'!$N$159:$N$310,MATCH(LEFT(M169,255),LEFT('Disaggregation Data'!$J$159:$J$310,255),0))=0,"",INDEX('Disaggregation Data'!$N$159:$N$310,MATCH(LEFT(M169,255),LEFT('Disaggregation Data'!J$159:$J$310,255),0))),"")</f>
        <v/>
      </c>
      <c r="I169" s="458" t="str">
        <f t="array" ref="I169">IFERROR(IF(INDEX('Disaggregation Records'!$G$59:$G$92,MATCH(LEFT(L169,255),LEFT('Disaggregation Records'!$D$59:$D$92,255),0))=0,"",INDEX('Disaggregation Records'!$G$59:$G$92,MATCH(LEFT(L169,255),LEFT('Disaggregation Records'!$D$59:$D$92,255),0))),"")</f>
        <v/>
      </c>
      <c r="J169" s="463" t="s">
        <v>707</v>
      </c>
      <c r="K169" s="463">
        <f t="shared" si="12"/>
        <v>2</v>
      </c>
      <c r="L169" s="463" t="str">
        <f t="shared" si="13"/>
        <v/>
      </c>
      <c r="M169" s="463" t="str">
        <f t="shared" si="14"/>
        <v/>
      </c>
      <c r="N169" s="463" t="b">
        <f t="shared" si="15"/>
        <v>0</v>
      </c>
      <c r="O169" s="467" t="s">
        <v>1632</v>
      </c>
      <c r="P169" s="202"/>
      <c r="Q169" s="179"/>
    </row>
    <row r="170" spans="1:17" ht="37.5" customHeight="1" x14ac:dyDescent="0.3">
      <c r="A170" s="366">
        <v>1</v>
      </c>
      <c r="B170" s="383" t="str">
        <f>IFERROR(VLOOKUP(A170,'Outcome Indicators - Section C'!$A$10:$S$27,19,FALSE),"")</f>
        <v/>
      </c>
      <c r="C170" s="466" t="str">
        <f t="array" ref="C170">IFERROR(IF(INDEX('Disaggregation Records'!$E$59:$E$92,MATCH(LEFT(L170,255),LEFT('Disaggregation Records'!$D$59:$D$92,255),0))=0,"",INDEX('Disaggregation Records'!$E$59:$E$92,MATCH(LEFT(L170,255),LEFT('Disaggregation Records'!$D$59:$D$92,255),0))),"")</f>
        <v/>
      </c>
      <c r="D170" s="466" t="str">
        <f t="array" ref="D170">IFERROR(IF(INDEX('Disaggregation Records'!$F$59:$F$92,MATCH(LEFT(L170,255),LEFT('Disaggregation Records'!$D$59:$D$92,255),0))=0,"",INDEX('Disaggregation Records'!$F$59:$F$92,MATCH(LEFT(L170,255),LEFT('Disaggregation Records'!$D$59:$D$92,255),0))),"")</f>
        <v/>
      </c>
      <c r="E170" s="369" t="str">
        <f t="array" ref="E170">IFERROR(IF(INDEX('Disaggregation Data'!$K$159:$K$310,MATCH(LEFT(M170,255),LEFT('Disaggregation Data'!$J$159:$J$310,255),0))=0,"",INDEX('Disaggregation Data'!$K$159:$K$310,MATCH(LEFT(M170,255),LEFT('Disaggregation Data'!J$159:$J$310,255),0))),"")</f>
        <v/>
      </c>
      <c r="F170" s="369" t="str">
        <f t="array" ref="F170">IFERROR(IF(INDEX('Disaggregation Data'!$L$159:$L$310,MATCH(LEFT(M170,255),LEFT('Disaggregation Data'!$J$159:$J$310,255),0))=0,"",INDEX('Disaggregation Data'!$L$159:$L$310,MATCH(LEFT(M170,255),LEFT('Disaggregation Data'!J$159:$J$310,255),0))),"")</f>
        <v/>
      </c>
      <c r="G170" s="369" t="str">
        <f t="array" ref="G170">IFERROR(IF(INDEX('Disaggregation Data'!$M$159:$M$310,MATCH(LEFT(M170,255),LEFT('Disaggregation Data'!$J$159:$J$310,255),0))=0,"",INDEX('Disaggregation Data'!$M$159:$M$310,MATCH(LEFT(M170,255),LEFT('Disaggregation Data'!J$159:$J$310,255),0))),"")</f>
        <v/>
      </c>
      <c r="H170" s="368" t="str">
        <f t="array" ref="H170">IFERROR(IF(INDEX('Disaggregation Data'!$N$159:$N$310,MATCH(LEFT(M170,255),LEFT('Disaggregation Data'!$J$159:$J$310,255),0))=0,"",INDEX('Disaggregation Data'!$N$159:$N$310,MATCH(LEFT(M170,255),LEFT('Disaggregation Data'!J$159:$J$310,255),0))),"")</f>
        <v/>
      </c>
      <c r="I170" s="458" t="str">
        <f t="array" ref="I170">IFERROR(IF(INDEX('Disaggregation Records'!$G$59:$G$92,MATCH(LEFT(L170,255),LEFT('Disaggregation Records'!$D$59:$D$92,255),0))=0,"",INDEX('Disaggregation Records'!$G$59:$G$92,MATCH(LEFT(L170,255),LEFT('Disaggregation Records'!$D$59:$D$92,255),0))),"")</f>
        <v/>
      </c>
      <c r="J170" s="463" t="s">
        <v>707</v>
      </c>
      <c r="K170" s="463">
        <f t="shared" si="12"/>
        <v>3</v>
      </c>
      <c r="L170" s="463" t="str">
        <f t="shared" si="13"/>
        <v/>
      </c>
      <c r="M170" s="463" t="str">
        <f t="shared" si="14"/>
        <v/>
      </c>
      <c r="N170" s="463" t="b">
        <f t="shared" si="15"/>
        <v>0</v>
      </c>
      <c r="O170" s="467" t="s">
        <v>1633</v>
      </c>
      <c r="P170" s="202"/>
      <c r="Q170" s="179"/>
    </row>
    <row r="171" spans="1:17" ht="37.5" customHeight="1" x14ac:dyDescent="0.3">
      <c r="A171" s="366">
        <v>1</v>
      </c>
      <c r="B171" s="383" t="str">
        <f>IFERROR(VLOOKUP(A171,'Outcome Indicators - Section C'!$A$10:$S$27,19,FALSE),"")</f>
        <v/>
      </c>
      <c r="C171" s="466" t="str">
        <f t="array" ref="C171">IFERROR(IF(INDEX('Disaggregation Records'!$E$59:$E$92,MATCH(LEFT(L171,255),LEFT('Disaggregation Records'!$D$59:$D$92,255),0))=0,"",INDEX('Disaggregation Records'!$E$59:$E$92,MATCH(LEFT(L171,255),LEFT('Disaggregation Records'!$D$59:$D$92,255),0))),"")</f>
        <v/>
      </c>
      <c r="D171" s="466" t="str">
        <f t="array" ref="D171">IFERROR(IF(INDEX('Disaggregation Records'!$F$59:$F$92,MATCH(LEFT(L171,255),LEFT('Disaggregation Records'!$D$59:$D$92,255),0))=0,"",INDEX('Disaggregation Records'!$F$59:$F$92,MATCH(LEFT(L171,255),LEFT('Disaggregation Records'!$D$59:$D$92,255),0))),"")</f>
        <v/>
      </c>
      <c r="E171" s="369" t="str">
        <f t="array" ref="E171">IFERROR(IF(INDEX('Disaggregation Data'!$K$159:$K$310,MATCH(LEFT(M171,255),LEFT('Disaggregation Data'!$J$159:$J$310,255),0))=0,"",INDEX('Disaggregation Data'!$K$159:$K$310,MATCH(LEFT(M171,255),LEFT('Disaggregation Data'!J$159:$J$310,255),0))),"")</f>
        <v/>
      </c>
      <c r="F171" s="369" t="str">
        <f t="array" ref="F171">IFERROR(IF(INDEX('Disaggregation Data'!$L$159:$L$310,MATCH(LEFT(M171,255),LEFT('Disaggregation Data'!$J$159:$J$310,255),0))=0,"",INDEX('Disaggregation Data'!$L$159:$L$310,MATCH(LEFT(M171,255),LEFT('Disaggregation Data'!J$159:$J$310,255),0))),"")</f>
        <v/>
      </c>
      <c r="G171" s="369" t="str">
        <f t="array" ref="G171">IFERROR(IF(INDEX('Disaggregation Data'!$M$159:$M$310,MATCH(LEFT(M171,255),LEFT('Disaggregation Data'!$J$159:$J$310,255),0))=0,"",INDEX('Disaggregation Data'!$M$159:$M$310,MATCH(LEFT(M171,255),LEFT('Disaggregation Data'!J$159:$J$310,255),0))),"")</f>
        <v/>
      </c>
      <c r="H171" s="368" t="str">
        <f t="array" ref="H171">IFERROR(IF(INDEX('Disaggregation Data'!$N$159:$N$310,MATCH(LEFT(M171,255),LEFT('Disaggregation Data'!$J$159:$J$310,255),0))=0,"",INDEX('Disaggregation Data'!$N$159:$N$310,MATCH(LEFT(M171,255),LEFT('Disaggregation Data'!J$159:$J$310,255),0))),"")</f>
        <v/>
      </c>
      <c r="I171" s="458" t="str">
        <f t="array" ref="I171">IFERROR(IF(INDEX('Disaggregation Records'!$G$59:$G$92,MATCH(LEFT(L171,255),LEFT('Disaggregation Records'!$D$59:$D$92,255),0))=0,"",INDEX('Disaggregation Records'!$G$59:$G$92,MATCH(LEFT(L171,255),LEFT('Disaggregation Records'!$D$59:$D$92,255),0))),"")</f>
        <v/>
      </c>
      <c r="J171" s="463" t="s">
        <v>707</v>
      </c>
      <c r="K171" s="463">
        <f t="shared" si="12"/>
        <v>4</v>
      </c>
      <c r="L171" s="463" t="str">
        <f t="shared" si="13"/>
        <v/>
      </c>
      <c r="M171" s="463" t="str">
        <f t="shared" si="14"/>
        <v/>
      </c>
      <c r="N171" s="463" t="b">
        <f t="shared" si="15"/>
        <v>0</v>
      </c>
      <c r="O171" s="467" t="s">
        <v>1634</v>
      </c>
      <c r="P171" s="202"/>
      <c r="Q171" s="179"/>
    </row>
    <row r="172" spans="1:17" ht="37.5" customHeight="1" x14ac:dyDescent="0.3">
      <c r="A172" s="366">
        <v>1</v>
      </c>
      <c r="B172" s="383" t="str">
        <f>IFERROR(VLOOKUP(A172,'Outcome Indicators - Section C'!$A$10:$S$27,19,FALSE),"")</f>
        <v/>
      </c>
      <c r="C172" s="466" t="str">
        <f t="array" ref="C172">IFERROR(IF(INDEX('Disaggregation Records'!$E$59:$E$92,MATCH(LEFT(L172,255),LEFT('Disaggregation Records'!$D$59:$D$92,255),0))=0,"",INDEX('Disaggregation Records'!$E$59:$E$92,MATCH(LEFT(L172,255),LEFT('Disaggregation Records'!$D$59:$D$92,255),0))),"")</f>
        <v/>
      </c>
      <c r="D172" s="466" t="str">
        <f t="array" ref="D172">IFERROR(IF(INDEX('Disaggregation Records'!$F$59:$F$92,MATCH(LEFT(L172,255),LEFT('Disaggregation Records'!$D$59:$D$92,255),0))=0,"",INDEX('Disaggregation Records'!$F$59:$F$92,MATCH(LEFT(L172,255),LEFT('Disaggregation Records'!$D$59:$D$92,255),0))),"")</f>
        <v/>
      </c>
      <c r="E172" s="369" t="str">
        <f t="array" ref="E172">IFERROR(IF(INDEX('Disaggregation Data'!$K$159:$K$310,MATCH(LEFT(M172,255),LEFT('Disaggregation Data'!$J$159:$J$310,255),0))=0,"",INDEX('Disaggregation Data'!$K$159:$K$310,MATCH(LEFT(M172,255),LEFT('Disaggregation Data'!J$159:$J$310,255),0))),"")</f>
        <v/>
      </c>
      <c r="F172" s="369" t="str">
        <f t="array" ref="F172">IFERROR(IF(INDEX('Disaggregation Data'!$L$159:$L$310,MATCH(LEFT(M172,255),LEFT('Disaggregation Data'!$J$159:$J$310,255),0))=0,"",INDEX('Disaggregation Data'!$L$159:$L$310,MATCH(LEFT(M172,255),LEFT('Disaggregation Data'!J$159:$J$310,255),0))),"")</f>
        <v/>
      </c>
      <c r="G172" s="369" t="str">
        <f t="array" ref="G172">IFERROR(IF(INDEX('Disaggregation Data'!$M$159:$M$310,MATCH(LEFT(M172,255),LEFT('Disaggregation Data'!$J$159:$J$310,255),0))=0,"",INDEX('Disaggregation Data'!$M$159:$M$310,MATCH(LEFT(M172,255),LEFT('Disaggregation Data'!J$159:$J$310,255),0))),"")</f>
        <v/>
      </c>
      <c r="H172" s="368" t="str">
        <f t="array" ref="H172">IFERROR(IF(INDEX('Disaggregation Data'!$N$159:$N$310,MATCH(LEFT(M172,255),LEFT('Disaggregation Data'!$J$159:$J$310,255),0))=0,"",INDEX('Disaggregation Data'!$N$159:$N$310,MATCH(LEFT(M172,255),LEFT('Disaggregation Data'!J$159:$J$310,255),0))),"")</f>
        <v/>
      </c>
      <c r="I172" s="458" t="str">
        <f t="array" ref="I172">IFERROR(IF(INDEX('Disaggregation Records'!$G$59:$G$92,MATCH(LEFT(L172,255),LEFT('Disaggregation Records'!$D$59:$D$92,255),0))=0,"",INDEX('Disaggregation Records'!$G$59:$G$92,MATCH(LEFT(L172,255),LEFT('Disaggregation Records'!$D$59:$D$92,255),0))),"")</f>
        <v/>
      </c>
      <c r="J172" s="463" t="s">
        <v>707</v>
      </c>
      <c r="K172" s="463">
        <f t="shared" si="12"/>
        <v>5</v>
      </c>
      <c r="L172" s="463" t="str">
        <f t="shared" si="13"/>
        <v/>
      </c>
      <c r="M172" s="463" t="str">
        <f t="shared" si="14"/>
        <v/>
      </c>
      <c r="N172" s="463" t="b">
        <f t="shared" si="15"/>
        <v>0</v>
      </c>
      <c r="O172" s="467" t="s">
        <v>1635</v>
      </c>
      <c r="P172" s="202"/>
      <c r="Q172" s="179"/>
    </row>
    <row r="173" spans="1:17" ht="37.5" customHeight="1" x14ac:dyDescent="0.3">
      <c r="A173" s="366">
        <v>1</v>
      </c>
      <c r="B173" s="383" t="str">
        <f>IFERROR(VLOOKUP(A173,'Outcome Indicators - Section C'!$A$10:$S$27,19,FALSE),"")</f>
        <v/>
      </c>
      <c r="C173" s="466" t="str">
        <f t="array" ref="C173">IFERROR(IF(INDEX('Disaggregation Records'!$E$59:$E$92,MATCH(LEFT(L173,255),LEFT('Disaggregation Records'!$D$59:$D$92,255),0))=0,"",INDEX('Disaggregation Records'!$E$59:$E$92,MATCH(LEFT(L173,255),LEFT('Disaggregation Records'!$D$59:$D$92,255),0))),"")</f>
        <v/>
      </c>
      <c r="D173" s="466" t="str">
        <f t="array" ref="D173">IFERROR(IF(INDEX('Disaggregation Records'!$F$59:$F$92,MATCH(LEFT(L173,255),LEFT('Disaggregation Records'!$D$59:$D$92,255),0))=0,"",INDEX('Disaggregation Records'!$F$59:$F$92,MATCH(LEFT(L173,255),LEFT('Disaggregation Records'!$D$59:$D$92,255),0))),"")</f>
        <v/>
      </c>
      <c r="E173" s="369" t="str">
        <f t="array" ref="E173">IFERROR(IF(INDEX('Disaggregation Data'!$K$159:$K$310,MATCH(LEFT(M173,255),LEFT('Disaggregation Data'!$J$159:$J$310,255),0))=0,"",INDEX('Disaggregation Data'!$K$159:$K$310,MATCH(LEFT(M173,255),LEFT('Disaggregation Data'!J$159:$J$310,255),0))),"")</f>
        <v/>
      </c>
      <c r="F173" s="369" t="str">
        <f t="array" ref="F173">IFERROR(IF(INDEX('Disaggregation Data'!$L$159:$L$310,MATCH(LEFT(M173,255),LEFT('Disaggregation Data'!$J$159:$J$310,255),0))=0,"",INDEX('Disaggregation Data'!$L$159:$L$310,MATCH(LEFT(M173,255),LEFT('Disaggregation Data'!J$159:$J$310,255),0))),"")</f>
        <v/>
      </c>
      <c r="G173" s="369" t="str">
        <f t="array" ref="G173">IFERROR(IF(INDEX('Disaggregation Data'!$M$159:$M$310,MATCH(LEFT(M173,255),LEFT('Disaggregation Data'!$J$159:$J$310,255),0))=0,"",INDEX('Disaggregation Data'!$M$159:$M$310,MATCH(LEFT(M173,255),LEFT('Disaggregation Data'!J$159:$J$310,255),0))),"")</f>
        <v/>
      </c>
      <c r="H173" s="368" t="str">
        <f t="array" ref="H173">IFERROR(IF(INDEX('Disaggregation Data'!$N$159:$N$310,MATCH(LEFT(M173,255),LEFT('Disaggregation Data'!$J$159:$J$310,255),0))=0,"",INDEX('Disaggregation Data'!$N$159:$N$310,MATCH(LEFT(M173,255),LEFT('Disaggregation Data'!J$159:$J$310,255),0))),"")</f>
        <v/>
      </c>
      <c r="I173" s="458" t="str">
        <f t="array" ref="I173">IFERROR(IF(INDEX('Disaggregation Records'!$G$59:$G$92,MATCH(LEFT(L173,255),LEFT('Disaggregation Records'!$D$59:$D$92,255),0))=0,"",INDEX('Disaggregation Records'!$G$59:$G$92,MATCH(LEFT(L173,255),LEFT('Disaggregation Records'!$D$59:$D$92,255),0))),"")</f>
        <v/>
      </c>
      <c r="J173" s="463" t="s">
        <v>707</v>
      </c>
      <c r="K173" s="463">
        <f t="shared" si="12"/>
        <v>6</v>
      </c>
      <c r="L173" s="463" t="str">
        <f t="shared" si="13"/>
        <v/>
      </c>
      <c r="M173" s="463" t="str">
        <f t="shared" si="14"/>
        <v/>
      </c>
      <c r="N173" s="463" t="b">
        <f t="shared" si="15"/>
        <v>0</v>
      </c>
      <c r="O173" s="467" t="s">
        <v>1636</v>
      </c>
      <c r="P173" s="202"/>
      <c r="Q173" s="179"/>
    </row>
    <row r="174" spans="1:17" ht="37.5" customHeight="1" x14ac:dyDescent="0.3">
      <c r="A174" s="366">
        <v>1</v>
      </c>
      <c r="B174" s="383" t="str">
        <f>IFERROR(VLOOKUP(A174,'Outcome Indicators - Section C'!$A$10:$S$27,19,FALSE),"")</f>
        <v/>
      </c>
      <c r="C174" s="466" t="str">
        <f t="array" ref="C174">IFERROR(IF(INDEX('Disaggregation Records'!$E$59:$E$92,MATCH(LEFT(L174,255),LEFT('Disaggregation Records'!$D$59:$D$92,255),0))=0,"",INDEX('Disaggregation Records'!$E$59:$E$92,MATCH(LEFT(L174,255),LEFT('Disaggregation Records'!$D$59:$D$92,255),0))),"")</f>
        <v/>
      </c>
      <c r="D174" s="466" t="str">
        <f t="array" ref="D174">IFERROR(IF(INDEX('Disaggregation Records'!$F$59:$F$92,MATCH(LEFT(L174,255),LEFT('Disaggregation Records'!$D$59:$D$92,255),0))=0,"",INDEX('Disaggregation Records'!$F$59:$F$92,MATCH(LEFT(L174,255),LEFT('Disaggregation Records'!$D$59:$D$92,255),0))),"")</f>
        <v/>
      </c>
      <c r="E174" s="369" t="str">
        <f t="array" ref="E174">IFERROR(IF(INDEX('Disaggregation Data'!$K$159:$K$310,MATCH(LEFT(M174,255),LEFT('Disaggregation Data'!$J$159:$J$310,255),0))=0,"",INDEX('Disaggregation Data'!$K$159:$K$310,MATCH(LEFT(M174,255),LEFT('Disaggregation Data'!J$159:$J$310,255),0))),"")</f>
        <v/>
      </c>
      <c r="F174" s="369" t="str">
        <f t="array" ref="F174">IFERROR(IF(INDEX('Disaggregation Data'!$L$159:$L$310,MATCH(LEFT(M174,255),LEFT('Disaggregation Data'!$J$159:$J$310,255),0))=0,"",INDEX('Disaggregation Data'!$L$159:$L$310,MATCH(LEFT(M174,255),LEFT('Disaggregation Data'!J$159:$J$310,255),0))),"")</f>
        <v/>
      </c>
      <c r="G174" s="369" t="str">
        <f t="array" ref="G174">IFERROR(IF(INDEX('Disaggregation Data'!$M$159:$M$310,MATCH(LEFT(M174,255),LEFT('Disaggregation Data'!$J$159:$J$310,255),0))=0,"",INDEX('Disaggregation Data'!$M$159:$M$310,MATCH(LEFT(M174,255),LEFT('Disaggregation Data'!J$159:$J$310,255),0))),"")</f>
        <v/>
      </c>
      <c r="H174" s="368" t="str">
        <f t="array" ref="H174">IFERROR(IF(INDEX('Disaggregation Data'!$N$159:$N$310,MATCH(LEFT(M174,255),LEFT('Disaggregation Data'!$J$159:$J$310,255),0))=0,"",INDEX('Disaggregation Data'!$N$159:$N$310,MATCH(LEFT(M174,255),LEFT('Disaggregation Data'!J$159:$J$310,255),0))),"")</f>
        <v/>
      </c>
      <c r="I174" s="458" t="str">
        <f t="array" ref="I174">IFERROR(IF(INDEX('Disaggregation Records'!$G$59:$G$92,MATCH(LEFT(L174,255),LEFT('Disaggregation Records'!$D$59:$D$92,255),0))=0,"",INDEX('Disaggregation Records'!$G$59:$G$92,MATCH(LEFT(L174,255),LEFT('Disaggregation Records'!$D$59:$D$92,255),0))),"")</f>
        <v/>
      </c>
      <c r="J174" s="463" t="s">
        <v>707</v>
      </c>
      <c r="K174" s="463">
        <f t="shared" si="12"/>
        <v>7</v>
      </c>
      <c r="L174" s="463" t="str">
        <f t="shared" si="13"/>
        <v/>
      </c>
      <c r="M174" s="463" t="str">
        <f t="shared" si="14"/>
        <v/>
      </c>
      <c r="N174" s="463" t="b">
        <f t="shared" si="15"/>
        <v>0</v>
      </c>
      <c r="O174" s="467" t="s">
        <v>1637</v>
      </c>
      <c r="P174" s="202"/>
      <c r="Q174" s="179"/>
    </row>
    <row r="175" spans="1:17" ht="37.5" customHeight="1" x14ac:dyDescent="0.3">
      <c r="A175" s="366">
        <v>1</v>
      </c>
      <c r="B175" s="383" t="str">
        <f>IFERROR(VLOOKUP(A175,'Outcome Indicators - Section C'!$A$10:$S$27,19,FALSE),"")</f>
        <v/>
      </c>
      <c r="C175" s="466" t="str">
        <f t="array" ref="C175">IFERROR(IF(INDEX('Disaggregation Records'!$E$59:$E$92,MATCH(LEFT(L175,255),LEFT('Disaggregation Records'!$D$59:$D$92,255),0))=0,"",INDEX('Disaggregation Records'!$E$59:$E$92,MATCH(LEFT(L175,255),LEFT('Disaggregation Records'!$D$59:$D$92,255),0))),"")</f>
        <v/>
      </c>
      <c r="D175" s="466" t="str">
        <f t="array" ref="D175">IFERROR(IF(INDEX('Disaggregation Records'!$F$59:$F$92,MATCH(LEFT(L175,255),LEFT('Disaggregation Records'!$D$59:$D$92,255),0))=0,"",INDEX('Disaggregation Records'!$F$59:$F$92,MATCH(LEFT(L175,255),LEFT('Disaggregation Records'!$D$59:$D$92,255),0))),"")</f>
        <v/>
      </c>
      <c r="E175" s="369" t="str">
        <f t="array" ref="E175">IFERROR(IF(INDEX('Disaggregation Data'!$K$159:$K$310,MATCH(LEFT(M175,255),LEFT('Disaggregation Data'!$J$159:$J$310,255),0))=0,"",INDEX('Disaggregation Data'!$K$159:$K$310,MATCH(LEFT(M175,255),LEFT('Disaggregation Data'!J$159:$J$310,255),0))),"")</f>
        <v/>
      </c>
      <c r="F175" s="369" t="str">
        <f t="array" ref="F175">IFERROR(IF(INDEX('Disaggregation Data'!$L$159:$L$310,MATCH(LEFT(M175,255),LEFT('Disaggregation Data'!$J$159:$J$310,255),0))=0,"",INDEX('Disaggregation Data'!$L$159:$L$310,MATCH(LEFT(M175,255),LEFT('Disaggregation Data'!J$159:$J$310,255),0))),"")</f>
        <v/>
      </c>
      <c r="G175" s="369" t="str">
        <f t="array" ref="G175">IFERROR(IF(INDEX('Disaggregation Data'!$M$159:$M$310,MATCH(LEFT(M175,255),LEFT('Disaggregation Data'!$J$159:$J$310,255),0))=0,"",INDEX('Disaggregation Data'!$M$159:$M$310,MATCH(LEFT(M175,255),LEFT('Disaggregation Data'!J$159:$J$310,255),0))),"")</f>
        <v/>
      </c>
      <c r="H175" s="368" t="str">
        <f t="array" ref="H175">IFERROR(IF(INDEX('Disaggregation Data'!$N$159:$N$310,MATCH(LEFT(M175,255),LEFT('Disaggregation Data'!$J$159:$J$310,255),0))=0,"",INDEX('Disaggregation Data'!$N$159:$N$310,MATCH(LEFT(M175,255),LEFT('Disaggregation Data'!J$159:$J$310,255),0))),"")</f>
        <v/>
      </c>
      <c r="I175" s="458" t="str">
        <f t="array" ref="I175">IFERROR(IF(INDEX('Disaggregation Records'!$G$59:$G$92,MATCH(LEFT(L175,255),LEFT('Disaggregation Records'!$D$59:$D$92,255),0))=0,"",INDEX('Disaggregation Records'!$G$59:$G$92,MATCH(LEFT(L175,255),LEFT('Disaggregation Records'!$D$59:$D$92,255),0))),"")</f>
        <v/>
      </c>
      <c r="J175" s="463" t="s">
        <v>707</v>
      </c>
      <c r="K175" s="463">
        <f t="shared" si="12"/>
        <v>8</v>
      </c>
      <c r="L175" s="463" t="str">
        <f t="shared" si="13"/>
        <v/>
      </c>
      <c r="M175" s="463" t="str">
        <f t="shared" si="14"/>
        <v/>
      </c>
      <c r="N175" s="463" t="b">
        <f t="shared" si="15"/>
        <v>0</v>
      </c>
      <c r="O175" s="467" t="s">
        <v>1638</v>
      </c>
      <c r="P175" s="202"/>
      <c r="Q175" s="179"/>
    </row>
    <row r="176" spans="1:17" ht="37.5" customHeight="1" x14ac:dyDescent="0.3">
      <c r="A176" s="366">
        <v>1</v>
      </c>
      <c r="B176" s="383" t="str">
        <f>IFERROR(VLOOKUP(A176,'Outcome Indicators - Section C'!$A$10:$S$27,19,FALSE),"")</f>
        <v/>
      </c>
      <c r="C176" s="466" t="str">
        <f t="array" ref="C176">IFERROR(IF(INDEX('Disaggregation Records'!$E$59:$E$92,MATCH(LEFT(L176,255),LEFT('Disaggregation Records'!$D$59:$D$92,255),0))=0,"",INDEX('Disaggregation Records'!$E$59:$E$92,MATCH(LEFT(L176,255),LEFT('Disaggregation Records'!$D$59:$D$92,255),0))),"")</f>
        <v/>
      </c>
      <c r="D176" s="466" t="str">
        <f t="array" ref="D176">IFERROR(IF(INDEX('Disaggregation Records'!$F$59:$F$92,MATCH(LEFT(L176,255),LEFT('Disaggregation Records'!$D$59:$D$92,255),0))=0,"",INDEX('Disaggregation Records'!$F$59:$F$92,MATCH(LEFT(L176,255),LEFT('Disaggregation Records'!$D$59:$D$92,255),0))),"")</f>
        <v/>
      </c>
      <c r="E176" s="369" t="str">
        <f t="array" ref="E176">IFERROR(IF(INDEX('Disaggregation Data'!$K$159:$K$310,MATCH(LEFT(M176,255),LEFT('Disaggregation Data'!$J$159:$J$310,255),0))=0,"",INDEX('Disaggregation Data'!$K$159:$K$310,MATCH(LEFT(M176,255),LEFT('Disaggregation Data'!J$159:$J$310,255),0))),"")</f>
        <v/>
      </c>
      <c r="F176" s="369" t="str">
        <f t="array" ref="F176">IFERROR(IF(INDEX('Disaggregation Data'!$L$159:$L$310,MATCH(LEFT(M176,255),LEFT('Disaggregation Data'!$J$159:$J$310,255),0))=0,"",INDEX('Disaggregation Data'!$L$159:$L$310,MATCH(LEFT(M176,255),LEFT('Disaggregation Data'!J$159:$J$310,255),0))),"")</f>
        <v/>
      </c>
      <c r="G176" s="369" t="str">
        <f t="array" ref="G176">IFERROR(IF(INDEX('Disaggregation Data'!$M$159:$M$310,MATCH(LEFT(M176,255),LEFT('Disaggregation Data'!$J$159:$J$310,255),0))=0,"",INDEX('Disaggregation Data'!$M$159:$M$310,MATCH(LEFT(M176,255),LEFT('Disaggregation Data'!J$159:$J$310,255),0))),"")</f>
        <v/>
      </c>
      <c r="H176" s="368" t="str">
        <f t="array" ref="H176">IFERROR(IF(INDEX('Disaggregation Data'!$N$159:$N$310,MATCH(LEFT(M176,255),LEFT('Disaggregation Data'!$J$159:$J$310,255),0))=0,"",INDEX('Disaggregation Data'!$N$159:$N$310,MATCH(LEFT(M176,255),LEFT('Disaggregation Data'!J$159:$J$310,255),0))),"")</f>
        <v/>
      </c>
      <c r="I176" s="458" t="str">
        <f t="array" ref="I176">IFERROR(IF(INDEX('Disaggregation Records'!$G$59:$G$92,MATCH(LEFT(L176,255),LEFT('Disaggregation Records'!$D$59:$D$92,255),0))=0,"",INDEX('Disaggregation Records'!$G$59:$G$92,MATCH(LEFT(L176,255),LEFT('Disaggregation Records'!$D$59:$D$92,255),0))),"")</f>
        <v/>
      </c>
      <c r="J176" s="463" t="s">
        <v>707</v>
      </c>
      <c r="K176" s="463">
        <f t="shared" si="12"/>
        <v>9</v>
      </c>
      <c r="L176" s="463" t="str">
        <f t="shared" si="13"/>
        <v/>
      </c>
      <c r="M176" s="463" t="str">
        <f t="shared" si="14"/>
        <v/>
      </c>
      <c r="N176" s="463" t="b">
        <f t="shared" si="15"/>
        <v>0</v>
      </c>
      <c r="O176" s="467" t="s">
        <v>1639</v>
      </c>
      <c r="P176" s="202"/>
      <c r="Q176" s="179"/>
    </row>
    <row r="177" spans="1:17" ht="37.5" customHeight="1" x14ac:dyDescent="0.3">
      <c r="A177" s="366">
        <v>1</v>
      </c>
      <c r="B177" s="383" t="str">
        <f>IFERROR(VLOOKUP(A177,'Outcome Indicators - Section C'!$A$10:$S$27,19,FALSE),"")</f>
        <v/>
      </c>
      <c r="C177" s="466" t="str">
        <f t="array" ref="C177">IFERROR(IF(INDEX('Disaggregation Records'!$E$59:$E$92,MATCH(LEFT(L177,255),LEFT('Disaggregation Records'!$D$59:$D$92,255),0))=0,"",INDEX('Disaggregation Records'!$E$59:$E$92,MATCH(LEFT(L177,255),LEFT('Disaggregation Records'!$D$59:$D$92,255),0))),"")</f>
        <v/>
      </c>
      <c r="D177" s="466" t="str">
        <f t="array" ref="D177">IFERROR(IF(INDEX('Disaggregation Records'!$F$59:$F$92,MATCH(LEFT(L177,255),LEFT('Disaggregation Records'!$D$59:$D$92,255),0))=0,"",INDEX('Disaggregation Records'!$F$59:$F$92,MATCH(LEFT(L177,255),LEFT('Disaggregation Records'!$D$59:$D$92,255),0))),"")</f>
        <v/>
      </c>
      <c r="E177" s="369" t="str">
        <f t="array" ref="E177">IFERROR(IF(INDEX('Disaggregation Data'!$K$159:$K$310,MATCH(LEFT(M177,255),LEFT('Disaggregation Data'!$J$159:$J$310,255),0))=0,"",INDEX('Disaggregation Data'!$K$159:$K$310,MATCH(LEFT(M177,255),LEFT('Disaggregation Data'!J$159:$J$310,255),0))),"")</f>
        <v/>
      </c>
      <c r="F177" s="369" t="str">
        <f t="array" ref="F177">IFERROR(IF(INDEX('Disaggregation Data'!$L$159:$L$310,MATCH(LEFT(M177,255),LEFT('Disaggregation Data'!$J$159:$J$310,255),0))=0,"",INDEX('Disaggregation Data'!$L$159:$L$310,MATCH(LEFT(M177,255),LEFT('Disaggregation Data'!J$159:$J$310,255),0))),"")</f>
        <v/>
      </c>
      <c r="G177" s="369" t="str">
        <f t="array" ref="G177">IFERROR(IF(INDEX('Disaggregation Data'!$M$159:$M$310,MATCH(LEFT(M177,255),LEFT('Disaggregation Data'!$J$159:$J$310,255),0))=0,"",INDEX('Disaggregation Data'!$M$159:$M$310,MATCH(LEFT(M177,255),LEFT('Disaggregation Data'!J$159:$J$310,255),0))),"")</f>
        <v/>
      </c>
      <c r="H177" s="368" t="str">
        <f t="array" ref="H177">IFERROR(IF(INDEX('Disaggregation Data'!$N$159:$N$310,MATCH(LEFT(M177,255),LEFT('Disaggregation Data'!$J$159:$J$310,255),0))=0,"",INDEX('Disaggregation Data'!$N$159:$N$310,MATCH(LEFT(M177,255),LEFT('Disaggregation Data'!J$159:$J$310,255),0))),"")</f>
        <v/>
      </c>
      <c r="I177" s="458" t="str">
        <f t="array" ref="I177">IFERROR(IF(INDEX('Disaggregation Records'!$G$59:$G$92,MATCH(LEFT(L177,255),LEFT('Disaggregation Records'!$D$59:$D$92,255),0))=0,"",INDEX('Disaggregation Records'!$G$59:$G$92,MATCH(LEFT(L177,255),LEFT('Disaggregation Records'!$D$59:$D$92,255),0))),"")</f>
        <v/>
      </c>
      <c r="J177" s="463" t="s">
        <v>707</v>
      </c>
      <c r="K177" s="463">
        <f t="shared" si="12"/>
        <v>10</v>
      </c>
      <c r="L177" s="463" t="str">
        <f t="shared" si="13"/>
        <v/>
      </c>
      <c r="M177" s="463" t="str">
        <f t="shared" si="14"/>
        <v/>
      </c>
      <c r="N177" s="463" t="b">
        <f t="shared" si="15"/>
        <v>0</v>
      </c>
      <c r="O177" s="467" t="s">
        <v>1640</v>
      </c>
      <c r="P177" s="202"/>
      <c r="Q177" s="179"/>
    </row>
    <row r="178" spans="1:17" ht="37.5" customHeight="1" x14ac:dyDescent="0.3">
      <c r="A178" s="366">
        <v>2</v>
      </c>
      <c r="B178" s="383" t="str">
        <f>IFERROR(VLOOKUP(A178,'Outcome Indicators - Section C'!$A$10:$S$27,19,FALSE),"")</f>
        <v/>
      </c>
      <c r="C178" s="466" t="str">
        <f t="array" ref="C178">IFERROR(IF(INDEX('Disaggregation Records'!$E$59:$E$92,MATCH(LEFT(L178,255),LEFT('Disaggregation Records'!$D$59:$D$92,255),0))=0,"",INDEX('Disaggregation Records'!$E$59:$E$92,MATCH(LEFT(L178,255),LEFT('Disaggregation Records'!$D$59:$D$92,255),0))),"")</f>
        <v/>
      </c>
      <c r="D178" s="466" t="str">
        <f t="array" ref="D178">IFERROR(IF(INDEX('Disaggregation Records'!$F$59:$F$92,MATCH(LEFT(L178,255),LEFT('Disaggregation Records'!$D$59:$D$92,255),0))=0,"",INDEX('Disaggregation Records'!$F$59:$F$92,MATCH(LEFT(L178,255),LEFT('Disaggregation Records'!$D$59:$D$92,255),0))),"")</f>
        <v/>
      </c>
      <c r="E178" s="369" t="str">
        <f t="array" ref="E178">IFERROR(IF(INDEX('Disaggregation Data'!$K$159:$K$310,MATCH(LEFT(M178,255),LEFT('Disaggregation Data'!$J$159:$J$310,255),0))=0,"",INDEX('Disaggregation Data'!$K$159:$K$310,MATCH(LEFT(M178,255),LEFT('Disaggregation Data'!J$159:$J$310,255),0))),"")</f>
        <v/>
      </c>
      <c r="F178" s="369" t="str">
        <f t="array" ref="F178">IFERROR(IF(INDEX('Disaggregation Data'!$L$159:$L$310,MATCH(LEFT(M178,255),LEFT('Disaggregation Data'!$J$159:$J$310,255),0))=0,"",INDEX('Disaggregation Data'!$L$159:$L$310,MATCH(LEFT(M178,255),LEFT('Disaggregation Data'!J$159:$J$310,255),0))),"")</f>
        <v/>
      </c>
      <c r="G178" s="369" t="str">
        <f t="array" ref="G178">IFERROR(IF(INDEX('Disaggregation Data'!$M$159:$M$310,MATCH(LEFT(M178,255),LEFT('Disaggregation Data'!$J$159:$J$310,255),0))=0,"",INDEX('Disaggregation Data'!$M$159:$M$310,MATCH(LEFT(M178,255),LEFT('Disaggregation Data'!J$159:$J$310,255),0))),"")</f>
        <v/>
      </c>
      <c r="H178" s="368" t="str">
        <f t="array" ref="H178">IFERROR(IF(INDEX('Disaggregation Data'!$N$159:$N$310,MATCH(LEFT(M178,255),LEFT('Disaggregation Data'!$J$159:$J$310,255),0))=0,"",INDEX('Disaggregation Data'!$N$159:$N$310,MATCH(LEFT(M178,255),LEFT('Disaggregation Data'!J$159:$J$310,255),0))),"")</f>
        <v/>
      </c>
      <c r="I178" s="458" t="str">
        <f t="array" ref="I178">IFERROR(IF(INDEX('Disaggregation Records'!$G$59:$G$92,MATCH(LEFT(L178,255),LEFT('Disaggregation Records'!$D$59:$D$92,255),0))=0,"",INDEX('Disaggregation Records'!$G$59:$G$92,MATCH(LEFT(L178,255),LEFT('Disaggregation Records'!$D$59:$D$92,255),0))),"")</f>
        <v/>
      </c>
      <c r="J178" s="463" t="s">
        <v>710</v>
      </c>
      <c r="K178" s="463">
        <f t="shared" si="12"/>
        <v>11</v>
      </c>
      <c r="L178" s="463" t="str">
        <f t="shared" si="13"/>
        <v/>
      </c>
      <c r="M178" s="463" t="str">
        <f t="shared" si="14"/>
        <v/>
      </c>
      <c r="N178" s="463" t="b">
        <f t="shared" si="15"/>
        <v>0</v>
      </c>
      <c r="O178" s="467" t="s">
        <v>1641</v>
      </c>
      <c r="P178" s="202"/>
      <c r="Q178" s="179"/>
    </row>
    <row r="179" spans="1:17" ht="37.5" customHeight="1" x14ac:dyDescent="0.3">
      <c r="A179" s="366">
        <v>2</v>
      </c>
      <c r="B179" s="383" t="str">
        <f>IFERROR(VLOOKUP(A179,'Outcome Indicators - Section C'!$A$10:$S$27,19,FALSE),"")</f>
        <v/>
      </c>
      <c r="C179" s="466" t="str">
        <f t="array" ref="C179">IFERROR(IF(INDEX('Disaggregation Records'!$E$59:$E$92,MATCH(LEFT(L179,255),LEFT('Disaggregation Records'!$D$59:$D$92,255),0))=0,"",INDEX('Disaggregation Records'!$E$59:$E$92,MATCH(LEFT(L179,255),LEFT('Disaggregation Records'!$D$59:$D$92,255),0))),"")</f>
        <v/>
      </c>
      <c r="D179" s="466" t="str">
        <f t="array" ref="D179">IFERROR(IF(INDEX('Disaggregation Records'!$F$59:$F$92,MATCH(LEFT(L179,255),LEFT('Disaggregation Records'!$D$59:$D$92,255),0))=0,"",INDEX('Disaggregation Records'!$F$59:$F$92,MATCH(LEFT(L179,255),LEFT('Disaggregation Records'!$D$59:$D$92,255),0))),"")</f>
        <v/>
      </c>
      <c r="E179" s="369" t="str">
        <f t="array" ref="E179">IFERROR(IF(INDEX('Disaggregation Data'!$K$159:$K$310,MATCH(LEFT(M179,255),LEFT('Disaggregation Data'!$J$159:$J$310,255),0))=0,"",INDEX('Disaggregation Data'!$K$159:$K$310,MATCH(LEFT(M179,255),LEFT('Disaggregation Data'!J$159:$J$310,255),0))),"")</f>
        <v/>
      </c>
      <c r="F179" s="369" t="str">
        <f t="array" ref="F179">IFERROR(IF(INDEX('Disaggregation Data'!$L$159:$L$310,MATCH(LEFT(M179,255),LEFT('Disaggregation Data'!$J$159:$J$310,255),0))=0,"",INDEX('Disaggregation Data'!$L$159:$L$310,MATCH(LEFT(M179,255),LEFT('Disaggregation Data'!J$159:$J$310,255),0))),"")</f>
        <v/>
      </c>
      <c r="G179" s="369" t="str">
        <f t="array" ref="G179">IFERROR(IF(INDEX('Disaggregation Data'!$M$159:$M$310,MATCH(LEFT(M179,255),LEFT('Disaggregation Data'!$J$159:$J$310,255),0))=0,"",INDEX('Disaggregation Data'!$M$159:$M$310,MATCH(LEFT(M179,255),LEFT('Disaggregation Data'!J$159:$J$310,255),0))),"")</f>
        <v/>
      </c>
      <c r="H179" s="368" t="str">
        <f t="array" ref="H179">IFERROR(IF(INDEX('Disaggregation Data'!$N$159:$N$310,MATCH(LEFT(M179,255),LEFT('Disaggregation Data'!$J$159:$J$310,255),0))=0,"",INDEX('Disaggregation Data'!$N$159:$N$310,MATCH(LEFT(M179,255),LEFT('Disaggregation Data'!J$159:$J$310,255),0))),"")</f>
        <v/>
      </c>
      <c r="I179" s="458" t="str">
        <f t="array" ref="I179">IFERROR(IF(INDEX('Disaggregation Records'!$G$59:$G$92,MATCH(LEFT(L179,255),LEFT('Disaggregation Records'!$D$59:$D$92,255),0))=0,"",INDEX('Disaggregation Records'!$G$59:$G$92,MATCH(LEFT(L179,255),LEFT('Disaggregation Records'!$D$59:$D$92,255),0))),"")</f>
        <v/>
      </c>
      <c r="J179" s="463" t="s">
        <v>710</v>
      </c>
      <c r="K179" s="463">
        <f t="shared" si="12"/>
        <v>12</v>
      </c>
      <c r="L179" s="463" t="str">
        <f t="shared" si="13"/>
        <v/>
      </c>
      <c r="M179" s="463" t="str">
        <f t="shared" si="14"/>
        <v/>
      </c>
      <c r="N179" s="463" t="b">
        <f t="shared" si="15"/>
        <v>0</v>
      </c>
      <c r="O179" s="467" t="s">
        <v>1642</v>
      </c>
      <c r="P179" s="202"/>
      <c r="Q179" s="179"/>
    </row>
    <row r="180" spans="1:17" ht="37.5" customHeight="1" x14ac:dyDescent="0.3">
      <c r="A180" s="366">
        <v>2</v>
      </c>
      <c r="B180" s="383" t="str">
        <f>IFERROR(VLOOKUP(A180,'Outcome Indicators - Section C'!$A$10:$S$27,19,FALSE),"")</f>
        <v/>
      </c>
      <c r="C180" s="466" t="str">
        <f t="array" ref="C180">IFERROR(IF(INDEX('Disaggregation Records'!$E$59:$E$92,MATCH(LEFT(L180,255),LEFT('Disaggregation Records'!$D$59:$D$92,255),0))=0,"",INDEX('Disaggregation Records'!$E$59:$E$92,MATCH(LEFT(L180,255),LEFT('Disaggregation Records'!$D$59:$D$92,255),0))),"")</f>
        <v/>
      </c>
      <c r="D180" s="466" t="str">
        <f t="array" ref="D180">IFERROR(IF(INDEX('Disaggregation Records'!$F$59:$F$92,MATCH(LEFT(L180,255),LEFT('Disaggregation Records'!$D$59:$D$92,255),0))=0,"",INDEX('Disaggregation Records'!$F$59:$F$92,MATCH(LEFT(L180,255),LEFT('Disaggregation Records'!$D$59:$D$92,255),0))),"")</f>
        <v/>
      </c>
      <c r="E180" s="369" t="str">
        <f t="array" ref="E180">IFERROR(IF(INDEX('Disaggregation Data'!$K$159:$K$310,MATCH(LEFT(M180,255),LEFT('Disaggregation Data'!$J$159:$J$310,255),0))=0,"",INDEX('Disaggregation Data'!$K$159:$K$310,MATCH(LEFT(M180,255),LEFT('Disaggregation Data'!J$159:$J$310,255),0))),"")</f>
        <v/>
      </c>
      <c r="F180" s="369" t="str">
        <f t="array" ref="F180">IFERROR(IF(INDEX('Disaggregation Data'!$L$159:$L$310,MATCH(LEFT(M180,255),LEFT('Disaggregation Data'!$J$159:$J$310,255),0))=0,"",INDEX('Disaggregation Data'!$L$159:$L$310,MATCH(LEFT(M180,255),LEFT('Disaggregation Data'!J$159:$J$310,255),0))),"")</f>
        <v/>
      </c>
      <c r="G180" s="369" t="str">
        <f t="array" ref="G180">IFERROR(IF(INDEX('Disaggregation Data'!$M$159:$M$310,MATCH(LEFT(M180,255),LEFT('Disaggregation Data'!$J$159:$J$310,255),0))=0,"",INDEX('Disaggregation Data'!$M$159:$M$310,MATCH(LEFT(M180,255),LEFT('Disaggregation Data'!J$159:$J$310,255),0))),"")</f>
        <v/>
      </c>
      <c r="H180" s="368" t="str">
        <f t="array" ref="H180">IFERROR(IF(INDEX('Disaggregation Data'!$N$159:$N$310,MATCH(LEFT(M180,255),LEFT('Disaggregation Data'!$J$159:$J$310,255),0))=0,"",INDEX('Disaggregation Data'!$N$159:$N$310,MATCH(LEFT(M180,255),LEFT('Disaggregation Data'!J$159:$J$310,255),0))),"")</f>
        <v/>
      </c>
      <c r="I180" s="458" t="str">
        <f t="array" ref="I180">IFERROR(IF(INDEX('Disaggregation Records'!$G$59:$G$92,MATCH(LEFT(L180,255),LEFT('Disaggregation Records'!$D$59:$D$92,255),0))=0,"",INDEX('Disaggregation Records'!$G$59:$G$92,MATCH(LEFT(L180,255),LEFT('Disaggregation Records'!$D$59:$D$92,255),0))),"")</f>
        <v/>
      </c>
      <c r="J180" s="463" t="s">
        <v>710</v>
      </c>
      <c r="K180" s="463">
        <f t="shared" si="12"/>
        <v>13</v>
      </c>
      <c r="L180" s="463" t="str">
        <f t="shared" si="13"/>
        <v/>
      </c>
      <c r="M180" s="463" t="str">
        <f t="shared" si="14"/>
        <v/>
      </c>
      <c r="N180" s="463" t="b">
        <f t="shared" si="15"/>
        <v>0</v>
      </c>
      <c r="O180" s="467" t="s">
        <v>1643</v>
      </c>
      <c r="P180" s="202"/>
      <c r="Q180" s="179"/>
    </row>
    <row r="181" spans="1:17" ht="37.5" customHeight="1" x14ac:dyDescent="0.3">
      <c r="A181" s="366">
        <v>2</v>
      </c>
      <c r="B181" s="383" t="str">
        <f>IFERROR(VLOOKUP(A181,'Outcome Indicators - Section C'!$A$10:$S$27,19,FALSE),"")</f>
        <v/>
      </c>
      <c r="C181" s="466" t="str">
        <f t="array" ref="C181">IFERROR(IF(INDEX('Disaggregation Records'!$E$59:$E$92,MATCH(LEFT(L181,255),LEFT('Disaggregation Records'!$D$59:$D$92,255),0))=0,"",INDEX('Disaggregation Records'!$E$59:$E$92,MATCH(LEFT(L181,255),LEFT('Disaggregation Records'!$D$59:$D$92,255),0))),"")</f>
        <v/>
      </c>
      <c r="D181" s="466" t="str">
        <f t="array" ref="D181">IFERROR(IF(INDEX('Disaggregation Records'!$F$59:$F$92,MATCH(LEFT(L181,255),LEFT('Disaggregation Records'!$D$59:$D$92,255),0))=0,"",INDEX('Disaggregation Records'!$F$59:$F$92,MATCH(LEFT(L181,255),LEFT('Disaggregation Records'!$D$59:$D$92,255),0))),"")</f>
        <v/>
      </c>
      <c r="E181" s="369" t="str">
        <f t="array" ref="E181">IFERROR(IF(INDEX('Disaggregation Data'!$K$159:$K$310,MATCH(LEFT(M181,255),LEFT('Disaggregation Data'!$J$159:$J$310,255),0))=0,"",INDEX('Disaggregation Data'!$K$159:$K$310,MATCH(LEFT(M181,255),LEFT('Disaggregation Data'!J$159:$J$310,255),0))),"")</f>
        <v/>
      </c>
      <c r="F181" s="369" t="str">
        <f t="array" ref="F181">IFERROR(IF(INDEX('Disaggregation Data'!$L$159:$L$310,MATCH(LEFT(M181,255),LEFT('Disaggregation Data'!$J$159:$J$310,255),0))=0,"",INDEX('Disaggregation Data'!$L$159:$L$310,MATCH(LEFT(M181,255),LEFT('Disaggregation Data'!J$159:$J$310,255),0))),"")</f>
        <v/>
      </c>
      <c r="G181" s="369" t="str">
        <f t="array" ref="G181">IFERROR(IF(INDEX('Disaggregation Data'!$M$159:$M$310,MATCH(LEFT(M181,255),LEFT('Disaggregation Data'!$J$159:$J$310,255),0))=0,"",INDEX('Disaggregation Data'!$M$159:$M$310,MATCH(LEFT(M181,255),LEFT('Disaggregation Data'!J$159:$J$310,255),0))),"")</f>
        <v/>
      </c>
      <c r="H181" s="368" t="str">
        <f t="array" ref="H181">IFERROR(IF(INDEX('Disaggregation Data'!$N$159:$N$310,MATCH(LEFT(M181,255),LEFT('Disaggregation Data'!$J$159:$J$310,255),0))=0,"",INDEX('Disaggregation Data'!$N$159:$N$310,MATCH(LEFT(M181,255),LEFT('Disaggregation Data'!J$159:$J$310,255),0))),"")</f>
        <v/>
      </c>
      <c r="I181" s="458" t="str">
        <f t="array" ref="I181">IFERROR(IF(INDEX('Disaggregation Records'!$G$59:$G$92,MATCH(LEFT(L181,255),LEFT('Disaggregation Records'!$D$59:$D$92,255),0))=0,"",INDEX('Disaggregation Records'!$G$59:$G$92,MATCH(LEFT(L181,255),LEFT('Disaggregation Records'!$D$59:$D$92,255),0))),"")</f>
        <v/>
      </c>
      <c r="J181" s="463" t="s">
        <v>710</v>
      </c>
      <c r="K181" s="463">
        <f t="shared" si="12"/>
        <v>14</v>
      </c>
      <c r="L181" s="463" t="str">
        <f t="shared" si="13"/>
        <v/>
      </c>
      <c r="M181" s="463" t="str">
        <f t="shared" si="14"/>
        <v/>
      </c>
      <c r="N181" s="463" t="b">
        <f t="shared" si="15"/>
        <v>0</v>
      </c>
      <c r="O181" s="467" t="s">
        <v>1644</v>
      </c>
      <c r="P181" s="202"/>
      <c r="Q181" s="179"/>
    </row>
    <row r="182" spans="1:17" ht="37.5" customHeight="1" x14ac:dyDescent="0.3">
      <c r="A182" s="366">
        <v>2</v>
      </c>
      <c r="B182" s="383" t="str">
        <f>IFERROR(VLOOKUP(A182,'Outcome Indicators - Section C'!$A$10:$S$27,19,FALSE),"")</f>
        <v/>
      </c>
      <c r="C182" s="466" t="str">
        <f t="array" ref="C182">IFERROR(IF(INDEX('Disaggregation Records'!$E$59:$E$92,MATCH(LEFT(L182,255),LEFT('Disaggregation Records'!$D$59:$D$92,255),0))=0,"",INDEX('Disaggregation Records'!$E$59:$E$92,MATCH(LEFT(L182,255),LEFT('Disaggregation Records'!$D$59:$D$92,255),0))),"")</f>
        <v/>
      </c>
      <c r="D182" s="466" t="str">
        <f t="array" ref="D182">IFERROR(IF(INDEX('Disaggregation Records'!$F$59:$F$92,MATCH(LEFT(L182,255),LEFT('Disaggregation Records'!$D$59:$D$92,255),0))=0,"",INDEX('Disaggregation Records'!$F$59:$F$92,MATCH(LEFT(L182,255),LEFT('Disaggregation Records'!$D$59:$D$92,255),0))),"")</f>
        <v/>
      </c>
      <c r="E182" s="369" t="str">
        <f t="array" ref="E182">IFERROR(IF(INDEX('Disaggregation Data'!$K$159:$K$310,MATCH(LEFT(M182,255),LEFT('Disaggregation Data'!$J$159:$J$310,255),0))=0,"",INDEX('Disaggregation Data'!$K$159:$K$310,MATCH(LEFT(M182,255),LEFT('Disaggregation Data'!J$159:$J$310,255),0))),"")</f>
        <v/>
      </c>
      <c r="F182" s="369" t="str">
        <f t="array" ref="F182">IFERROR(IF(INDEX('Disaggregation Data'!$L$159:$L$310,MATCH(LEFT(M182,255),LEFT('Disaggregation Data'!$J$159:$J$310,255),0))=0,"",INDEX('Disaggregation Data'!$L$159:$L$310,MATCH(LEFT(M182,255),LEFT('Disaggregation Data'!J$159:$J$310,255),0))),"")</f>
        <v/>
      </c>
      <c r="G182" s="369" t="str">
        <f t="array" ref="G182">IFERROR(IF(INDEX('Disaggregation Data'!$M$159:$M$310,MATCH(LEFT(M182,255),LEFT('Disaggregation Data'!$J$159:$J$310,255),0))=0,"",INDEX('Disaggregation Data'!$M$159:$M$310,MATCH(LEFT(M182,255),LEFT('Disaggregation Data'!J$159:$J$310,255),0))),"")</f>
        <v/>
      </c>
      <c r="H182" s="368" t="str">
        <f t="array" ref="H182">IFERROR(IF(INDEX('Disaggregation Data'!$N$159:$N$310,MATCH(LEFT(M182,255),LEFT('Disaggregation Data'!$J$159:$J$310,255),0))=0,"",INDEX('Disaggregation Data'!$N$159:$N$310,MATCH(LEFT(M182,255),LEFT('Disaggregation Data'!J$159:$J$310,255),0))),"")</f>
        <v/>
      </c>
      <c r="I182" s="458" t="str">
        <f t="array" ref="I182">IFERROR(IF(INDEX('Disaggregation Records'!$G$59:$G$92,MATCH(LEFT(L182,255),LEFT('Disaggregation Records'!$D$59:$D$92,255),0))=0,"",INDEX('Disaggregation Records'!$G$59:$G$92,MATCH(LEFT(L182,255),LEFT('Disaggregation Records'!$D$59:$D$92,255),0))),"")</f>
        <v/>
      </c>
      <c r="J182" s="463" t="s">
        <v>710</v>
      </c>
      <c r="K182" s="463">
        <f t="shared" si="12"/>
        <v>15</v>
      </c>
      <c r="L182" s="463" t="str">
        <f t="shared" si="13"/>
        <v/>
      </c>
      <c r="M182" s="463" t="str">
        <f t="shared" si="14"/>
        <v/>
      </c>
      <c r="N182" s="463" t="b">
        <f t="shared" si="15"/>
        <v>0</v>
      </c>
      <c r="O182" s="467" t="s">
        <v>1645</v>
      </c>
      <c r="P182" s="202"/>
      <c r="Q182" s="179"/>
    </row>
    <row r="183" spans="1:17" ht="37.5" customHeight="1" x14ac:dyDescent="0.3">
      <c r="A183" s="366">
        <v>2</v>
      </c>
      <c r="B183" s="383" t="str">
        <f>IFERROR(VLOOKUP(A183,'Outcome Indicators - Section C'!$A$10:$S$27,19,FALSE),"")</f>
        <v/>
      </c>
      <c r="C183" s="466" t="str">
        <f t="array" ref="C183">IFERROR(IF(INDEX('Disaggregation Records'!$E$59:$E$92,MATCH(LEFT(L183,255),LEFT('Disaggregation Records'!$D$59:$D$92,255),0))=0,"",INDEX('Disaggregation Records'!$E$59:$E$92,MATCH(LEFT(L183,255),LEFT('Disaggregation Records'!$D$59:$D$92,255),0))),"")</f>
        <v/>
      </c>
      <c r="D183" s="466" t="str">
        <f t="array" ref="D183">IFERROR(IF(INDEX('Disaggregation Records'!$F$59:$F$92,MATCH(LEFT(L183,255),LEFT('Disaggregation Records'!$D$59:$D$92,255),0))=0,"",INDEX('Disaggregation Records'!$F$59:$F$92,MATCH(LEFT(L183,255),LEFT('Disaggregation Records'!$D$59:$D$92,255),0))),"")</f>
        <v/>
      </c>
      <c r="E183" s="369" t="str">
        <f t="array" ref="E183">IFERROR(IF(INDEX('Disaggregation Data'!$K$159:$K$310,MATCH(LEFT(M183,255),LEFT('Disaggregation Data'!$J$159:$J$310,255),0))=0,"",INDEX('Disaggregation Data'!$K$159:$K$310,MATCH(LEFT(M183,255),LEFT('Disaggregation Data'!J$159:$J$310,255),0))),"")</f>
        <v/>
      </c>
      <c r="F183" s="369" t="str">
        <f t="array" ref="F183">IFERROR(IF(INDEX('Disaggregation Data'!$L$159:$L$310,MATCH(LEFT(M183,255),LEFT('Disaggregation Data'!$J$159:$J$310,255),0))=0,"",INDEX('Disaggregation Data'!$L$159:$L$310,MATCH(LEFT(M183,255),LEFT('Disaggregation Data'!J$159:$J$310,255),0))),"")</f>
        <v/>
      </c>
      <c r="G183" s="369" t="str">
        <f t="array" ref="G183">IFERROR(IF(INDEX('Disaggregation Data'!$M$159:$M$310,MATCH(LEFT(M183,255),LEFT('Disaggregation Data'!$J$159:$J$310,255),0))=0,"",INDEX('Disaggregation Data'!$M$159:$M$310,MATCH(LEFT(M183,255),LEFT('Disaggregation Data'!J$159:$J$310,255),0))),"")</f>
        <v/>
      </c>
      <c r="H183" s="368" t="str">
        <f t="array" ref="H183">IFERROR(IF(INDEX('Disaggregation Data'!$N$159:$N$310,MATCH(LEFT(M183,255),LEFT('Disaggregation Data'!$J$159:$J$310,255),0))=0,"",INDEX('Disaggregation Data'!$N$159:$N$310,MATCH(LEFT(M183,255),LEFT('Disaggregation Data'!J$159:$J$310,255),0))),"")</f>
        <v/>
      </c>
      <c r="I183" s="458" t="str">
        <f t="array" ref="I183">IFERROR(IF(INDEX('Disaggregation Records'!$G$59:$G$92,MATCH(LEFT(L183,255),LEFT('Disaggregation Records'!$D$59:$D$92,255),0))=0,"",INDEX('Disaggregation Records'!$G$59:$G$92,MATCH(LEFT(L183,255),LEFT('Disaggregation Records'!$D$59:$D$92,255),0))),"")</f>
        <v/>
      </c>
      <c r="J183" s="463" t="s">
        <v>710</v>
      </c>
      <c r="K183" s="463">
        <f t="shared" si="12"/>
        <v>16</v>
      </c>
      <c r="L183" s="463" t="str">
        <f t="shared" si="13"/>
        <v/>
      </c>
      <c r="M183" s="463" t="str">
        <f t="shared" si="14"/>
        <v/>
      </c>
      <c r="N183" s="463" t="b">
        <f t="shared" si="15"/>
        <v>0</v>
      </c>
      <c r="O183" s="467" t="s">
        <v>1646</v>
      </c>
      <c r="P183" s="202"/>
      <c r="Q183" s="179"/>
    </row>
    <row r="184" spans="1:17" ht="37.5" customHeight="1" x14ac:dyDescent="0.3">
      <c r="A184" s="366">
        <v>2</v>
      </c>
      <c r="B184" s="383" t="str">
        <f>IFERROR(VLOOKUP(A184,'Outcome Indicators - Section C'!$A$10:$S$27,19,FALSE),"")</f>
        <v/>
      </c>
      <c r="C184" s="466" t="str">
        <f t="array" ref="C184">IFERROR(IF(INDEX('Disaggregation Records'!$E$59:$E$92,MATCH(LEFT(L184,255),LEFT('Disaggregation Records'!$D$59:$D$92,255),0))=0,"",INDEX('Disaggregation Records'!$E$59:$E$92,MATCH(LEFT(L184,255),LEFT('Disaggregation Records'!$D$59:$D$92,255),0))),"")</f>
        <v/>
      </c>
      <c r="D184" s="466" t="str">
        <f t="array" ref="D184">IFERROR(IF(INDEX('Disaggregation Records'!$F$59:$F$92,MATCH(LEFT(L184,255),LEFT('Disaggregation Records'!$D$59:$D$92,255),0))=0,"",INDEX('Disaggregation Records'!$F$59:$F$92,MATCH(LEFT(L184,255),LEFT('Disaggregation Records'!$D$59:$D$92,255),0))),"")</f>
        <v/>
      </c>
      <c r="E184" s="369" t="str">
        <f t="array" ref="E184">IFERROR(IF(INDEX('Disaggregation Data'!$K$159:$K$310,MATCH(LEFT(M184,255),LEFT('Disaggregation Data'!$J$159:$J$310,255),0))=0,"",INDEX('Disaggregation Data'!$K$159:$K$310,MATCH(LEFT(M184,255),LEFT('Disaggregation Data'!J$159:$J$310,255),0))),"")</f>
        <v/>
      </c>
      <c r="F184" s="369" t="str">
        <f t="array" ref="F184">IFERROR(IF(INDEX('Disaggregation Data'!$L$159:$L$310,MATCH(LEFT(M184,255),LEFT('Disaggregation Data'!$J$159:$J$310,255),0))=0,"",INDEX('Disaggregation Data'!$L$159:$L$310,MATCH(LEFT(M184,255),LEFT('Disaggregation Data'!J$159:$J$310,255),0))),"")</f>
        <v/>
      </c>
      <c r="G184" s="369" t="str">
        <f t="array" ref="G184">IFERROR(IF(INDEX('Disaggregation Data'!$M$159:$M$310,MATCH(LEFT(M184,255),LEFT('Disaggregation Data'!$J$159:$J$310,255),0))=0,"",INDEX('Disaggregation Data'!$M$159:$M$310,MATCH(LEFT(M184,255),LEFT('Disaggregation Data'!J$159:$J$310,255),0))),"")</f>
        <v/>
      </c>
      <c r="H184" s="368" t="str">
        <f t="array" ref="H184">IFERROR(IF(INDEX('Disaggregation Data'!$N$159:$N$310,MATCH(LEFT(M184,255),LEFT('Disaggregation Data'!$J$159:$J$310,255),0))=0,"",INDEX('Disaggregation Data'!$N$159:$N$310,MATCH(LEFT(M184,255),LEFT('Disaggregation Data'!J$159:$J$310,255),0))),"")</f>
        <v/>
      </c>
      <c r="I184" s="458" t="str">
        <f t="array" ref="I184">IFERROR(IF(INDEX('Disaggregation Records'!$G$59:$G$92,MATCH(LEFT(L184,255),LEFT('Disaggregation Records'!$D$59:$D$92,255),0))=0,"",INDEX('Disaggregation Records'!$G$59:$G$92,MATCH(LEFT(L184,255),LEFT('Disaggregation Records'!$D$59:$D$92,255),0))),"")</f>
        <v/>
      </c>
      <c r="J184" s="463" t="s">
        <v>710</v>
      </c>
      <c r="K184" s="463">
        <f t="shared" si="12"/>
        <v>17</v>
      </c>
      <c r="L184" s="463" t="str">
        <f t="shared" si="13"/>
        <v/>
      </c>
      <c r="M184" s="463" t="str">
        <f t="shared" si="14"/>
        <v/>
      </c>
      <c r="N184" s="463" t="b">
        <f t="shared" si="15"/>
        <v>0</v>
      </c>
      <c r="O184" s="467" t="s">
        <v>1647</v>
      </c>
      <c r="P184" s="202"/>
      <c r="Q184" s="179"/>
    </row>
    <row r="185" spans="1:17" ht="37.5" customHeight="1" x14ac:dyDescent="0.3">
      <c r="A185" s="366">
        <v>2</v>
      </c>
      <c r="B185" s="383" t="str">
        <f>IFERROR(VLOOKUP(A185,'Outcome Indicators - Section C'!$A$10:$S$27,19,FALSE),"")</f>
        <v/>
      </c>
      <c r="C185" s="466" t="str">
        <f t="array" ref="C185">IFERROR(IF(INDEX('Disaggregation Records'!$E$59:$E$92,MATCH(LEFT(L185,255),LEFT('Disaggregation Records'!$D$59:$D$92,255),0))=0,"",INDEX('Disaggregation Records'!$E$59:$E$92,MATCH(LEFT(L185,255),LEFT('Disaggregation Records'!$D$59:$D$92,255),0))),"")</f>
        <v/>
      </c>
      <c r="D185" s="466" t="str">
        <f t="array" ref="D185">IFERROR(IF(INDEX('Disaggregation Records'!$F$59:$F$92,MATCH(LEFT(L185,255),LEFT('Disaggregation Records'!$D$59:$D$92,255),0))=0,"",INDEX('Disaggregation Records'!$F$59:$F$92,MATCH(LEFT(L185,255),LEFT('Disaggregation Records'!$D$59:$D$92,255),0))),"")</f>
        <v/>
      </c>
      <c r="E185" s="369" t="str">
        <f t="array" ref="E185">IFERROR(IF(INDEX('Disaggregation Data'!$K$159:$K$310,MATCH(LEFT(M185,255),LEFT('Disaggregation Data'!$J$159:$J$310,255),0))=0,"",INDEX('Disaggregation Data'!$K$159:$K$310,MATCH(LEFT(M185,255),LEFT('Disaggregation Data'!J$159:$J$310,255),0))),"")</f>
        <v/>
      </c>
      <c r="F185" s="369" t="str">
        <f t="array" ref="F185">IFERROR(IF(INDEX('Disaggregation Data'!$L$159:$L$310,MATCH(LEFT(M185,255),LEFT('Disaggregation Data'!$J$159:$J$310,255),0))=0,"",INDEX('Disaggregation Data'!$L$159:$L$310,MATCH(LEFT(M185,255),LEFT('Disaggregation Data'!J$159:$J$310,255),0))),"")</f>
        <v/>
      </c>
      <c r="G185" s="369" t="str">
        <f t="array" ref="G185">IFERROR(IF(INDEX('Disaggregation Data'!$M$159:$M$310,MATCH(LEFT(M185,255),LEFT('Disaggregation Data'!$J$159:$J$310,255),0))=0,"",INDEX('Disaggregation Data'!$M$159:$M$310,MATCH(LEFT(M185,255),LEFT('Disaggregation Data'!J$159:$J$310,255),0))),"")</f>
        <v/>
      </c>
      <c r="H185" s="368" t="str">
        <f t="array" ref="H185">IFERROR(IF(INDEX('Disaggregation Data'!$N$159:$N$310,MATCH(LEFT(M185,255),LEFT('Disaggregation Data'!$J$159:$J$310,255),0))=0,"",INDEX('Disaggregation Data'!$N$159:$N$310,MATCH(LEFT(M185,255),LEFT('Disaggregation Data'!J$159:$J$310,255),0))),"")</f>
        <v/>
      </c>
      <c r="I185" s="458" t="str">
        <f t="array" ref="I185">IFERROR(IF(INDEX('Disaggregation Records'!$G$59:$G$92,MATCH(LEFT(L185,255),LEFT('Disaggregation Records'!$D$59:$D$92,255),0))=0,"",INDEX('Disaggregation Records'!$G$59:$G$92,MATCH(LEFT(L185,255),LEFT('Disaggregation Records'!$D$59:$D$92,255),0))),"")</f>
        <v/>
      </c>
      <c r="J185" s="463" t="s">
        <v>710</v>
      </c>
      <c r="K185" s="463">
        <f t="shared" si="12"/>
        <v>18</v>
      </c>
      <c r="L185" s="463" t="str">
        <f t="shared" si="13"/>
        <v/>
      </c>
      <c r="M185" s="463" t="str">
        <f t="shared" si="14"/>
        <v/>
      </c>
      <c r="N185" s="463" t="b">
        <f t="shared" si="15"/>
        <v>0</v>
      </c>
      <c r="O185" s="467" t="s">
        <v>1648</v>
      </c>
      <c r="P185" s="202"/>
      <c r="Q185" s="179"/>
    </row>
    <row r="186" spans="1:17" ht="37.5" customHeight="1" x14ac:dyDescent="0.3">
      <c r="A186" s="366">
        <v>2</v>
      </c>
      <c r="B186" s="383" t="str">
        <f>IFERROR(VLOOKUP(A186,'Outcome Indicators - Section C'!$A$10:$S$27,19,FALSE),"")</f>
        <v/>
      </c>
      <c r="C186" s="466" t="str">
        <f t="array" ref="C186">IFERROR(IF(INDEX('Disaggregation Records'!$E$59:$E$92,MATCH(LEFT(L186,255),LEFT('Disaggregation Records'!$D$59:$D$92,255),0))=0,"",INDEX('Disaggregation Records'!$E$59:$E$92,MATCH(LEFT(L186,255),LEFT('Disaggregation Records'!$D$59:$D$92,255),0))),"")</f>
        <v/>
      </c>
      <c r="D186" s="466" t="str">
        <f t="array" ref="D186">IFERROR(IF(INDEX('Disaggregation Records'!$F$59:$F$92,MATCH(LEFT(L186,255),LEFT('Disaggregation Records'!$D$59:$D$92,255),0))=0,"",INDEX('Disaggregation Records'!$F$59:$F$92,MATCH(LEFT(L186,255),LEFT('Disaggregation Records'!$D$59:$D$92,255),0))),"")</f>
        <v/>
      </c>
      <c r="E186" s="369" t="str">
        <f t="array" ref="E186">IFERROR(IF(INDEX('Disaggregation Data'!$K$159:$K$310,MATCH(LEFT(M186,255),LEFT('Disaggregation Data'!$J$159:$J$310,255),0))=0,"",INDEX('Disaggregation Data'!$K$159:$K$310,MATCH(LEFT(M186,255),LEFT('Disaggregation Data'!J$159:$J$310,255),0))),"")</f>
        <v/>
      </c>
      <c r="F186" s="369" t="str">
        <f t="array" ref="F186">IFERROR(IF(INDEX('Disaggregation Data'!$L$159:$L$310,MATCH(LEFT(M186,255),LEFT('Disaggregation Data'!$J$159:$J$310,255),0))=0,"",INDEX('Disaggregation Data'!$L$159:$L$310,MATCH(LEFT(M186,255),LEFT('Disaggregation Data'!J$159:$J$310,255),0))),"")</f>
        <v/>
      </c>
      <c r="G186" s="369" t="str">
        <f t="array" ref="G186">IFERROR(IF(INDEX('Disaggregation Data'!$M$159:$M$310,MATCH(LEFT(M186,255),LEFT('Disaggregation Data'!$J$159:$J$310,255),0))=0,"",INDEX('Disaggregation Data'!$M$159:$M$310,MATCH(LEFT(M186,255),LEFT('Disaggregation Data'!J$159:$J$310,255),0))),"")</f>
        <v/>
      </c>
      <c r="H186" s="368" t="str">
        <f t="array" ref="H186">IFERROR(IF(INDEX('Disaggregation Data'!$N$159:$N$310,MATCH(LEFT(M186,255),LEFT('Disaggregation Data'!$J$159:$J$310,255),0))=0,"",INDEX('Disaggregation Data'!$N$159:$N$310,MATCH(LEFT(M186,255),LEFT('Disaggregation Data'!J$159:$J$310,255),0))),"")</f>
        <v/>
      </c>
      <c r="I186" s="458" t="str">
        <f t="array" ref="I186">IFERROR(IF(INDEX('Disaggregation Records'!$G$59:$G$92,MATCH(LEFT(L186,255),LEFT('Disaggregation Records'!$D$59:$D$92,255),0))=0,"",INDEX('Disaggregation Records'!$G$59:$G$92,MATCH(LEFT(L186,255),LEFT('Disaggregation Records'!$D$59:$D$92,255),0))),"")</f>
        <v/>
      </c>
      <c r="J186" s="463" t="s">
        <v>710</v>
      </c>
      <c r="K186" s="463">
        <f t="shared" si="12"/>
        <v>19</v>
      </c>
      <c r="L186" s="463" t="str">
        <f t="shared" si="13"/>
        <v/>
      </c>
      <c r="M186" s="463" t="str">
        <f t="shared" si="14"/>
        <v/>
      </c>
      <c r="N186" s="463" t="b">
        <f t="shared" si="15"/>
        <v>0</v>
      </c>
      <c r="O186" s="467" t="s">
        <v>1649</v>
      </c>
      <c r="P186" s="202"/>
      <c r="Q186" s="179"/>
    </row>
    <row r="187" spans="1:17" ht="37.5" customHeight="1" x14ac:dyDescent="0.3">
      <c r="A187" s="366">
        <v>2</v>
      </c>
      <c r="B187" s="383" t="str">
        <f>IFERROR(VLOOKUP(A187,'Outcome Indicators - Section C'!$A$10:$S$27,19,FALSE),"")</f>
        <v/>
      </c>
      <c r="C187" s="466" t="str">
        <f t="array" ref="C187">IFERROR(IF(INDEX('Disaggregation Records'!$E$59:$E$92,MATCH(LEFT(L187,255),LEFT('Disaggregation Records'!$D$59:$D$92,255),0))=0,"",INDEX('Disaggregation Records'!$E$59:$E$92,MATCH(LEFT(L187,255),LEFT('Disaggregation Records'!$D$59:$D$92,255),0))),"")</f>
        <v/>
      </c>
      <c r="D187" s="466" t="str">
        <f t="array" ref="D187">IFERROR(IF(INDEX('Disaggregation Records'!$F$59:$F$92,MATCH(LEFT(L187,255),LEFT('Disaggregation Records'!$D$59:$D$92,255),0))=0,"",INDEX('Disaggregation Records'!$F$59:$F$92,MATCH(LEFT(L187,255),LEFT('Disaggregation Records'!$D$59:$D$92,255),0))),"")</f>
        <v/>
      </c>
      <c r="E187" s="369" t="str">
        <f t="array" ref="E187">IFERROR(IF(INDEX('Disaggregation Data'!$K$159:$K$310,MATCH(LEFT(M187,255),LEFT('Disaggregation Data'!$J$159:$J$310,255),0))=0,"",INDEX('Disaggregation Data'!$K$159:$K$310,MATCH(LEFT(M187,255),LEFT('Disaggregation Data'!J$159:$J$310,255),0))),"")</f>
        <v/>
      </c>
      <c r="F187" s="369" t="str">
        <f t="array" ref="F187">IFERROR(IF(INDEX('Disaggregation Data'!$L$159:$L$310,MATCH(LEFT(M187,255),LEFT('Disaggregation Data'!$J$159:$J$310,255),0))=0,"",INDEX('Disaggregation Data'!$L$159:$L$310,MATCH(LEFT(M187,255),LEFT('Disaggregation Data'!J$159:$J$310,255),0))),"")</f>
        <v/>
      </c>
      <c r="G187" s="369" t="str">
        <f t="array" ref="G187">IFERROR(IF(INDEX('Disaggregation Data'!$M$159:$M$310,MATCH(LEFT(M187,255),LEFT('Disaggregation Data'!$J$159:$J$310,255),0))=0,"",INDEX('Disaggregation Data'!$M$159:$M$310,MATCH(LEFT(M187,255),LEFT('Disaggregation Data'!J$159:$J$310,255),0))),"")</f>
        <v/>
      </c>
      <c r="H187" s="368" t="str">
        <f t="array" ref="H187">IFERROR(IF(INDEX('Disaggregation Data'!$N$159:$N$310,MATCH(LEFT(M187,255),LEFT('Disaggregation Data'!$J$159:$J$310,255),0))=0,"",INDEX('Disaggregation Data'!$N$159:$N$310,MATCH(LEFT(M187,255),LEFT('Disaggregation Data'!J$159:$J$310,255),0))),"")</f>
        <v/>
      </c>
      <c r="I187" s="458" t="str">
        <f t="array" ref="I187">IFERROR(IF(INDEX('Disaggregation Records'!$G$59:$G$92,MATCH(LEFT(L187,255),LEFT('Disaggregation Records'!$D$59:$D$92,255),0))=0,"",INDEX('Disaggregation Records'!$G$59:$G$92,MATCH(LEFT(L187,255),LEFT('Disaggregation Records'!$D$59:$D$92,255),0))),"")</f>
        <v/>
      </c>
      <c r="J187" s="463" t="s">
        <v>710</v>
      </c>
      <c r="K187" s="463">
        <f t="shared" si="12"/>
        <v>20</v>
      </c>
      <c r="L187" s="463" t="str">
        <f t="shared" si="13"/>
        <v/>
      </c>
      <c r="M187" s="463" t="str">
        <f t="shared" si="14"/>
        <v/>
      </c>
      <c r="N187" s="463" t="b">
        <f t="shared" si="15"/>
        <v>0</v>
      </c>
      <c r="O187" s="467" t="s">
        <v>1650</v>
      </c>
      <c r="P187" s="202"/>
      <c r="Q187" s="179"/>
    </row>
    <row r="188" spans="1:17" ht="37.5" customHeight="1" x14ac:dyDescent="0.3">
      <c r="A188" s="366">
        <v>3</v>
      </c>
      <c r="B188" s="383" t="str">
        <f>IFERROR(VLOOKUP(A188,'Outcome Indicators - Section C'!$A$10:$S$27,19,FALSE),"")</f>
        <v/>
      </c>
      <c r="C188" s="466" t="str">
        <f t="array" ref="C188">IFERROR(IF(INDEX('Disaggregation Records'!$E$59:$E$92,MATCH(LEFT(L188,255),LEFT('Disaggregation Records'!$D$59:$D$92,255),0))=0,"",INDEX('Disaggregation Records'!$E$59:$E$92,MATCH(LEFT(L188,255),LEFT('Disaggregation Records'!$D$59:$D$92,255),0))),"")</f>
        <v/>
      </c>
      <c r="D188" s="466" t="str">
        <f t="array" ref="D188">IFERROR(IF(INDEX('Disaggregation Records'!$F$59:$F$92,MATCH(LEFT(L188,255),LEFT('Disaggregation Records'!$D$59:$D$92,255),0))=0,"",INDEX('Disaggregation Records'!$F$59:$F$92,MATCH(LEFT(L188,255),LEFT('Disaggregation Records'!$D$59:$D$92,255),0))),"")</f>
        <v/>
      </c>
      <c r="E188" s="369" t="str">
        <f t="array" ref="E188">IFERROR(IF(INDEX('Disaggregation Data'!$K$159:$K$310,MATCH(LEFT(M188,255),LEFT('Disaggregation Data'!$J$159:$J$310,255),0))=0,"",INDEX('Disaggregation Data'!$K$159:$K$310,MATCH(LEFT(M188,255),LEFT('Disaggregation Data'!J$159:$J$310,255),0))),"")</f>
        <v/>
      </c>
      <c r="F188" s="369" t="str">
        <f t="array" ref="F188">IFERROR(IF(INDEX('Disaggregation Data'!$L$159:$L$310,MATCH(LEFT(M188,255),LEFT('Disaggregation Data'!$J$159:$J$310,255),0))=0,"",INDEX('Disaggregation Data'!$L$159:$L$310,MATCH(LEFT(M188,255),LEFT('Disaggregation Data'!J$159:$J$310,255),0))),"")</f>
        <v/>
      </c>
      <c r="G188" s="369" t="str">
        <f t="array" ref="G188">IFERROR(IF(INDEX('Disaggregation Data'!$M$159:$M$310,MATCH(LEFT(M188,255),LEFT('Disaggregation Data'!$J$159:$J$310,255),0))=0,"",INDEX('Disaggregation Data'!$M$159:$M$310,MATCH(LEFT(M188,255),LEFT('Disaggregation Data'!J$159:$J$310,255),0))),"")</f>
        <v/>
      </c>
      <c r="H188" s="368" t="str">
        <f t="array" ref="H188">IFERROR(IF(INDEX('Disaggregation Data'!$N$159:$N$310,MATCH(LEFT(M188,255),LEFT('Disaggregation Data'!$J$159:$J$310,255),0))=0,"",INDEX('Disaggregation Data'!$N$159:$N$310,MATCH(LEFT(M188,255),LEFT('Disaggregation Data'!J$159:$J$310,255),0))),"")</f>
        <v/>
      </c>
      <c r="I188" s="458" t="str">
        <f t="array" ref="I188">IFERROR(IF(INDEX('Disaggregation Records'!$G$59:$G$92,MATCH(LEFT(L188,255),LEFT('Disaggregation Records'!$D$59:$D$92,255),0))=0,"",INDEX('Disaggregation Records'!$G$59:$G$92,MATCH(LEFT(L188,255),LEFT('Disaggregation Records'!$D$59:$D$92,255),0))),"")</f>
        <v/>
      </c>
      <c r="J188" s="463" t="s">
        <v>713</v>
      </c>
      <c r="K188" s="463">
        <f t="shared" si="12"/>
        <v>21</v>
      </c>
      <c r="L188" s="463" t="str">
        <f t="shared" si="13"/>
        <v/>
      </c>
      <c r="M188" s="463" t="str">
        <f t="shared" si="14"/>
        <v/>
      </c>
      <c r="N188" s="463" t="b">
        <f t="shared" si="15"/>
        <v>0</v>
      </c>
      <c r="O188" s="467" t="s">
        <v>1651</v>
      </c>
      <c r="P188" s="202"/>
      <c r="Q188" s="179"/>
    </row>
    <row r="189" spans="1:17" ht="37.5" customHeight="1" x14ac:dyDescent="0.3">
      <c r="A189" s="366">
        <v>3</v>
      </c>
      <c r="B189" s="383" t="str">
        <f>IFERROR(VLOOKUP(A189,'Outcome Indicators - Section C'!$A$10:$S$27,19,FALSE),"")</f>
        <v/>
      </c>
      <c r="C189" s="466" t="str">
        <f t="array" ref="C189">IFERROR(IF(INDEX('Disaggregation Records'!$E$59:$E$92,MATCH(LEFT(L189,255),LEFT('Disaggregation Records'!$D$59:$D$92,255),0))=0,"",INDEX('Disaggregation Records'!$E$59:$E$92,MATCH(LEFT(L189,255),LEFT('Disaggregation Records'!$D$59:$D$92,255),0))),"")</f>
        <v/>
      </c>
      <c r="D189" s="466" t="str">
        <f t="array" ref="D189">IFERROR(IF(INDEX('Disaggregation Records'!$F$59:$F$92,MATCH(LEFT(L189,255),LEFT('Disaggregation Records'!$D$59:$D$92,255),0))=0,"",INDEX('Disaggregation Records'!$F$59:$F$92,MATCH(LEFT(L189,255),LEFT('Disaggregation Records'!$D$59:$D$92,255),0))),"")</f>
        <v/>
      </c>
      <c r="E189" s="369" t="str">
        <f t="array" ref="E189">IFERROR(IF(INDEX('Disaggregation Data'!$K$159:$K$310,MATCH(LEFT(M189,255),LEFT('Disaggregation Data'!$J$159:$J$310,255),0))=0,"",INDEX('Disaggregation Data'!$K$159:$K$310,MATCH(LEFT(M189,255),LEFT('Disaggregation Data'!J$159:$J$310,255),0))),"")</f>
        <v/>
      </c>
      <c r="F189" s="369" t="str">
        <f t="array" ref="F189">IFERROR(IF(INDEX('Disaggregation Data'!$L$159:$L$310,MATCH(LEFT(M189,255),LEFT('Disaggregation Data'!$J$159:$J$310,255),0))=0,"",INDEX('Disaggregation Data'!$L$159:$L$310,MATCH(LEFT(M189,255),LEFT('Disaggregation Data'!J$159:$J$310,255),0))),"")</f>
        <v/>
      </c>
      <c r="G189" s="369" t="str">
        <f t="array" ref="G189">IFERROR(IF(INDEX('Disaggregation Data'!$M$159:$M$310,MATCH(LEFT(M189,255),LEFT('Disaggregation Data'!$J$159:$J$310,255),0))=0,"",INDEX('Disaggregation Data'!$M$159:$M$310,MATCH(LEFT(M189,255),LEFT('Disaggregation Data'!J$159:$J$310,255),0))),"")</f>
        <v/>
      </c>
      <c r="H189" s="368" t="str">
        <f t="array" ref="H189">IFERROR(IF(INDEX('Disaggregation Data'!$N$159:$N$310,MATCH(LEFT(M189,255),LEFT('Disaggregation Data'!$J$159:$J$310,255),0))=0,"",INDEX('Disaggregation Data'!$N$159:$N$310,MATCH(LEFT(M189,255),LEFT('Disaggregation Data'!J$159:$J$310,255),0))),"")</f>
        <v/>
      </c>
      <c r="I189" s="458" t="str">
        <f t="array" ref="I189">IFERROR(IF(INDEX('Disaggregation Records'!$G$59:$G$92,MATCH(LEFT(L189,255),LEFT('Disaggregation Records'!$D$59:$D$92,255),0))=0,"",INDEX('Disaggregation Records'!$G$59:$G$92,MATCH(LEFT(L189,255),LEFT('Disaggregation Records'!$D$59:$D$92,255),0))),"")</f>
        <v/>
      </c>
      <c r="J189" s="463" t="s">
        <v>713</v>
      </c>
      <c r="K189" s="463">
        <f t="shared" si="12"/>
        <v>22</v>
      </c>
      <c r="L189" s="463" t="str">
        <f t="shared" si="13"/>
        <v/>
      </c>
      <c r="M189" s="463" t="str">
        <f t="shared" si="14"/>
        <v/>
      </c>
      <c r="N189" s="463" t="b">
        <f t="shared" si="15"/>
        <v>0</v>
      </c>
      <c r="O189" s="467" t="s">
        <v>1652</v>
      </c>
      <c r="P189" s="202"/>
      <c r="Q189" s="179"/>
    </row>
    <row r="190" spans="1:17" ht="37.5" customHeight="1" x14ac:dyDescent="0.3">
      <c r="A190" s="366">
        <v>3</v>
      </c>
      <c r="B190" s="383" t="str">
        <f>IFERROR(VLOOKUP(A190,'Outcome Indicators - Section C'!$A$10:$S$27,19,FALSE),"")</f>
        <v/>
      </c>
      <c r="C190" s="466" t="str">
        <f t="array" ref="C190">IFERROR(IF(INDEX('Disaggregation Records'!$E$59:$E$92,MATCH(LEFT(L190,255),LEFT('Disaggregation Records'!$D$59:$D$92,255),0))=0,"",INDEX('Disaggregation Records'!$E$59:$E$92,MATCH(LEFT(L190,255),LEFT('Disaggregation Records'!$D$59:$D$92,255),0))),"")</f>
        <v/>
      </c>
      <c r="D190" s="466" t="str">
        <f t="array" ref="D190">IFERROR(IF(INDEX('Disaggregation Records'!$F$59:$F$92,MATCH(LEFT(L190,255),LEFT('Disaggregation Records'!$D$59:$D$92,255),0))=0,"",INDEX('Disaggregation Records'!$F$59:$F$92,MATCH(LEFT(L190,255),LEFT('Disaggregation Records'!$D$59:$D$92,255),0))),"")</f>
        <v/>
      </c>
      <c r="E190" s="369" t="str">
        <f t="array" ref="E190">IFERROR(IF(INDEX('Disaggregation Data'!$K$159:$K$310,MATCH(LEFT(M190,255),LEFT('Disaggregation Data'!$J$159:$J$310,255),0))=0,"",INDEX('Disaggregation Data'!$K$159:$K$310,MATCH(LEFT(M190,255),LEFT('Disaggregation Data'!J$159:$J$310,255),0))),"")</f>
        <v/>
      </c>
      <c r="F190" s="369" t="str">
        <f t="array" ref="F190">IFERROR(IF(INDEX('Disaggregation Data'!$L$159:$L$310,MATCH(LEFT(M190,255),LEFT('Disaggregation Data'!$J$159:$J$310,255),0))=0,"",INDEX('Disaggregation Data'!$L$159:$L$310,MATCH(LEFT(M190,255),LEFT('Disaggregation Data'!J$159:$J$310,255),0))),"")</f>
        <v/>
      </c>
      <c r="G190" s="369" t="str">
        <f t="array" ref="G190">IFERROR(IF(INDEX('Disaggregation Data'!$M$159:$M$310,MATCH(LEFT(M190,255),LEFT('Disaggregation Data'!$J$159:$J$310,255),0))=0,"",INDEX('Disaggregation Data'!$M$159:$M$310,MATCH(LEFT(M190,255),LEFT('Disaggregation Data'!J$159:$J$310,255),0))),"")</f>
        <v/>
      </c>
      <c r="H190" s="368" t="str">
        <f t="array" ref="H190">IFERROR(IF(INDEX('Disaggregation Data'!$N$159:$N$310,MATCH(LEFT(M190,255),LEFT('Disaggregation Data'!$J$159:$J$310,255),0))=0,"",INDEX('Disaggregation Data'!$N$159:$N$310,MATCH(LEFT(M190,255),LEFT('Disaggregation Data'!J$159:$J$310,255),0))),"")</f>
        <v/>
      </c>
      <c r="I190" s="458" t="str">
        <f t="array" ref="I190">IFERROR(IF(INDEX('Disaggregation Records'!$G$59:$G$92,MATCH(LEFT(L190,255),LEFT('Disaggregation Records'!$D$59:$D$92,255),0))=0,"",INDEX('Disaggregation Records'!$G$59:$G$92,MATCH(LEFT(L190,255),LEFT('Disaggregation Records'!$D$59:$D$92,255),0))),"")</f>
        <v/>
      </c>
      <c r="J190" s="463" t="s">
        <v>713</v>
      </c>
      <c r="K190" s="463">
        <f t="shared" si="12"/>
        <v>23</v>
      </c>
      <c r="L190" s="463" t="str">
        <f t="shared" si="13"/>
        <v/>
      </c>
      <c r="M190" s="463" t="str">
        <f t="shared" si="14"/>
        <v/>
      </c>
      <c r="N190" s="463" t="b">
        <f t="shared" si="15"/>
        <v>0</v>
      </c>
      <c r="O190" s="467" t="s">
        <v>1653</v>
      </c>
      <c r="P190" s="202"/>
      <c r="Q190" s="179"/>
    </row>
    <row r="191" spans="1:17" ht="37.5" customHeight="1" x14ac:dyDescent="0.3">
      <c r="A191" s="366">
        <v>3</v>
      </c>
      <c r="B191" s="383" t="str">
        <f>IFERROR(VLOOKUP(A191,'Outcome Indicators - Section C'!$A$10:$S$27,19,FALSE),"")</f>
        <v/>
      </c>
      <c r="C191" s="466" t="str">
        <f t="array" ref="C191">IFERROR(IF(INDEX('Disaggregation Records'!$E$59:$E$92,MATCH(LEFT(L191,255),LEFT('Disaggregation Records'!$D$59:$D$92,255),0))=0,"",INDEX('Disaggregation Records'!$E$59:$E$92,MATCH(LEFT(L191,255),LEFT('Disaggregation Records'!$D$59:$D$92,255),0))),"")</f>
        <v/>
      </c>
      <c r="D191" s="466" t="str">
        <f t="array" ref="D191">IFERROR(IF(INDEX('Disaggregation Records'!$F$59:$F$92,MATCH(LEFT(L191,255),LEFT('Disaggregation Records'!$D$59:$D$92,255),0))=0,"",INDEX('Disaggregation Records'!$F$59:$F$92,MATCH(LEFT(L191,255),LEFT('Disaggregation Records'!$D$59:$D$92,255),0))),"")</f>
        <v/>
      </c>
      <c r="E191" s="369" t="str">
        <f t="array" ref="E191">IFERROR(IF(INDEX('Disaggregation Data'!$K$159:$K$310,MATCH(LEFT(M191,255),LEFT('Disaggregation Data'!$J$159:$J$310,255),0))=0,"",INDEX('Disaggregation Data'!$K$159:$K$310,MATCH(LEFT(M191,255),LEFT('Disaggregation Data'!J$159:$J$310,255),0))),"")</f>
        <v/>
      </c>
      <c r="F191" s="369" t="str">
        <f t="array" ref="F191">IFERROR(IF(INDEX('Disaggregation Data'!$L$159:$L$310,MATCH(LEFT(M191,255),LEFT('Disaggregation Data'!$J$159:$J$310,255),0))=0,"",INDEX('Disaggregation Data'!$L$159:$L$310,MATCH(LEFT(M191,255),LEFT('Disaggregation Data'!J$159:$J$310,255),0))),"")</f>
        <v/>
      </c>
      <c r="G191" s="369" t="str">
        <f t="array" ref="G191">IFERROR(IF(INDEX('Disaggregation Data'!$M$159:$M$310,MATCH(LEFT(M191,255),LEFT('Disaggregation Data'!$J$159:$J$310,255),0))=0,"",INDEX('Disaggregation Data'!$M$159:$M$310,MATCH(LEFT(M191,255),LEFT('Disaggregation Data'!J$159:$J$310,255),0))),"")</f>
        <v/>
      </c>
      <c r="H191" s="368" t="str">
        <f t="array" ref="H191">IFERROR(IF(INDEX('Disaggregation Data'!$N$159:$N$310,MATCH(LEFT(M191,255),LEFT('Disaggregation Data'!$J$159:$J$310,255),0))=0,"",INDEX('Disaggregation Data'!$N$159:$N$310,MATCH(LEFT(M191,255),LEFT('Disaggregation Data'!J$159:$J$310,255),0))),"")</f>
        <v/>
      </c>
      <c r="I191" s="458" t="str">
        <f t="array" ref="I191">IFERROR(IF(INDEX('Disaggregation Records'!$G$59:$G$92,MATCH(LEFT(L191,255),LEFT('Disaggregation Records'!$D$59:$D$92,255),0))=0,"",INDEX('Disaggregation Records'!$G$59:$G$92,MATCH(LEFT(L191,255),LEFT('Disaggregation Records'!$D$59:$D$92,255),0))),"")</f>
        <v/>
      </c>
      <c r="J191" s="463" t="s">
        <v>713</v>
      </c>
      <c r="K191" s="463">
        <f t="shared" si="12"/>
        <v>24</v>
      </c>
      <c r="L191" s="463" t="str">
        <f t="shared" si="13"/>
        <v/>
      </c>
      <c r="M191" s="463" t="str">
        <f t="shared" si="14"/>
        <v/>
      </c>
      <c r="N191" s="463" t="b">
        <f t="shared" si="15"/>
        <v>0</v>
      </c>
      <c r="O191" s="467" t="s">
        <v>1654</v>
      </c>
      <c r="P191" s="202"/>
      <c r="Q191" s="179"/>
    </row>
    <row r="192" spans="1:17" ht="37.5" customHeight="1" x14ac:dyDescent="0.3">
      <c r="A192" s="366">
        <v>3</v>
      </c>
      <c r="B192" s="383" t="str">
        <f>IFERROR(VLOOKUP(A192,'Outcome Indicators - Section C'!$A$10:$S$27,19,FALSE),"")</f>
        <v/>
      </c>
      <c r="C192" s="466" t="str">
        <f t="array" ref="C192">IFERROR(IF(INDEX('Disaggregation Records'!$E$59:$E$92,MATCH(LEFT(L192,255),LEFT('Disaggregation Records'!$D$59:$D$92,255),0))=0,"",INDEX('Disaggregation Records'!$E$59:$E$92,MATCH(LEFT(L192,255),LEFT('Disaggregation Records'!$D$59:$D$92,255),0))),"")</f>
        <v/>
      </c>
      <c r="D192" s="466" t="str">
        <f t="array" ref="D192">IFERROR(IF(INDEX('Disaggregation Records'!$F$59:$F$92,MATCH(LEFT(L192,255),LEFT('Disaggregation Records'!$D$59:$D$92,255),0))=0,"",INDEX('Disaggregation Records'!$F$59:$F$92,MATCH(LEFT(L192,255),LEFT('Disaggregation Records'!$D$59:$D$92,255),0))),"")</f>
        <v/>
      </c>
      <c r="E192" s="369" t="str">
        <f t="array" ref="E192">IFERROR(IF(INDEX('Disaggregation Data'!$K$159:$K$310,MATCH(LEFT(M192,255),LEFT('Disaggregation Data'!$J$159:$J$310,255),0))=0,"",INDEX('Disaggregation Data'!$K$159:$K$310,MATCH(LEFT(M192,255),LEFT('Disaggregation Data'!J$159:$J$310,255),0))),"")</f>
        <v/>
      </c>
      <c r="F192" s="369" t="str">
        <f t="array" ref="F192">IFERROR(IF(INDEX('Disaggregation Data'!$L$159:$L$310,MATCH(LEFT(M192,255),LEFT('Disaggregation Data'!$J$159:$J$310,255),0))=0,"",INDEX('Disaggregation Data'!$L$159:$L$310,MATCH(LEFT(M192,255),LEFT('Disaggregation Data'!J$159:$J$310,255),0))),"")</f>
        <v/>
      </c>
      <c r="G192" s="369" t="str">
        <f t="array" ref="G192">IFERROR(IF(INDEX('Disaggregation Data'!$M$159:$M$310,MATCH(LEFT(M192,255),LEFT('Disaggregation Data'!$J$159:$J$310,255),0))=0,"",INDEX('Disaggregation Data'!$M$159:$M$310,MATCH(LEFT(M192,255),LEFT('Disaggregation Data'!J$159:$J$310,255),0))),"")</f>
        <v/>
      </c>
      <c r="H192" s="368" t="str">
        <f t="array" ref="H192">IFERROR(IF(INDEX('Disaggregation Data'!$N$159:$N$310,MATCH(LEFT(M192,255),LEFT('Disaggregation Data'!$J$159:$J$310,255),0))=0,"",INDEX('Disaggregation Data'!$N$159:$N$310,MATCH(LEFT(M192,255),LEFT('Disaggregation Data'!J$159:$J$310,255),0))),"")</f>
        <v/>
      </c>
      <c r="I192" s="458" t="str">
        <f t="array" ref="I192">IFERROR(IF(INDEX('Disaggregation Records'!$G$59:$G$92,MATCH(LEFT(L192,255),LEFT('Disaggregation Records'!$D$59:$D$92,255),0))=0,"",INDEX('Disaggregation Records'!$G$59:$G$92,MATCH(LEFT(L192,255),LEFT('Disaggregation Records'!$D$59:$D$92,255),0))),"")</f>
        <v/>
      </c>
      <c r="J192" s="463" t="s">
        <v>713</v>
      </c>
      <c r="K192" s="463">
        <f t="shared" si="12"/>
        <v>25</v>
      </c>
      <c r="L192" s="463" t="str">
        <f t="shared" si="13"/>
        <v/>
      </c>
      <c r="M192" s="463" t="str">
        <f t="shared" si="14"/>
        <v/>
      </c>
      <c r="N192" s="463" t="b">
        <f t="shared" si="15"/>
        <v>0</v>
      </c>
      <c r="O192" s="467" t="s">
        <v>1655</v>
      </c>
      <c r="P192" s="202"/>
      <c r="Q192" s="179"/>
    </row>
    <row r="193" spans="1:17" ht="37.5" customHeight="1" x14ac:dyDescent="0.3">
      <c r="A193" s="366">
        <v>3</v>
      </c>
      <c r="B193" s="383" t="str">
        <f>IFERROR(VLOOKUP(A193,'Outcome Indicators - Section C'!$A$10:$S$27,19,FALSE),"")</f>
        <v/>
      </c>
      <c r="C193" s="466" t="str">
        <f t="array" ref="C193">IFERROR(IF(INDEX('Disaggregation Records'!$E$59:$E$92,MATCH(LEFT(L193,255),LEFT('Disaggregation Records'!$D$59:$D$92,255),0))=0,"",INDEX('Disaggregation Records'!$E$59:$E$92,MATCH(LEFT(L193,255),LEFT('Disaggregation Records'!$D$59:$D$92,255),0))),"")</f>
        <v/>
      </c>
      <c r="D193" s="466" t="str">
        <f t="array" ref="D193">IFERROR(IF(INDEX('Disaggregation Records'!$F$59:$F$92,MATCH(LEFT(L193,255),LEFT('Disaggregation Records'!$D$59:$D$92,255),0))=0,"",INDEX('Disaggregation Records'!$F$59:$F$92,MATCH(LEFT(L193,255),LEFT('Disaggregation Records'!$D$59:$D$92,255),0))),"")</f>
        <v/>
      </c>
      <c r="E193" s="369" t="str">
        <f t="array" ref="E193">IFERROR(IF(INDEX('Disaggregation Data'!$K$159:$K$310,MATCH(LEFT(M193,255),LEFT('Disaggregation Data'!$J$159:$J$310,255),0))=0,"",INDEX('Disaggregation Data'!$K$159:$K$310,MATCH(LEFT(M193,255),LEFT('Disaggregation Data'!J$159:$J$310,255),0))),"")</f>
        <v/>
      </c>
      <c r="F193" s="369" t="str">
        <f t="array" ref="F193">IFERROR(IF(INDEX('Disaggregation Data'!$L$159:$L$310,MATCH(LEFT(M193,255),LEFT('Disaggregation Data'!$J$159:$J$310,255),0))=0,"",INDEX('Disaggregation Data'!$L$159:$L$310,MATCH(LEFT(M193,255),LEFT('Disaggregation Data'!J$159:$J$310,255),0))),"")</f>
        <v/>
      </c>
      <c r="G193" s="369" t="str">
        <f t="array" ref="G193">IFERROR(IF(INDEX('Disaggregation Data'!$M$159:$M$310,MATCH(LEFT(M193,255),LEFT('Disaggregation Data'!$J$159:$J$310,255),0))=0,"",INDEX('Disaggregation Data'!$M$159:$M$310,MATCH(LEFT(M193,255),LEFT('Disaggregation Data'!J$159:$J$310,255),0))),"")</f>
        <v/>
      </c>
      <c r="H193" s="368" t="str">
        <f t="array" ref="H193">IFERROR(IF(INDEX('Disaggregation Data'!$N$159:$N$310,MATCH(LEFT(M193,255),LEFT('Disaggregation Data'!$J$159:$J$310,255),0))=0,"",INDEX('Disaggregation Data'!$N$159:$N$310,MATCH(LEFT(M193,255),LEFT('Disaggregation Data'!J$159:$J$310,255),0))),"")</f>
        <v/>
      </c>
      <c r="I193" s="458" t="str">
        <f t="array" ref="I193">IFERROR(IF(INDEX('Disaggregation Records'!$G$59:$G$92,MATCH(LEFT(L193,255),LEFT('Disaggregation Records'!$D$59:$D$92,255),0))=0,"",INDEX('Disaggregation Records'!$G$59:$G$92,MATCH(LEFT(L193,255),LEFT('Disaggregation Records'!$D$59:$D$92,255),0))),"")</f>
        <v/>
      </c>
      <c r="J193" s="463" t="s">
        <v>713</v>
      </c>
      <c r="K193" s="463">
        <f t="shared" si="12"/>
        <v>26</v>
      </c>
      <c r="L193" s="463" t="str">
        <f t="shared" si="13"/>
        <v/>
      </c>
      <c r="M193" s="463" t="str">
        <f t="shared" si="14"/>
        <v/>
      </c>
      <c r="N193" s="463" t="b">
        <f t="shared" si="15"/>
        <v>0</v>
      </c>
      <c r="O193" s="467" t="s">
        <v>1656</v>
      </c>
      <c r="P193" s="202"/>
      <c r="Q193" s="179"/>
    </row>
    <row r="194" spans="1:17" ht="37.5" customHeight="1" x14ac:dyDescent="0.3">
      <c r="A194" s="366">
        <v>3</v>
      </c>
      <c r="B194" s="383" t="str">
        <f>IFERROR(VLOOKUP(A194,'Outcome Indicators - Section C'!$A$10:$S$27,19,FALSE),"")</f>
        <v/>
      </c>
      <c r="C194" s="466" t="str">
        <f t="array" ref="C194">IFERROR(IF(INDEX('Disaggregation Records'!$E$59:$E$92,MATCH(LEFT(L194,255),LEFT('Disaggregation Records'!$D$59:$D$92,255),0))=0,"",INDEX('Disaggregation Records'!$E$59:$E$92,MATCH(LEFT(L194,255),LEFT('Disaggregation Records'!$D$59:$D$92,255),0))),"")</f>
        <v/>
      </c>
      <c r="D194" s="466" t="str">
        <f t="array" ref="D194">IFERROR(IF(INDEX('Disaggregation Records'!$F$59:$F$92,MATCH(LEFT(L194,255),LEFT('Disaggregation Records'!$D$59:$D$92,255),0))=0,"",INDEX('Disaggregation Records'!$F$59:$F$92,MATCH(LEFT(L194,255),LEFT('Disaggregation Records'!$D$59:$D$92,255),0))),"")</f>
        <v/>
      </c>
      <c r="E194" s="369" t="str">
        <f t="array" ref="E194">IFERROR(IF(INDEX('Disaggregation Data'!$K$159:$K$310,MATCH(LEFT(M194,255),LEFT('Disaggregation Data'!$J$159:$J$310,255),0))=0,"",INDEX('Disaggregation Data'!$K$159:$K$310,MATCH(LEFT(M194,255),LEFT('Disaggregation Data'!J$159:$J$310,255),0))),"")</f>
        <v/>
      </c>
      <c r="F194" s="369" t="str">
        <f t="array" ref="F194">IFERROR(IF(INDEX('Disaggregation Data'!$L$159:$L$310,MATCH(LEFT(M194,255),LEFT('Disaggregation Data'!$J$159:$J$310,255),0))=0,"",INDEX('Disaggregation Data'!$L$159:$L$310,MATCH(LEFT(M194,255),LEFT('Disaggregation Data'!J$159:$J$310,255),0))),"")</f>
        <v/>
      </c>
      <c r="G194" s="369" t="str">
        <f t="array" ref="G194">IFERROR(IF(INDEX('Disaggregation Data'!$M$159:$M$310,MATCH(LEFT(M194,255),LEFT('Disaggregation Data'!$J$159:$J$310,255),0))=0,"",INDEX('Disaggregation Data'!$M$159:$M$310,MATCH(LEFT(M194,255),LEFT('Disaggregation Data'!J$159:$J$310,255),0))),"")</f>
        <v/>
      </c>
      <c r="H194" s="368" t="str">
        <f t="array" ref="H194">IFERROR(IF(INDEX('Disaggregation Data'!$N$159:$N$310,MATCH(LEFT(M194,255),LEFT('Disaggregation Data'!$J$159:$J$310,255),0))=0,"",INDEX('Disaggregation Data'!$N$159:$N$310,MATCH(LEFT(M194,255),LEFT('Disaggregation Data'!J$159:$J$310,255),0))),"")</f>
        <v/>
      </c>
      <c r="I194" s="458" t="str">
        <f t="array" ref="I194">IFERROR(IF(INDEX('Disaggregation Records'!$G$59:$G$92,MATCH(LEFT(L194,255),LEFT('Disaggregation Records'!$D$59:$D$92,255),0))=0,"",INDEX('Disaggregation Records'!$G$59:$G$92,MATCH(LEFT(L194,255),LEFT('Disaggregation Records'!$D$59:$D$92,255),0))),"")</f>
        <v/>
      </c>
      <c r="J194" s="463" t="s">
        <v>713</v>
      </c>
      <c r="K194" s="463">
        <f t="shared" si="12"/>
        <v>27</v>
      </c>
      <c r="L194" s="463" t="str">
        <f t="shared" si="13"/>
        <v/>
      </c>
      <c r="M194" s="463" t="str">
        <f t="shared" si="14"/>
        <v/>
      </c>
      <c r="N194" s="463" t="b">
        <f t="shared" si="15"/>
        <v>0</v>
      </c>
      <c r="O194" s="467" t="s">
        <v>1657</v>
      </c>
      <c r="P194" s="202"/>
      <c r="Q194" s="179"/>
    </row>
    <row r="195" spans="1:17" ht="37.5" customHeight="1" x14ac:dyDescent="0.3">
      <c r="A195" s="366">
        <v>3</v>
      </c>
      <c r="B195" s="383" t="str">
        <f>IFERROR(VLOOKUP(A195,'Outcome Indicators - Section C'!$A$10:$S$27,19,FALSE),"")</f>
        <v/>
      </c>
      <c r="C195" s="466" t="str">
        <f t="array" ref="C195">IFERROR(IF(INDEX('Disaggregation Records'!$E$59:$E$92,MATCH(LEFT(L195,255),LEFT('Disaggregation Records'!$D$59:$D$92,255),0))=0,"",INDEX('Disaggregation Records'!$E$59:$E$92,MATCH(LEFT(L195,255),LEFT('Disaggregation Records'!$D$59:$D$92,255),0))),"")</f>
        <v/>
      </c>
      <c r="D195" s="466" t="str">
        <f t="array" ref="D195">IFERROR(IF(INDEX('Disaggregation Records'!$F$59:$F$92,MATCH(LEFT(L195,255),LEFT('Disaggregation Records'!$D$59:$D$92,255),0))=0,"",INDEX('Disaggregation Records'!$F$59:$F$92,MATCH(LEFT(L195,255),LEFT('Disaggregation Records'!$D$59:$D$92,255),0))),"")</f>
        <v/>
      </c>
      <c r="E195" s="369" t="str">
        <f t="array" ref="E195">IFERROR(IF(INDEX('Disaggregation Data'!$K$159:$K$310,MATCH(LEFT(M195,255),LEFT('Disaggregation Data'!$J$159:$J$310,255),0))=0,"",INDEX('Disaggregation Data'!$K$159:$K$310,MATCH(LEFT(M195,255),LEFT('Disaggregation Data'!J$159:$J$310,255),0))),"")</f>
        <v/>
      </c>
      <c r="F195" s="369" t="str">
        <f t="array" ref="F195">IFERROR(IF(INDEX('Disaggregation Data'!$L$159:$L$310,MATCH(LEFT(M195,255),LEFT('Disaggregation Data'!$J$159:$J$310,255),0))=0,"",INDEX('Disaggregation Data'!$L$159:$L$310,MATCH(LEFT(M195,255),LEFT('Disaggregation Data'!J$159:$J$310,255),0))),"")</f>
        <v/>
      </c>
      <c r="G195" s="369" t="str">
        <f t="array" ref="G195">IFERROR(IF(INDEX('Disaggregation Data'!$M$159:$M$310,MATCH(LEFT(M195,255),LEFT('Disaggregation Data'!$J$159:$J$310,255),0))=0,"",INDEX('Disaggregation Data'!$M$159:$M$310,MATCH(LEFT(M195,255),LEFT('Disaggregation Data'!J$159:$J$310,255),0))),"")</f>
        <v/>
      </c>
      <c r="H195" s="368" t="str">
        <f t="array" ref="H195">IFERROR(IF(INDEX('Disaggregation Data'!$N$159:$N$310,MATCH(LEFT(M195,255),LEFT('Disaggregation Data'!$J$159:$J$310,255),0))=0,"",INDEX('Disaggregation Data'!$N$159:$N$310,MATCH(LEFT(M195,255),LEFT('Disaggregation Data'!J$159:$J$310,255),0))),"")</f>
        <v/>
      </c>
      <c r="I195" s="458" t="str">
        <f t="array" ref="I195">IFERROR(IF(INDEX('Disaggregation Records'!$G$59:$G$92,MATCH(LEFT(L195,255),LEFT('Disaggregation Records'!$D$59:$D$92,255),0))=0,"",INDEX('Disaggregation Records'!$G$59:$G$92,MATCH(LEFT(L195,255),LEFT('Disaggregation Records'!$D$59:$D$92,255),0))),"")</f>
        <v/>
      </c>
      <c r="J195" s="463" t="s">
        <v>713</v>
      </c>
      <c r="K195" s="463">
        <f t="shared" si="12"/>
        <v>28</v>
      </c>
      <c r="L195" s="463" t="str">
        <f t="shared" si="13"/>
        <v/>
      </c>
      <c r="M195" s="463" t="str">
        <f t="shared" si="14"/>
        <v/>
      </c>
      <c r="N195" s="463" t="b">
        <f t="shared" si="15"/>
        <v>0</v>
      </c>
      <c r="O195" s="467" t="s">
        <v>1658</v>
      </c>
      <c r="P195" s="202"/>
      <c r="Q195" s="179"/>
    </row>
    <row r="196" spans="1:17" ht="37.5" customHeight="1" x14ac:dyDescent="0.3">
      <c r="A196" s="366">
        <v>3</v>
      </c>
      <c r="B196" s="383" t="str">
        <f>IFERROR(VLOOKUP(A196,'Outcome Indicators - Section C'!$A$10:$S$27,19,FALSE),"")</f>
        <v/>
      </c>
      <c r="C196" s="466" t="str">
        <f t="array" ref="C196">IFERROR(IF(INDEX('Disaggregation Records'!$E$59:$E$92,MATCH(LEFT(L196,255),LEFT('Disaggregation Records'!$D$59:$D$92,255),0))=0,"",INDEX('Disaggregation Records'!$E$59:$E$92,MATCH(LEFT(L196,255),LEFT('Disaggregation Records'!$D$59:$D$92,255),0))),"")</f>
        <v/>
      </c>
      <c r="D196" s="466" t="str">
        <f t="array" ref="D196">IFERROR(IF(INDEX('Disaggregation Records'!$F$59:$F$92,MATCH(LEFT(L196,255),LEFT('Disaggregation Records'!$D$59:$D$92,255),0))=0,"",INDEX('Disaggregation Records'!$F$59:$F$92,MATCH(LEFT(L196,255),LEFT('Disaggregation Records'!$D$59:$D$92,255),0))),"")</f>
        <v/>
      </c>
      <c r="E196" s="369" t="str">
        <f t="array" ref="E196">IFERROR(IF(INDEX('Disaggregation Data'!$K$159:$K$310,MATCH(LEFT(M196,255),LEFT('Disaggregation Data'!$J$159:$J$310,255),0))=0,"",INDEX('Disaggregation Data'!$K$159:$K$310,MATCH(LEFT(M196,255),LEFT('Disaggregation Data'!J$159:$J$310,255),0))),"")</f>
        <v/>
      </c>
      <c r="F196" s="369" t="str">
        <f t="array" ref="F196">IFERROR(IF(INDEX('Disaggregation Data'!$L$159:$L$310,MATCH(LEFT(M196,255),LEFT('Disaggregation Data'!$J$159:$J$310,255),0))=0,"",INDEX('Disaggregation Data'!$L$159:$L$310,MATCH(LEFT(M196,255),LEFT('Disaggregation Data'!J$159:$J$310,255),0))),"")</f>
        <v/>
      </c>
      <c r="G196" s="369" t="str">
        <f t="array" ref="G196">IFERROR(IF(INDEX('Disaggregation Data'!$M$159:$M$310,MATCH(LEFT(M196,255),LEFT('Disaggregation Data'!$J$159:$J$310,255),0))=0,"",INDEX('Disaggregation Data'!$M$159:$M$310,MATCH(LEFT(M196,255),LEFT('Disaggregation Data'!J$159:$J$310,255),0))),"")</f>
        <v/>
      </c>
      <c r="H196" s="368" t="str">
        <f t="array" ref="H196">IFERROR(IF(INDEX('Disaggregation Data'!$N$159:$N$310,MATCH(LEFT(M196,255),LEFT('Disaggregation Data'!$J$159:$J$310,255),0))=0,"",INDEX('Disaggregation Data'!$N$159:$N$310,MATCH(LEFT(M196,255),LEFT('Disaggregation Data'!J$159:$J$310,255),0))),"")</f>
        <v/>
      </c>
      <c r="I196" s="458" t="str">
        <f t="array" ref="I196">IFERROR(IF(INDEX('Disaggregation Records'!$G$59:$G$92,MATCH(LEFT(L196,255),LEFT('Disaggregation Records'!$D$59:$D$92,255),0))=0,"",INDEX('Disaggregation Records'!$G$59:$G$92,MATCH(LEFT(L196,255),LEFT('Disaggregation Records'!$D$59:$D$92,255),0))),"")</f>
        <v/>
      </c>
      <c r="J196" s="463" t="s">
        <v>713</v>
      </c>
      <c r="K196" s="463">
        <f t="shared" si="12"/>
        <v>29</v>
      </c>
      <c r="L196" s="463" t="str">
        <f t="shared" si="13"/>
        <v/>
      </c>
      <c r="M196" s="463" t="str">
        <f t="shared" si="14"/>
        <v/>
      </c>
      <c r="N196" s="463" t="b">
        <f t="shared" si="15"/>
        <v>0</v>
      </c>
      <c r="O196" s="467" t="s">
        <v>1659</v>
      </c>
      <c r="P196" s="202"/>
      <c r="Q196" s="179"/>
    </row>
    <row r="197" spans="1:17" ht="37.5" customHeight="1" x14ac:dyDescent="0.3">
      <c r="A197" s="366">
        <v>3</v>
      </c>
      <c r="B197" s="383" t="str">
        <f>IFERROR(VLOOKUP(A197,'Outcome Indicators - Section C'!$A$10:$S$27,19,FALSE),"")</f>
        <v/>
      </c>
      <c r="C197" s="466" t="str">
        <f t="array" ref="C197">IFERROR(IF(INDEX('Disaggregation Records'!$E$59:$E$92,MATCH(LEFT(L197,255),LEFT('Disaggregation Records'!$D$59:$D$92,255),0))=0,"",INDEX('Disaggregation Records'!$E$59:$E$92,MATCH(LEFT(L197,255),LEFT('Disaggregation Records'!$D$59:$D$92,255),0))),"")</f>
        <v/>
      </c>
      <c r="D197" s="466" t="str">
        <f t="array" ref="D197">IFERROR(IF(INDEX('Disaggregation Records'!$F$59:$F$92,MATCH(LEFT(L197,255),LEFT('Disaggregation Records'!$D$59:$D$92,255),0))=0,"",INDEX('Disaggregation Records'!$F$59:$F$92,MATCH(LEFT(L197,255),LEFT('Disaggregation Records'!$D$59:$D$92,255),0))),"")</f>
        <v/>
      </c>
      <c r="E197" s="369" t="str">
        <f t="array" ref="E197">IFERROR(IF(INDEX('Disaggregation Data'!$K$159:$K$310,MATCH(LEFT(M197,255),LEFT('Disaggregation Data'!$J$159:$J$310,255),0))=0,"",INDEX('Disaggregation Data'!$K$159:$K$310,MATCH(LEFT(M197,255),LEFT('Disaggregation Data'!J$159:$J$310,255),0))),"")</f>
        <v/>
      </c>
      <c r="F197" s="369" t="str">
        <f t="array" ref="F197">IFERROR(IF(INDEX('Disaggregation Data'!$L$159:$L$310,MATCH(LEFT(M197,255),LEFT('Disaggregation Data'!$J$159:$J$310,255),0))=0,"",INDEX('Disaggregation Data'!$L$159:$L$310,MATCH(LEFT(M197,255),LEFT('Disaggregation Data'!J$159:$J$310,255),0))),"")</f>
        <v/>
      </c>
      <c r="G197" s="369" t="str">
        <f t="array" ref="G197">IFERROR(IF(INDEX('Disaggregation Data'!$M$159:$M$310,MATCH(LEFT(M197,255),LEFT('Disaggregation Data'!$J$159:$J$310,255),0))=0,"",INDEX('Disaggregation Data'!$M$159:$M$310,MATCH(LEFT(M197,255),LEFT('Disaggregation Data'!J$159:$J$310,255),0))),"")</f>
        <v/>
      </c>
      <c r="H197" s="368" t="str">
        <f t="array" ref="H197">IFERROR(IF(INDEX('Disaggregation Data'!$N$159:$N$310,MATCH(LEFT(M197,255),LEFT('Disaggregation Data'!$J$159:$J$310,255),0))=0,"",INDEX('Disaggregation Data'!$N$159:$N$310,MATCH(LEFT(M197,255),LEFT('Disaggregation Data'!J$159:$J$310,255),0))),"")</f>
        <v/>
      </c>
      <c r="I197" s="458" t="str">
        <f t="array" ref="I197">IFERROR(IF(INDEX('Disaggregation Records'!$G$59:$G$92,MATCH(LEFT(L197,255),LEFT('Disaggregation Records'!$D$59:$D$92,255),0))=0,"",INDEX('Disaggregation Records'!$G$59:$G$92,MATCH(LEFT(L197,255),LEFT('Disaggregation Records'!$D$59:$D$92,255),0))),"")</f>
        <v/>
      </c>
      <c r="J197" s="463" t="s">
        <v>713</v>
      </c>
      <c r="K197" s="463">
        <f t="shared" si="12"/>
        <v>30</v>
      </c>
      <c r="L197" s="463" t="str">
        <f t="shared" si="13"/>
        <v/>
      </c>
      <c r="M197" s="463" t="str">
        <f t="shared" si="14"/>
        <v/>
      </c>
      <c r="N197" s="463" t="b">
        <f t="shared" si="15"/>
        <v>0</v>
      </c>
      <c r="O197" s="467" t="s">
        <v>1660</v>
      </c>
      <c r="P197" s="202"/>
      <c r="Q197" s="179"/>
    </row>
    <row r="198" spans="1:17" ht="37.5" customHeight="1" x14ac:dyDescent="0.3">
      <c r="A198" s="366">
        <v>4</v>
      </c>
      <c r="B198" s="383" t="str">
        <f>IFERROR(VLOOKUP(A198,'Outcome Indicators - Section C'!$A$10:$S$27,19,FALSE),"")</f>
        <v/>
      </c>
      <c r="C198" s="466" t="str">
        <f t="array" ref="C198">IFERROR(IF(INDEX('Disaggregation Records'!$E$59:$E$92,MATCH(LEFT(L198,255),LEFT('Disaggregation Records'!$D$59:$D$92,255),0))=0,"",INDEX('Disaggregation Records'!$E$59:$E$92,MATCH(LEFT(L198,255),LEFT('Disaggregation Records'!$D$59:$D$92,255),0))),"")</f>
        <v/>
      </c>
      <c r="D198" s="466" t="str">
        <f t="array" ref="D198">IFERROR(IF(INDEX('Disaggregation Records'!$F$59:$F$92,MATCH(LEFT(L198,255),LEFT('Disaggregation Records'!$D$59:$D$92,255),0))=0,"",INDEX('Disaggregation Records'!$F$59:$F$92,MATCH(LEFT(L198,255),LEFT('Disaggregation Records'!$D$59:$D$92,255),0))),"")</f>
        <v/>
      </c>
      <c r="E198" s="369" t="str">
        <f t="array" ref="E198">IFERROR(IF(INDEX('Disaggregation Data'!$K$159:$K$310,MATCH(LEFT(M198,255),LEFT('Disaggregation Data'!$J$159:$J$310,255),0))=0,"",INDEX('Disaggregation Data'!$K$159:$K$310,MATCH(LEFT(M198,255),LEFT('Disaggregation Data'!J$159:$J$310,255),0))),"")</f>
        <v/>
      </c>
      <c r="F198" s="369" t="str">
        <f t="array" ref="F198">IFERROR(IF(INDEX('Disaggregation Data'!$L$159:$L$310,MATCH(LEFT(M198,255),LEFT('Disaggregation Data'!$J$159:$J$310,255),0))=0,"",INDEX('Disaggregation Data'!$L$159:$L$310,MATCH(LEFT(M198,255),LEFT('Disaggregation Data'!J$159:$J$310,255),0))),"")</f>
        <v/>
      </c>
      <c r="G198" s="369" t="str">
        <f t="array" ref="G198">IFERROR(IF(INDEX('Disaggregation Data'!$M$159:$M$310,MATCH(LEFT(M198,255),LEFT('Disaggregation Data'!$J$159:$J$310,255),0))=0,"",INDEX('Disaggregation Data'!$M$159:$M$310,MATCH(LEFT(M198,255),LEFT('Disaggregation Data'!J$159:$J$310,255),0))),"")</f>
        <v/>
      </c>
      <c r="H198" s="368" t="str">
        <f t="array" ref="H198">IFERROR(IF(INDEX('Disaggregation Data'!$N$159:$N$310,MATCH(LEFT(M198,255),LEFT('Disaggregation Data'!$J$159:$J$310,255),0))=0,"",INDEX('Disaggregation Data'!$N$159:$N$310,MATCH(LEFT(M198,255),LEFT('Disaggregation Data'!J$159:$J$310,255),0))),"")</f>
        <v/>
      </c>
      <c r="I198" s="458" t="str">
        <f t="array" ref="I198">IFERROR(IF(INDEX('Disaggregation Records'!$G$59:$G$92,MATCH(LEFT(L198,255),LEFT('Disaggregation Records'!$D$59:$D$92,255),0))=0,"",INDEX('Disaggregation Records'!$G$59:$G$92,MATCH(LEFT(L198,255),LEFT('Disaggregation Records'!$D$59:$D$92,255),0))),"")</f>
        <v/>
      </c>
      <c r="J198" s="463" t="s">
        <v>716</v>
      </c>
      <c r="K198" s="463">
        <f t="shared" si="12"/>
        <v>31</v>
      </c>
      <c r="L198" s="463" t="str">
        <f t="shared" si="13"/>
        <v/>
      </c>
      <c r="M198" s="463" t="str">
        <f t="shared" si="14"/>
        <v/>
      </c>
      <c r="N198" s="463" t="b">
        <f t="shared" si="15"/>
        <v>0</v>
      </c>
      <c r="O198" s="467" t="s">
        <v>1664</v>
      </c>
      <c r="P198" s="202"/>
      <c r="Q198" s="179"/>
    </row>
    <row r="199" spans="1:17" ht="37.5" customHeight="1" x14ac:dyDescent="0.3">
      <c r="A199" s="366">
        <v>4</v>
      </c>
      <c r="B199" s="383" t="str">
        <f>IFERROR(VLOOKUP(A199,'Outcome Indicators - Section C'!$A$10:$S$27,19,FALSE),"")</f>
        <v/>
      </c>
      <c r="C199" s="466" t="str">
        <f t="array" ref="C199">IFERROR(IF(INDEX('Disaggregation Records'!$E$59:$E$92,MATCH(LEFT(L199,255),LEFT('Disaggregation Records'!$D$59:$D$92,255),0))=0,"",INDEX('Disaggregation Records'!$E$59:$E$92,MATCH(LEFT(L199,255),LEFT('Disaggregation Records'!$D$59:$D$92,255),0))),"")</f>
        <v/>
      </c>
      <c r="D199" s="466" t="str">
        <f t="array" ref="D199">IFERROR(IF(INDEX('Disaggregation Records'!$F$59:$F$92,MATCH(LEFT(L199,255),LEFT('Disaggregation Records'!$D$59:$D$92,255),0))=0,"",INDEX('Disaggregation Records'!$F$59:$F$92,MATCH(LEFT(L199,255),LEFT('Disaggregation Records'!$D$59:$D$92,255),0))),"")</f>
        <v/>
      </c>
      <c r="E199" s="369" t="str">
        <f t="array" ref="E199">IFERROR(IF(INDEX('Disaggregation Data'!$K$159:$K$310,MATCH(LEFT(M199,255),LEFT('Disaggregation Data'!$J$159:$J$310,255),0))=0,"",INDEX('Disaggregation Data'!$K$159:$K$310,MATCH(LEFT(M199,255),LEFT('Disaggregation Data'!J$159:$J$310,255),0))),"")</f>
        <v/>
      </c>
      <c r="F199" s="369" t="str">
        <f t="array" ref="F199">IFERROR(IF(INDEX('Disaggregation Data'!$L$159:$L$310,MATCH(LEFT(M199,255),LEFT('Disaggregation Data'!$J$159:$J$310,255),0))=0,"",INDEX('Disaggregation Data'!$L$159:$L$310,MATCH(LEFT(M199,255),LEFT('Disaggregation Data'!J$159:$J$310,255),0))),"")</f>
        <v/>
      </c>
      <c r="G199" s="369" t="str">
        <f t="array" ref="G199">IFERROR(IF(INDEX('Disaggregation Data'!$M$159:$M$310,MATCH(LEFT(M199,255),LEFT('Disaggregation Data'!$J$159:$J$310,255),0))=0,"",INDEX('Disaggregation Data'!$M$159:$M$310,MATCH(LEFT(M199,255),LEFT('Disaggregation Data'!J$159:$J$310,255),0))),"")</f>
        <v/>
      </c>
      <c r="H199" s="368" t="str">
        <f t="array" ref="H199">IFERROR(IF(INDEX('Disaggregation Data'!$N$159:$N$310,MATCH(LEFT(M199,255),LEFT('Disaggregation Data'!$J$159:$J$310,255),0))=0,"",INDEX('Disaggregation Data'!$N$159:$N$310,MATCH(LEFT(M199,255),LEFT('Disaggregation Data'!J$159:$J$310,255),0))),"")</f>
        <v/>
      </c>
      <c r="I199" s="458" t="str">
        <f t="array" ref="I199">IFERROR(IF(INDEX('Disaggregation Records'!$G$59:$G$92,MATCH(LEFT(L199,255),LEFT('Disaggregation Records'!$D$59:$D$92,255),0))=0,"",INDEX('Disaggregation Records'!$G$59:$G$92,MATCH(LEFT(L199,255),LEFT('Disaggregation Records'!$D$59:$D$92,255),0))),"")</f>
        <v/>
      </c>
      <c r="J199" s="463" t="s">
        <v>716</v>
      </c>
      <c r="K199" s="463">
        <f t="shared" si="12"/>
        <v>32</v>
      </c>
      <c r="L199" s="463" t="str">
        <f t="shared" si="13"/>
        <v/>
      </c>
      <c r="M199" s="463" t="str">
        <f t="shared" si="14"/>
        <v/>
      </c>
      <c r="N199" s="463" t="b">
        <f t="shared" si="15"/>
        <v>0</v>
      </c>
      <c r="O199" s="467" t="s">
        <v>1666</v>
      </c>
      <c r="P199" s="202"/>
      <c r="Q199" s="179"/>
    </row>
    <row r="200" spans="1:17" ht="37.5" customHeight="1" x14ac:dyDescent="0.3">
      <c r="A200" s="366">
        <v>4</v>
      </c>
      <c r="B200" s="383" t="str">
        <f>IFERROR(VLOOKUP(A200,'Outcome Indicators - Section C'!$A$10:$S$27,19,FALSE),"")</f>
        <v/>
      </c>
      <c r="C200" s="466" t="str">
        <f t="array" ref="C200">IFERROR(IF(INDEX('Disaggregation Records'!$E$59:$E$92,MATCH(LEFT(L200,255),LEFT('Disaggregation Records'!$D$59:$D$92,255),0))=0,"",INDEX('Disaggregation Records'!$E$59:$E$92,MATCH(LEFT(L200,255),LEFT('Disaggregation Records'!$D$59:$D$92,255),0))),"")</f>
        <v/>
      </c>
      <c r="D200" s="466" t="str">
        <f t="array" ref="D200">IFERROR(IF(INDEX('Disaggregation Records'!$F$59:$F$92,MATCH(LEFT(L200,255),LEFT('Disaggregation Records'!$D$59:$D$92,255),0))=0,"",INDEX('Disaggregation Records'!$F$59:$F$92,MATCH(LEFT(L200,255),LEFT('Disaggregation Records'!$D$59:$D$92,255),0))),"")</f>
        <v/>
      </c>
      <c r="E200" s="369" t="str">
        <f t="array" ref="E200">IFERROR(IF(INDEX('Disaggregation Data'!$K$159:$K$310,MATCH(LEFT(M200,255),LEFT('Disaggregation Data'!$J$159:$J$310,255),0))=0,"",INDEX('Disaggregation Data'!$K$159:$K$310,MATCH(LEFT(M200,255),LEFT('Disaggregation Data'!J$159:$J$310,255),0))),"")</f>
        <v/>
      </c>
      <c r="F200" s="369" t="str">
        <f t="array" ref="F200">IFERROR(IF(INDEX('Disaggregation Data'!$L$159:$L$310,MATCH(LEFT(M200,255),LEFT('Disaggregation Data'!$J$159:$J$310,255),0))=0,"",INDEX('Disaggregation Data'!$L$159:$L$310,MATCH(LEFT(M200,255),LEFT('Disaggregation Data'!J$159:$J$310,255),0))),"")</f>
        <v/>
      </c>
      <c r="G200" s="369" t="str">
        <f t="array" ref="G200">IFERROR(IF(INDEX('Disaggregation Data'!$M$159:$M$310,MATCH(LEFT(M200,255),LEFT('Disaggregation Data'!$J$159:$J$310,255),0))=0,"",INDEX('Disaggregation Data'!$M$159:$M$310,MATCH(LEFT(M200,255),LEFT('Disaggregation Data'!J$159:$J$310,255),0))),"")</f>
        <v/>
      </c>
      <c r="H200" s="368" t="str">
        <f t="array" ref="H200">IFERROR(IF(INDEX('Disaggregation Data'!$N$159:$N$310,MATCH(LEFT(M200,255),LEFT('Disaggregation Data'!$J$159:$J$310,255),0))=0,"",INDEX('Disaggregation Data'!$N$159:$N$310,MATCH(LEFT(M200,255),LEFT('Disaggregation Data'!J$159:$J$310,255),0))),"")</f>
        <v/>
      </c>
      <c r="I200" s="458" t="str">
        <f t="array" ref="I200">IFERROR(IF(INDEX('Disaggregation Records'!$G$59:$G$92,MATCH(LEFT(L200,255),LEFT('Disaggregation Records'!$D$59:$D$92,255),0))=0,"",INDEX('Disaggregation Records'!$G$59:$G$92,MATCH(LEFT(L200,255),LEFT('Disaggregation Records'!$D$59:$D$92,255),0))),"")</f>
        <v/>
      </c>
      <c r="J200" s="463" t="s">
        <v>716</v>
      </c>
      <c r="K200" s="463">
        <f t="shared" si="12"/>
        <v>33</v>
      </c>
      <c r="L200" s="463" t="str">
        <f t="shared" si="13"/>
        <v/>
      </c>
      <c r="M200" s="463" t="str">
        <f t="shared" si="14"/>
        <v/>
      </c>
      <c r="N200" s="463" t="b">
        <f t="shared" si="15"/>
        <v>0</v>
      </c>
      <c r="O200" s="467" t="s">
        <v>1667</v>
      </c>
      <c r="P200" s="202"/>
      <c r="Q200" s="179"/>
    </row>
    <row r="201" spans="1:17" ht="37.5" customHeight="1" x14ac:dyDescent="0.3">
      <c r="A201" s="366">
        <v>4</v>
      </c>
      <c r="B201" s="383" t="str">
        <f>IFERROR(VLOOKUP(A201,'Outcome Indicators - Section C'!$A$10:$S$27,19,FALSE),"")</f>
        <v/>
      </c>
      <c r="C201" s="466" t="str">
        <f t="array" ref="C201">IFERROR(IF(INDEX('Disaggregation Records'!$E$59:$E$92,MATCH(LEFT(L201,255),LEFT('Disaggregation Records'!$D$59:$D$92,255),0))=0,"",INDEX('Disaggregation Records'!$E$59:$E$92,MATCH(LEFT(L201,255),LEFT('Disaggregation Records'!$D$59:$D$92,255),0))),"")</f>
        <v/>
      </c>
      <c r="D201" s="466" t="str">
        <f t="array" ref="D201">IFERROR(IF(INDEX('Disaggregation Records'!$F$59:$F$92,MATCH(LEFT(L201,255),LEFT('Disaggregation Records'!$D$59:$D$92,255),0))=0,"",INDEX('Disaggregation Records'!$F$59:$F$92,MATCH(LEFT(L201,255),LEFT('Disaggregation Records'!$D$59:$D$92,255),0))),"")</f>
        <v/>
      </c>
      <c r="E201" s="369" t="str">
        <f t="array" ref="E201">IFERROR(IF(INDEX('Disaggregation Data'!$K$159:$K$310,MATCH(LEFT(M201,255),LEFT('Disaggregation Data'!$J$159:$J$310,255),0))=0,"",INDEX('Disaggregation Data'!$K$159:$K$310,MATCH(LEFT(M201,255),LEFT('Disaggregation Data'!J$159:$J$310,255),0))),"")</f>
        <v/>
      </c>
      <c r="F201" s="369" t="str">
        <f t="array" ref="F201">IFERROR(IF(INDEX('Disaggregation Data'!$L$159:$L$310,MATCH(LEFT(M201,255),LEFT('Disaggregation Data'!$J$159:$J$310,255),0))=0,"",INDEX('Disaggregation Data'!$L$159:$L$310,MATCH(LEFT(M201,255),LEFT('Disaggregation Data'!J$159:$J$310,255),0))),"")</f>
        <v/>
      </c>
      <c r="G201" s="369" t="str">
        <f t="array" ref="G201">IFERROR(IF(INDEX('Disaggregation Data'!$M$159:$M$310,MATCH(LEFT(M201,255),LEFT('Disaggregation Data'!$J$159:$J$310,255),0))=0,"",INDEX('Disaggregation Data'!$M$159:$M$310,MATCH(LEFT(M201,255),LEFT('Disaggregation Data'!J$159:$J$310,255),0))),"")</f>
        <v/>
      </c>
      <c r="H201" s="368" t="str">
        <f t="array" ref="H201">IFERROR(IF(INDEX('Disaggregation Data'!$N$159:$N$310,MATCH(LEFT(M201,255),LEFT('Disaggregation Data'!$J$159:$J$310,255),0))=0,"",INDEX('Disaggregation Data'!$N$159:$N$310,MATCH(LEFT(M201,255),LEFT('Disaggregation Data'!J$159:$J$310,255),0))),"")</f>
        <v/>
      </c>
      <c r="I201" s="458" t="str">
        <f t="array" ref="I201">IFERROR(IF(INDEX('Disaggregation Records'!$G$59:$G$92,MATCH(LEFT(L201,255),LEFT('Disaggregation Records'!$D$59:$D$92,255),0))=0,"",INDEX('Disaggregation Records'!$G$59:$G$92,MATCH(LEFT(L201,255),LEFT('Disaggregation Records'!$D$59:$D$92,255),0))),"")</f>
        <v/>
      </c>
      <c r="J201" s="463" t="s">
        <v>716</v>
      </c>
      <c r="K201" s="463">
        <f t="shared" si="12"/>
        <v>34</v>
      </c>
      <c r="L201" s="463" t="str">
        <f t="shared" si="13"/>
        <v/>
      </c>
      <c r="M201" s="463" t="str">
        <f t="shared" si="14"/>
        <v/>
      </c>
      <c r="N201" s="463" t="b">
        <f t="shared" si="15"/>
        <v>0</v>
      </c>
      <c r="O201" s="467" t="s">
        <v>1668</v>
      </c>
      <c r="P201" s="202"/>
      <c r="Q201" s="179"/>
    </row>
    <row r="202" spans="1:17" ht="37.5" customHeight="1" x14ac:dyDescent="0.3">
      <c r="A202" s="366">
        <v>4</v>
      </c>
      <c r="B202" s="383" t="str">
        <f>IFERROR(VLOOKUP(A202,'Outcome Indicators - Section C'!$A$10:$S$27,19,FALSE),"")</f>
        <v/>
      </c>
      <c r="C202" s="466" t="str">
        <f t="array" ref="C202">IFERROR(IF(INDEX('Disaggregation Records'!$E$59:$E$92,MATCH(LEFT(L202,255),LEFT('Disaggregation Records'!$D$59:$D$92,255),0))=0,"",INDEX('Disaggregation Records'!$E$59:$E$92,MATCH(LEFT(L202,255),LEFT('Disaggregation Records'!$D$59:$D$92,255),0))),"")</f>
        <v/>
      </c>
      <c r="D202" s="466" t="str">
        <f t="array" ref="D202">IFERROR(IF(INDEX('Disaggregation Records'!$F$59:$F$92,MATCH(LEFT(L202,255),LEFT('Disaggregation Records'!$D$59:$D$92,255),0))=0,"",INDEX('Disaggregation Records'!$F$59:$F$92,MATCH(LEFT(L202,255),LEFT('Disaggregation Records'!$D$59:$D$92,255),0))),"")</f>
        <v/>
      </c>
      <c r="E202" s="369" t="str">
        <f t="array" ref="E202">IFERROR(IF(INDEX('Disaggregation Data'!$K$159:$K$310,MATCH(LEFT(M202,255),LEFT('Disaggregation Data'!$J$159:$J$310,255),0))=0,"",INDEX('Disaggregation Data'!$K$159:$K$310,MATCH(LEFT(M202,255),LEFT('Disaggregation Data'!J$159:$J$310,255),0))),"")</f>
        <v/>
      </c>
      <c r="F202" s="369" t="str">
        <f t="array" ref="F202">IFERROR(IF(INDEX('Disaggregation Data'!$L$159:$L$310,MATCH(LEFT(M202,255),LEFT('Disaggregation Data'!$J$159:$J$310,255),0))=0,"",INDEX('Disaggregation Data'!$L$159:$L$310,MATCH(LEFT(M202,255),LEFT('Disaggregation Data'!J$159:$J$310,255),0))),"")</f>
        <v/>
      </c>
      <c r="G202" s="369" t="str">
        <f t="array" ref="G202">IFERROR(IF(INDEX('Disaggregation Data'!$M$159:$M$310,MATCH(LEFT(M202,255),LEFT('Disaggregation Data'!$J$159:$J$310,255),0))=0,"",INDEX('Disaggregation Data'!$M$159:$M$310,MATCH(LEFT(M202,255),LEFT('Disaggregation Data'!J$159:$J$310,255),0))),"")</f>
        <v/>
      </c>
      <c r="H202" s="368" t="str">
        <f t="array" ref="H202">IFERROR(IF(INDEX('Disaggregation Data'!$N$159:$N$310,MATCH(LEFT(M202,255),LEFT('Disaggregation Data'!$J$159:$J$310,255),0))=0,"",INDEX('Disaggregation Data'!$N$159:$N$310,MATCH(LEFT(M202,255),LEFT('Disaggregation Data'!J$159:$J$310,255),0))),"")</f>
        <v/>
      </c>
      <c r="I202" s="458" t="str">
        <f t="array" ref="I202">IFERROR(IF(INDEX('Disaggregation Records'!$G$59:$G$92,MATCH(LEFT(L202,255),LEFT('Disaggregation Records'!$D$59:$D$92,255),0))=0,"",INDEX('Disaggregation Records'!$G$59:$G$92,MATCH(LEFT(L202,255),LEFT('Disaggregation Records'!$D$59:$D$92,255),0))),"")</f>
        <v/>
      </c>
      <c r="J202" s="463" t="s">
        <v>716</v>
      </c>
      <c r="K202" s="463">
        <f t="shared" si="12"/>
        <v>35</v>
      </c>
      <c r="L202" s="463" t="str">
        <f t="shared" si="13"/>
        <v/>
      </c>
      <c r="M202" s="463" t="str">
        <f t="shared" si="14"/>
        <v/>
      </c>
      <c r="N202" s="463" t="b">
        <f t="shared" si="15"/>
        <v>0</v>
      </c>
      <c r="O202" s="467" t="s">
        <v>1669</v>
      </c>
      <c r="P202" s="202"/>
      <c r="Q202" s="179"/>
    </row>
    <row r="203" spans="1:17" ht="37.5" customHeight="1" x14ac:dyDescent="0.3">
      <c r="A203" s="366">
        <v>4</v>
      </c>
      <c r="B203" s="383" t="str">
        <f>IFERROR(VLOOKUP(A203,'Outcome Indicators - Section C'!$A$10:$S$27,19,FALSE),"")</f>
        <v/>
      </c>
      <c r="C203" s="466" t="str">
        <f t="array" ref="C203">IFERROR(IF(INDEX('Disaggregation Records'!$E$59:$E$92,MATCH(LEFT(L203,255),LEFT('Disaggregation Records'!$D$59:$D$92,255),0))=0,"",INDEX('Disaggregation Records'!$E$59:$E$92,MATCH(LEFT(L203,255),LEFT('Disaggregation Records'!$D$59:$D$92,255),0))),"")</f>
        <v/>
      </c>
      <c r="D203" s="466" t="str">
        <f t="array" ref="D203">IFERROR(IF(INDEX('Disaggregation Records'!$F$59:$F$92,MATCH(LEFT(L203,255),LEFT('Disaggregation Records'!$D$59:$D$92,255),0))=0,"",INDEX('Disaggregation Records'!$F$59:$F$92,MATCH(LEFT(L203,255),LEFT('Disaggregation Records'!$D$59:$D$92,255),0))),"")</f>
        <v/>
      </c>
      <c r="E203" s="369" t="str">
        <f t="array" ref="E203">IFERROR(IF(INDEX('Disaggregation Data'!$K$159:$K$310,MATCH(LEFT(M203,255),LEFT('Disaggregation Data'!$J$159:$J$310,255),0))=0,"",INDEX('Disaggregation Data'!$K$159:$K$310,MATCH(LEFT(M203,255),LEFT('Disaggregation Data'!J$159:$J$310,255),0))),"")</f>
        <v/>
      </c>
      <c r="F203" s="369" t="str">
        <f t="array" ref="F203">IFERROR(IF(INDEX('Disaggregation Data'!$L$159:$L$310,MATCH(LEFT(M203,255),LEFT('Disaggregation Data'!$J$159:$J$310,255),0))=0,"",INDEX('Disaggregation Data'!$L$159:$L$310,MATCH(LEFT(M203,255),LEFT('Disaggregation Data'!J$159:$J$310,255),0))),"")</f>
        <v/>
      </c>
      <c r="G203" s="369" t="str">
        <f t="array" ref="G203">IFERROR(IF(INDEX('Disaggregation Data'!$M$159:$M$310,MATCH(LEFT(M203,255),LEFT('Disaggregation Data'!$J$159:$J$310,255),0))=0,"",INDEX('Disaggregation Data'!$M$159:$M$310,MATCH(LEFT(M203,255),LEFT('Disaggregation Data'!J$159:$J$310,255),0))),"")</f>
        <v/>
      </c>
      <c r="H203" s="368" t="str">
        <f t="array" ref="H203">IFERROR(IF(INDEX('Disaggregation Data'!$N$159:$N$310,MATCH(LEFT(M203,255),LEFT('Disaggregation Data'!$J$159:$J$310,255),0))=0,"",INDEX('Disaggregation Data'!$N$159:$N$310,MATCH(LEFT(M203,255),LEFT('Disaggregation Data'!J$159:$J$310,255),0))),"")</f>
        <v/>
      </c>
      <c r="I203" s="458" t="str">
        <f t="array" ref="I203">IFERROR(IF(INDEX('Disaggregation Records'!$G$59:$G$92,MATCH(LEFT(L203,255),LEFT('Disaggregation Records'!$D$59:$D$92,255),0))=0,"",INDEX('Disaggregation Records'!$G$59:$G$92,MATCH(LEFT(L203,255),LEFT('Disaggregation Records'!$D$59:$D$92,255),0))),"")</f>
        <v/>
      </c>
      <c r="J203" s="463" t="s">
        <v>716</v>
      </c>
      <c r="K203" s="463">
        <f t="shared" si="12"/>
        <v>36</v>
      </c>
      <c r="L203" s="463" t="str">
        <f t="shared" si="13"/>
        <v/>
      </c>
      <c r="M203" s="463" t="str">
        <f t="shared" si="14"/>
        <v/>
      </c>
      <c r="N203" s="463" t="b">
        <f t="shared" si="15"/>
        <v>0</v>
      </c>
      <c r="O203" s="467" t="s">
        <v>1670</v>
      </c>
      <c r="P203" s="202"/>
      <c r="Q203" s="179"/>
    </row>
    <row r="204" spans="1:17" ht="37.5" customHeight="1" x14ac:dyDescent="0.3">
      <c r="A204" s="366">
        <v>4</v>
      </c>
      <c r="B204" s="383" t="str">
        <f>IFERROR(VLOOKUP(A204,'Outcome Indicators - Section C'!$A$10:$S$27,19,FALSE),"")</f>
        <v/>
      </c>
      <c r="C204" s="466" t="str">
        <f t="array" ref="C204">IFERROR(IF(INDEX('Disaggregation Records'!$E$59:$E$92,MATCH(LEFT(L204,255),LEFT('Disaggregation Records'!$D$59:$D$92,255),0))=0,"",INDEX('Disaggregation Records'!$E$59:$E$92,MATCH(LEFT(L204,255),LEFT('Disaggregation Records'!$D$59:$D$92,255),0))),"")</f>
        <v/>
      </c>
      <c r="D204" s="466" t="str">
        <f t="array" ref="D204">IFERROR(IF(INDEX('Disaggregation Records'!$F$59:$F$92,MATCH(LEFT(L204,255),LEFT('Disaggregation Records'!$D$59:$D$92,255),0))=0,"",INDEX('Disaggregation Records'!$F$59:$F$92,MATCH(LEFT(L204,255),LEFT('Disaggregation Records'!$D$59:$D$92,255),0))),"")</f>
        <v/>
      </c>
      <c r="E204" s="369" t="str">
        <f t="array" ref="E204">IFERROR(IF(INDEX('Disaggregation Data'!$K$159:$K$310,MATCH(LEFT(M204,255),LEFT('Disaggregation Data'!$J$159:$J$310,255),0))=0,"",INDEX('Disaggregation Data'!$K$159:$K$310,MATCH(LEFT(M204,255),LEFT('Disaggregation Data'!J$159:$J$310,255),0))),"")</f>
        <v/>
      </c>
      <c r="F204" s="369" t="str">
        <f t="array" ref="F204">IFERROR(IF(INDEX('Disaggregation Data'!$L$159:$L$310,MATCH(LEFT(M204,255),LEFT('Disaggregation Data'!$J$159:$J$310,255),0))=0,"",INDEX('Disaggregation Data'!$L$159:$L$310,MATCH(LEFT(M204,255),LEFT('Disaggregation Data'!J$159:$J$310,255),0))),"")</f>
        <v/>
      </c>
      <c r="G204" s="369" t="str">
        <f t="array" ref="G204">IFERROR(IF(INDEX('Disaggregation Data'!$M$159:$M$310,MATCH(LEFT(M204,255),LEFT('Disaggregation Data'!$J$159:$J$310,255),0))=0,"",INDEX('Disaggregation Data'!$M$159:$M$310,MATCH(LEFT(M204,255),LEFT('Disaggregation Data'!J$159:$J$310,255),0))),"")</f>
        <v/>
      </c>
      <c r="H204" s="368" t="str">
        <f t="array" ref="H204">IFERROR(IF(INDEX('Disaggregation Data'!$N$159:$N$310,MATCH(LEFT(M204,255),LEFT('Disaggregation Data'!$J$159:$J$310,255),0))=0,"",INDEX('Disaggregation Data'!$N$159:$N$310,MATCH(LEFT(M204,255),LEFT('Disaggregation Data'!J$159:$J$310,255),0))),"")</f>
        <v/>
      </c>
      <c r="I204" s="458" t="str">
        <f t="array" ref="I204">IFERROR(IF(INDEX('Disaggregation Records'!$G$59:$G$92,MATCH(LEFT(L204,255),LEFT('Disaggregation Records'!$D$59:$D$92,255),0))=0,"",INDEX('Disaggregation Records'!$G$59:$G$92,MATCH(LEFT(L204,255),LEFT('Disaggregation Records'!$D$59:$D$92,255),0))),"")</f>
        <v/>
      </c>
      <c r="J204" s="463" t="s">
        <v>716</v>
      </c>
      <c r="K204" s="463">
        <f t="shared" si="12"/>
        <v>37</v>
      </c>
      <c r="L204" s="463" t="str">
        <f t="shared" si="13"/>
        <v/>
      </c>
      <c r="M204" s="463" t="str">
        <f t="shared" si="14"/>
        <v/>
      </c>
      <c r="N204" s="463" t="b">
        <f t="shared" si="15"/>
        <v>0</v>
      </c>
      <c r="O204" s="467" t="s">
        <v>1671</v>
      </c>
      <c r="P204" s="202"/>
      <c r="Q204" s="179"/>
    </row>
    <row r="205" spans="1:17" ht="37.5" customHeight="1" x14ac:dyDescent="0.3">
      <c r="A205" s="366">
        <v>4</v>
      </c>
      <c r="B205" s="383" t="str">
        <f>IFERROR(VLOOKUP(A205,'Outcome Indicators - Section C'!$A$10:$S$27,19,FALSE),"")</f>
        <v/>
      </c>
      <c r="C205" s="466" t="str">
        <f t="array" ref="C205">IFERROR(IF(INDEX('Disaggregation Records'!$E$59:$E$92,MATCH(LEFT(L205,255),LEFT('Disaggregation Records'!$D$59:$D$92,255),0))=0,"",INDEX('Disaggregation Records'!$E$59:$E$92,MATCH(LEFT(L205,255),LEFT('Disaggregation Records'!$D$59:$D$92,255),0))),"")</f>
        <v/>
      </c>
      <c r="D205" s="466" t="str">
        <f t="array" ref="D205">IFERROR(IF(INDEX('Disaggregation Records'!$F$59:$F$92,MATCH(LEFT(L205,255),LEFT('Disaggregation Records'!$D$59:$D$92,255),0))=0,"",INDEX('Disaggregation Records'!$F$59:$F$92,MATCH(LEFT(L205,255),LEFT('Disaggregation Records'!$D$59:$D$92,255),0))),"")</f>
        <v/>
      </c>
      <c r="E205" s="369" t="str">
        <f t="array" ref="E205">IFERROR(IF(INDEX('Disaggregation Data'!$K$159:$K$310,MATCH(LEFT(M205,255),LEFT('Disaggregation Data'!$J$159:$J$310,255),0))=0,"",INDEX('Disaggregation Data'!$K$159:$K$310,MATCH(LEFT(M205,255),LEFT('Disaggregation Data'!J$159:$J$310,255),0))),"")</f>
        <v/>
      </c>
      <c r="F205" s="369" t="str">
        <f t="array" ref="F205">IFERROR(IF(INDEX('Disaggregation Data'!$L$159:$L$310,MATCH(LEFT(M205,255),LEFT('Disaggregation Data'!$J$159:$J$310,255),0))=0,"",INDEX('Disaggregation Data'!$L$159:$L$310,MATCH(LEFT(M205,255),LEFT('Disaggregation Data'!J$159:$J$310,255),0))),"")</f>
        <v/>
      </c>
      <c r="G205" s="369" t="str">
        <f t="array" ref="G205">IFERROR(IF(INDEX('Disaggregation Data'!$M$159:$M$310,MATCH(LEFT(M205,255),LEFT('Disaggregation Data'!$J$159:$J$310,255),0))=0,"",INDEX('Disaggregation Data'!$M$159:$M$310,MATCH(LEFT(M205,255),LEFT('Disaggregation Data'!J$159:$J$310,255),0))),"")</f>
        <v/>
      </c>
      <c r="H205" s="368" t="str">
        <f t="array" ref="H205">IFERROR(IF(INDEX('Disaggregation Data'!$N$159:$N$310,MATCH(LEFT(M205,255),LEFT('Disaggregation Data'!$J$159:$J$310,255),0))=0,"",INDEX('Disaggregation Data'!$N$159:$N$310,MATCH(LEFT(M205,255),LEFT('Disaggregation Data'!J$159:$J$310,255),0))),"")</f>
        <v/>
      </c>
      <c r="I205" s="458" t="str">
        <f t="array" ref="I205">IFERROR(IF(INDEX('Disaggregation Records'!$G$59:$G$92,MATCH(LEFT(L205,255),LEFT('Disaggregation Records'!$D$59:$D$92,255),0))=0,"",INDEX('Disaggregation Records'!$G$59:$G$92,MATCH(LEFT(L205,255),LEFT('Disaggregation Records'!$D$59:$D$92,255),0))),"")</f>
        <v/>
      </c>
      <c r="J205" s="463" t="s">
        <v>716</v>
      </c>
      <c r="K205" s="463">
        <f t="shared" si="12"/>
        <v>38</v>
      </c>
      <c r="L205" s="463" t="str">
        <f t="shared" si="13"/>
        <v/>
      </c>
      <c r="M205" s="463" t="str">
        <f t="shared" si="14"/>
        <v/>
      </c>
      <c r="N205" s="463" t="b">
        <f t="shared" si="15"/>
        <v>0</v>
      </c>
      <c r="O205" s="467" t="s">
        <v>1672</v>
      </c>
      <c r="P205" s="202"/>
      <c r="Q205" s="179"/>
    </row>
    <row r="206" spans="1:17" ht="37.5" customHeight="1" x14ac:dyDescent="0.3">
      <c r="A206" s="366">
        <v>4</v>
      </c>
      <c r="B206" s="383" t="str">
        <f>IFERROR(VLOOKUP(A206,'Outcome Indicators - Section C'!$A$10:$S$27,19,FALSE),"")</f>
        <v/>
      </c>
      <c r="C206" s="466" t="str">
        <f t="array" ref="C206">IFERROR(IF(INDEX('Disaggregation Records'!$E$59:$E$92,MATCH(LEFT(L206,255),LEFT('Disaggregation Records'!$D$59:$D$92,255),0))=0,"",INDEX('Disaggregation Records'!$E$59:$E$92,MATCH(LEFT(L206,255),LEFT('Disaggregation Records'!$D$59:$D$92,255),0))),"")</f>
        <v/>
      </c>
      <c r="D206" s="466" t="str">
        <f t="array" ref="D206">IFERROR(IF(INDEX('Disaggregation Records'!$F$59:$F$92,MATCH(LEFT(L206,255),LEFT('Disaggregation Records'!$D$59:$D$92,255),0))=0,"",INDEX('Disaggregation Records'!$F$59:$F$92,MATCH(LEFT(L206,255),LEFT('Disaggregation Records'!$D$59:$D$92,255),0))),"")</f>
        <v/>
      </c>
      <c r="E206" s="369" t="str">
        <f t="array" ref="E206">IFERROR(IF(INDEX('Disaggregation Data'!$K$159:$K$310,MATCH(LEFT(M206,255),LEFT('Disaggregation Data'!$J$159:$J$310,255),0))=0,"",INDEX('Disaggregation Data'!$K$159:$K$310,MATCH(LEFT(M206,255),LEFT('Disaggregation Data'!J$159:$J$310,255),0))),"")</f>
        <v/>
      </c>
      <c r="F206" s="369" t="str">
        <f t="array" ref="F206">IFERROR(IF(INDEX('Disaggregation Data'!$L$159:$L$310,MATCH(LEFT(M206,255),LEFT('Disaggregation Data'!$J$159:$J$310,255),0))=0,"",INDEX('Disaggregation Data'!$L$159:$L$310,MATCH(LEFT(M206,255),LEFT('Disaggregation Data'!J$159:$J$310,255),0))),"")</f>
        <v/>
      </c>
      <c r="G206" s="369" t="str">
        <f t="array" ref="G206">IFERROR(IF(INDEX('Disaggregation Data'!$M$159:$M$310,MATCH(LEFT(M206,255),LEFT('Disaggregation Data'!$J$159:$J$310,255),0))=0,"",INDEX('Disaggregation Data'!$M$159:$M$310,MATCH(LEFT(M206,255),LEFT('Disaggregation Data'!J$159:$J$310,255),0))),"")</f>
        <v/>
      </c>
      <c r="H206" s="368" t="str">
        <f t="array" ref="H206">IFERROR(IF(INDEX('Disaggregation Data'!$N$159:$N$310,MATCH(LEFT(M206,255),LEFT('Disaggregation Data'!$J$159:$J$310,255),0))=0,"",INDEX('Disaggregation Data'!$N$159:$N$310,MATCH(LEFT(M206,255),LEFT('Disaggregation Data'!J$159:$J$310,255),0))),"")</f>
        <v/>
      </c>
      <c r="I206" s="458" t="str">
        <f t="array" ref="I206">IFERROR(IF(INDEX('Disaggregation Records'!$G$59:$G$92,MATCH(LEFT(L206,255),LEFT('Disaggregation Records'!$D$59:$D$92,255),0))=0,"",INDEX('Disaggregation Records'!$G$59:$G$92,MATCH(LEFT(L206,255),LEFT('Disaggregation Records'!$D$59:$D$92,255),0))),"")</f>
        <v/>
      </c>
      <c r="J206" s="463" t="s">
        <v>716</v>
      </c>
      <c r="K206" s="463">
        <f t="shared" si="12"/>
        <v>39</v>
      </c>
      <c r="L206" s="463" t="str">
        <f t="shared" si="13"/>
        <v/>
      </c>
      <c r="M206" s="463" t="str">
        <f t="shared" si="14"/>
        <v/>
      </c>
      <c r="N206" s="463" t="b">
        <f t="shared" si="15"/>
        <v>0</v>
      </c>
      <c r="O206" s="467" t="s">
        <v>1673</v>
      </c>
      <c r="P206" s="202"/>
      <c r="Q206" s="179"/>
    </row>
    <row r="207" spans="1:17" ht="37.5" customHeight="1" x14ac:dyDescent="0.3">
      <c r="A207" s="366">
        <v>4</v>
      </c>
      <c r="B207" s="383" t="str">
        <f>IFERROR(VLOOKUP(A207,'Outcome Indicators - Section C'!$A$10:$S$27,19,FALSE),"")</f>
        <v/>
      </c>
      <c r="C207" s="466" t="str">
        <f t="array" ref="C207">IFERROR(IF(INDEX('Disaggregation Records'!$E$59:$E$92,MATCH(LEFT(L207,255),LEFT('Disaggregation Records'!$D$59:$D$92,255),0))=0,"",INDEX('Disaggregation Records'!$E$59:$E$92,MATCH(LEFT(L207,255),LEFT('Disaggregation Records'!$D$59:$D$92,255),0))),"")</f>
        <v/>
      </c>
      <c r="D207" s="466" t="str">
        <f t="array" ref="D207">IFERROR(IF(INDEX('Disaggregation Records'!$F$59:$F$92,MATCH(LEFT(L207,255),LEFT('Disaggregation Records'!$D$59:$D$92,255),0))=0,"",INDEX('Disaggregation Records'!$F$59:$F$92,MATCH(LEFT(L207,255),LEFT('Disaggregation Records'!$D$59:$D$92,255),0))),"")</f>
        <v/>
      </c>
      <c r="E207" s="369" t="str">
        <f t="array" ref="E207">IFERROR(IF(INDEX('Disaggregation Data'!$K$159:$K$310,MATCH(LEFT(M207,255),LEFT('Disaggregation Data'!$J$159:$J$310,255),0))=0,"",INDEX('Disaggregation Data'!$K$159:$K$310,MATCH(LEFT(M207,255),LEFT('Disaggregation Data'!J$159:$J$310,255),0))),"")</f>
        <v/>
      </c>
      <c r="F207" s="369" t="str">
        <f t="array" ref="F207">IFERROR(IF(INDEX('Disaggregation Data'!$L$159:$L$310,MATCH(LEFT(M207,255),LEFT('Disaggregation Data'!$J$159:$J$310,255),0))=0,"",INDEX('Disaggregation Data'!$L$159:$L$310,MATCH(LEFT(M207,255),LEFT('Disaggregation Data'!J$159:$J$310,255),0))),"")</f>
        <v/>
      </c>
      <c r="G207" s="369" t="str">
        <f t="array" ref="G207">IFERROR(IF(INDEX('Disaggregation Data'!$M$159:$M$310,MATCH(LEFT(M207,255),LEFT('Disaggregation Data'!$J$159:$J$310,255),0))=0,"",INDEX('Disaggregation Data'!$M$159:$M$310,MATCH(LEFT(M207,255),LEFT('Disaggregation Data'!J$159:$J$310,255),0))),"")</f>
        <v/>
      </c>
      <c r="H207" s="368" t="str">
        <f t="array" ref="H207">IFERROR(IF(INDEX('Disaggregation Data'!$N$159:$N$310,MATCH(LEFT(M207,255),LEFT('Disaggregation Data'!$J$159:$J$310,255),0))=0,"",INDEX('Disaggregation Data'!$N$159:$N$310,MATCH(LEFT(M207,255),LEFT('Disaggregation Data'!J$159:$J$310,255),0))),"")</f>
        <v/>
      </c>
      <c r="I207" s="458" t="str">
        <f t="array" ref="I207">IFERROR(IF(INDEX('Disaggregation Records'!$G$59:$G$92,MATCH(LEFT(L207,255),LEFT('Disaggregation Records'!$D$59:$D$92,255),0))=0,"",INDEX('Disaggregation Records'!$G$59:$G$92,MATCH(LEFT(L207,255),LEFT('Disaggregation Records'!$D$59:$D$92,255),0))),"")</f>
        <v/>
      </c>
      <c r="J207" s="463" t="s">
        <v>716</v>
      </c>
      <c r="K207" s="463">
        <f t="shared" si="12"/>
        <v>40</v>
      </c>
      <c r="L207" s="463" t="str">
        <f t="shared" si="13"/>
        <v/>
      </c>
      <c r="M207" s="463" t="str">
        <f t="shared" si="14"/>
        <v/>
      </c>
      <c r="N207" s="463" t="b">
        <f t="shared" si="15"/>
        <v>0</v>
      </c>
      <c r="O207" s="467" t="s">
        <v>1674</v>
      </c>
      <c r="P207" s="202"/>
      <c r="Q207" s="179"/>
    </row>
    <row r="208" spans="1:17" ht="37.5" customHeight="1" x14ac:dyDescent="0.3">
      <c r="A208" s="366">
        <v>5</v>
      </c>
      <c r="B208" s="383" t="str">
        <f>IFERROR(VLOOKUP(A208,'Outcome Indicators - Section C'!$A$10:$S$27,19,FALSE),"")</f>
        <v/>
      </c>
      <c r="C208" s="466" t="str">
        <f t="array" ref="C208">IFERROR(IF(INDEX('Disaggregation Records'!$E$59:$E$92,MATCH(LEFT(L208,255),LEFT('Disaggregation Records'!$D$59:$D$92,255),0))=0,"",INDEX('Disaggregation Records'!$E$59:$E$92,MATCH(LEFT(L208,255),LEFT('Disaggregation Records'!$D$59:$D$92,255),0))),"")</f>
        <v/>
      </c>
      <c r="D208" s="466" t="str">
        <f t="array" ref="D208">IFERROR(IF(INDEX('Disaggregation Records'!$F$59:$F$92,MATCH(LEFT(L208,255),LEFT('Disaggregation Records'!$D$59:$D$92,255),0))=0,"",INDEX('Disaggregation Records'!$F$59:$F$92,MATCH(LEFT(L208,255),LEFT('Disaggregation Records'!$D$59:$D$92,255),0))),"")</f>
        <v/>
      </c>
      <c r="E208" s="369" t="str">
        <f t="array" ref="E208">IFERROR(IF(INDEX('Disaggregation Data'!$K$159:$K$310,MATCH(LEFT(M208,255),LEFT('Disaggregation Data'!$J$159:$J$310,255),0))=0,"",INDEX('Disaggregation Data'!$K$159:$K$310,MATCH(LEFT(M208,255),LEFT('Disaggregation Data'!J$159:$J$310,255),0))),"")</f>
        <v/>
      </c>
      <c r="F208" s="369" t="str">
        <f t="array" ref="F208">IFERROR(IF(INDEX('Disaggregation Data'!$L$159:$L$310,MATCH(LEFT(M208,255),LEFT('Disaggregation Data'!$J$159:$J$310,255),0))=0,"",INDEX('Disaggregation Data'!$L$159:$L$310,MATCH(LEFT(M208,255),LEFT('Disaggregation Data'!J$159:$J$310,255),0))),"")</f>
        <v/>
      </c>
      <c r="G208" s="369" t="str">
        <f t="array" ref="G208">IFERROR(IF(INDEX('Disaggregation Data'!$M$159:$M$310,MATCH(LEFT(M208,255),LEFT('Disaggregation Data'!$J$159:$J$310,255),0))=0,"",INDEX('Disaggregation Data'!$M$159:$M$310,MATCH(LEFT(M208,255),LEFT('Disaggregation Data'!J$159:$J$310,255),0))),"")</f>
        <v/>
      </c>
      <c r="H208" s="368" t="str">
        <f t="array" ref="H208">IFERROR(IF(INDEX('Disaggregation Data'!$N$159:$N$310,MATCH(LEFT(M208,255),LEFT('Disaggregation Data'!$J$159:$J$310,255),0))=0,"",INDEX('Disaggregation Data'!$N$159:$N$310,MATCH(LEFT(M208,255),LEFT('Disaggregation Data'!J$159:$J$310,255),0))),"")</f>
        <v/>
      </c>
      <c r="I208" s="458" t="str">
        <f t="array" ref="I208">IFERROR(IF(INDEX('Disaggregation Records'!$G$59:$G$92,MATCH(LEFT(L208,255),LEFT('Disaggregation Records'!$D$59:$D$92,255),0))=0,"",INDEX('Disaggregation Records'!$G$59:$G$92,MATCH(LEFT(L208,255),LEFT('Disaggregation Records'!$D$59:$D$92,255),0))),"")</f>
        <v/>
      </c>
      <c r="J208" s="463" t="s">
        <v>719</v>
      </c>
      <c r="K208" s="463">
        <f t="shared" si="12"/>
        <v>41</v>
      </c>
      <c r="L208" s="463" t="str">
        <f t="shared" si="13"/>
        <v/>
      </c>
      <c r="M208" s="463" t="str">
        <f t="shared" si="14"/>
        <v/>
      </c>
      <c r="N208" s="463" t="b">
        <f t="shared" si="15"/>
        <v>0</v>
      </c>
      <c r="O208" s="467" t="s">
        <v>1675</v>
      </c>
      <c r="P208" s="202"/>
      <c r="Q208" s="179"/>
    </row>
    <row r="209" spans="1:17" ht="37.5" customHeight="1" x14ac:dyDescent="0.3">
      <c r="A209" s="366">
        <v>5</v>
      </c>
      <c r="B209" s="383" t="str">
        <f>IFERROR(VLOOKUP(A209,'Outcome Indicators - Section C'!$A$10:$S$27,19,FALSE),"")</f>
        <v/>
      </c>
      <c r="C209" s="466" t="str">
        <f t="array" ref="C209">IFERROR(IF(INDEX('Disaggregation Records'!$E$59:$E$92,MATCH(LEFT(L209,255),LEFT('Disaggregation Records'!$D$59:$D$92,255),0))=0,"",INDEX('Disaggregation Records'!$E$59:$E$92,MATCH(LEFT(L209,255),LEFT('Disaggregation Records'!$D$59:$D$92,255),0))),"")</f>
        <v/>
      </c>
      <c r="D209" s="466" t="str">
        <f t="array" ref="D209">IFERROR(IF(INDEX('Disaggregation Records'!$F$59:$F$92,MATCH(LEFT(L209,255),LEFT('Disaggregation Records'!$D$59:$D$92,255),0))=0,"",INDEX('Disaggregation Records'!$F$59:$F$92,MATCH(LEFT(L209,255),LEFT('Disaggregation Records'!$D$59:$D$92,255),0))),"")</f>
        <v/>
      </c>
      <c r="E209" s="369" t="str">
        <f t="array" ref="E209">IFERROR(IF(INDEX('Disaggregation Data'!$K$159:$K$310,MATCH(LEFT(M209,255),LEFT('Disaggregation Data'!$J$159:$J$310,255),0))=0,"",INDEX('Disaggregation Data'!$K$159:$K$310,MATCH(LEFT(M209,255),LEFT('Disaggregation Data'!J$159:$J$310,255),0))),"")</f>
        <v/>
      </c>
      <c r="F209" s="369" t="str">
        <f t="array" ref="F209">IFERROR(IF(INDEX('Disaggregation Data'!$L$159:$L$310,MATCH(LEFT(M209,255),LEFT('Disaggregation Data'!$J$159:$J$310,255),0))=0,"",INDEX('Disaggregation Data'!$L$159:$L$310,MATCH(LEFT(M209,255),LEFT('Disaggregation Data'!J$159:$J$310,255),0))),"")</f>
        <v/>
      </c>
      <c r="G209" s="369" t="str">
        <f t="array" ref="G209">IFERROR(IF(INDEX('Disaggregation Data'!$M$159:$M$310,MATCH(LEFT(M209,255),LEFT('Disaggregation Data'!$J$159:$J$310,255),0))=0,"",INDEX('Disaggregation Data'!$M$159:$M$310,MATCH(LEFT(M209,255),LEFT('Disaggregation Data'!J$159:$J$310,255),0))),"")</f>
        <v/>
      </c>
      <c r="H209" s="368" t="str">
        <f t="array" ref="H209">IFERROR(IF(INDEX('Disaggregation Data'!$N$159:$N$310,MATCH(LEFT(M209,255),LEFT('Disaggregation Data'!$J$159:$J$310,255),0))=0,"",INDEX('Disaggregation Data'!$N$159:$N$310,MATCH(LEFT(M209,255),LEFT('Disaggregation Data'!J$159:$J$310,255),0))),"")</f>
        <v/>
      </c>
      <c r="I209" s="458" t="str">
        <f t="array" ref="I209">IFERROR(IF(INDEX('Disaggregation Records'!$G$59:$G$92,MATCH(LEFT(L209,255),LEFT('Disaggregation Records'!$D$59:$D$92,255),0))=0,"",INDEX('Disaggregation Records'!$G$59:$G$92,MATCH(LEFT(L209,255),LEFT('Disaggregation Records'!$D$59:$D$92,255),0))),"")</f>
        <v/>
      </c>
      <c r="J209" s="463" t="s">
        <v>719</v>
      </c>
      <c r="K209" s="463">
        <f t="shared" si="12"/>
        <v>42</v>
      </c>
      <c r="L209" s="463" t="str">
        <f t="shared" si="13"/>
        <v/>
      </c>
      <c r="M209" s="463" t="str">
        <f t="shared" si="14"/>
        <v/>
      </c>
      <c r="N209" s="463" t="b">
        <f t="shared" si="15"/>
        <v>0</v>
      </c>
      <c r="O209" s="467" t="s">
        <v>1676</v>
      </c>
      <c r="P209" s="202"/>
      <c r="Q209" s="179"/>
    </row>
    <row r="210" spans="1:17" ht="37.5" customHeight="1" x14ac:dyDescent="0.3">
      <c r="A210" s="366">
        <v>5</v>
      </c>
      <c r="B210" s="383" t="str">
        <f>IFERROR(VLOOKUP(A210,'Outcome Indicators - Section C'!$A$10:$S$27,19,FALSE),"")</f>
        <v/>
      </c>
      <c r="C210" s="466" t="str">
        <f t="array" ref="C210">IFERROR(IF(INDEX('Disaggregation Records'!$E$59:$E$92,MATCH(LEFT(L210,255),LEFT('Disaggregation Records'!$D$59:$D$92,255),0))=0,"",INDEX('Disaggregation Records'!$E$59:$E$92,MATCH(LEFT(L210,255),LEFT('Disaggregation Records'!$D$59:$D$92,255),0))),"")</f>
        <v/>
      </c>
      <c r="D210" s="466" t="str">
        <f t="array" ref="D210">IFERROR(IF(INDEX('Disaggregation Records'!$F$59:$F$92,MATCH(LEFT(L210,255),LEFT('Disaggregation Records'!$D$59:$D$92,255),0))=0,"",INDEX('Disaggregation Records'!$F$59:$F$92,MATCH(LEFT(L210,255),LEFT('Disaggregation Records'!$D$59:$D$92,255),0))),"")</f>
        <v/>
      </c>
      <c r="E210" s="369" t="str">
        <f t="array" ref="E210">IFERROR(IF(INDEX('Disaggregation Data'!$K$159:$K$310,MATCH(LEFT(M210,255),LEFT('Disaggregation Data'!$J$159:$J$310,255),0))=0,"",INDEX('Disaggregation Data'!$K$159:$K$310,MATCH(LEFT(M210,255),LEFT('Disaggregation Data'!J$159:$J$310,255),0))),"")</f>
        <v/>
      </c>
      <c r="F210" s="369" t="str">
        <f t="array" ref="F210">IFERROR(IF(INDEX('Disaggregation Data'!$L$159:$L$310,MATCH(LEFT(M210,255),LEFT('Disaggregation Data'!$J$159:$J$310,255),0))=0,"",INDEX('Disaggregation Data'!$L$159:$L$310,MATCH(LEFT(M210,255),LEFT('Disaggregation Data'!J$159:$J$310,255),0))),"")</f>
        <v/>
      </c>
      <c r="G210" s="369" t="str">
        <f t="array" ref="G210">IFERROR(IF(INDEX('Disaggregation Data'!$M$159:$M$310,MATCH(LEFT(M210,255),LEFT('Disaggregation Data'!$J$159:$J$310,255),0))=0,"",INDEX('Disaggregation Data'!$M$159:$M$310,MATCH(LEFT(M210,255),LEFT('Disaggregation Data'!J$159:$J$310,255),0))),"")</f>
        <v/>
      </c>
      <c r="H210" s="368" t="str">
        <f t="array" ref="H210">IFERROR(IF(INDEX('Disaggregation Data'!$N$159:$N$310,MATCH(LEFT(M210,255),LEFT('Disaggregation Data'!$J$159:$J$310,255),0))=0,"",INDEX('Disaggregation Data'!$N$159:$N$310,MATCH(LEFT(M210,255),LEFT('Disaggregation Data'!J$159:$J$310,255),0))),"")</f>
        <v/>
      </c>
      <c r="I210" s="458" t="str">
        <f t="array" ref="I210">IFERROR(IF(INDEX('Disaggregation Records'!$G$59:$G$92,MATCH(LEFT(L210,255),LEFT('Disaggregation Records'!$D$59:$D$92,255),0))=0,"",INDEX('Disaggregation Records'!$G$59:$G$92,MATCH(LEFT(L210,255),LEFT('Disaggregation Records'!$D$59:$D$92,255),0))),"")</f>
        <v/>
      </c>
      <c r="J210" s="463" t="s">
        <v>719</v>
      </c>
      <c r="K210" s="463">
        <f t="shared" si="12"/>
        <v>43</v>
      </c>
      <c r="L210" s="463" t="str">
        <f t="shared" si="13"/>
        <v/>
      </c>
      <c r="M210" s="463" t="str">
        <f t="shared" si="14"/>
        <v/>
      </c>
      <c r="N210" s="463" t="b">
        <f t="shared" si="15"/>
        <v>0</v>
      </c>
      <c r="O210" s="467" t="s">
        <v>1677</v>
      </c>
      <c r="P210" s="202"/>
      <c r="Q210" s="179"/>
    </row>
    <row r="211" spans="1:17" ht="37.5" customHeight="1" x14ac:dyDescent="0.3">
      <c r="A211" s="366">
        <v>5</v>
      </c>
      <c r="B211" s="383" t="str">
        <f>IFERROR(VLOOKUP(A211,'Outcome Indicators - Section C'!$A$10:$S$27,19,FALSE),"")</f>
        <v/>
      </c>
      <c r="C211" s="466" t="str">
        <f t="array" ref="C211">IFERROR(IF(INDEX('Disaggregation Records'!$E$59:$E$92,MATCH(LEFT(L211,255),LEFT('Disaggregation Records'!$D$59:$D$92,255),0))=0,"",INDEX('Disaggregation Records'!$E$59:$E$92,MATCH(LEFT(L211,255),LEFT('Disaggregation Records'!$D$59:$D$92,255),0))),"")</f>
        <v/>
      </c>
      <c r="D211" s="466" t="str">
        <f t="array" ref="D211">IFERROR(IF(INDEX('Disaggregation Records'!$F$59:$F$92,MATCH(LEFT(L211,255),LEFT('Disaggregation Records'!$D$59:$D$92,255),0))=0,"",INDEX('Disaggregation Records'!$F$59:$F$92,MATCH(LEFT(L211,255),LEFT('Disaggregation Records'!$D$59:$D$92,255),0))),"")</f>
        <v/>
      </c>
      <c r="E211" s="369" t="str">
        <f t="array" ref="E211">IFERROR(IF(INDEX('Disaggregation Data'!$K$159:$K$310,MATCH(LEFT(M211,255),LEFT('Disaggregation Data'!$J$159:$J$310,255),0))=0,"",INDEX('Disaggregation Data'!$K$159:$K$310,MATCH(LEFT(M211,255),LEFT('Disaggregation Data'!J$159:$J$310,255),0))),"")</f>
        <v/>
      </c>
      <c r="F211" s="369" t="str">
        <f t="array" ref="F211">IFERROR(IF(INDEX('Disaggregation Data'!$L$159:$L$310,MATCH(LEFT(M211,255),LEFT('Disaggregation Data'!$J$159:$J$310,255),0))=0,"",INDEX('Disaggregation Data'!$L$159:$L$310,MATCH(LEFT(M211,255),LEFT('Disaggregation Data'!J$159:$J$310,255),0))),"")</f>
        <v/>
      </c>
      <c r="G211" s="369" t="str">
        <f t="array" ref="G211">IFERROR(IF(INDEX('Disaggregation Data'!$M$159:$M$310,MATCH(LEFT(M211,255),LEFT('Disaggregation Data'!$J$159:$J$310,255),0))=0,"",INDEX('Disaggregation Data'!$M$159:$M$310,MATCH(LEFT(M211,255),LEFT('Disaggregation Data'!J$159:$J$310,255),0))),"")</f>
        <v/>
      </c>
      <c r="H211" s="368" t="str">
        <f t="array" ref="H211">IFERROR(IF(INDEX('Disaggregation Data'!$N$159:$N$310,MATCH(LEFT(M211,255),LEFT('Disaggregation Data'!$J$159:$J$310,255),0))=0,"",INDEX('Disaggregation Data'!$N$159:$N$310,MATCH(LEFT(M211,255),LEFT('Disaggregation Data'!J$159:$J$310,255),0))),"")</f>
        <v/>
      </c>
      <c r="I211" s="458" t="str">
        <f t="array" ref="I211">IFERROR(IF(INDEX('Disaggregation Records'!$G$59:$G$92,MATCH(LEFT(L211,255),LEFT('Disaggregation Records'!$D$59:$D$92,255),0))=0,"",INDEX('Disaggregation Records'!$G$59:$G$92,MATCH(LEFT(L211,255),LEFT('Disaggregation Records'!$D$59:$D$92,255),0))),"")</f>
        <v/>
      </c>
      <c r="J211" s="463" t="s">
        <v>719</v>
      </c>
      <c r="K211" s="463">
        <f t="shared" si="12"/>
        <v>44</v>
      </c>
      <c r="L211" s="463" t="str">
        <f t="shared" si="13"/>
        <v/>
      </c>
      <c r="M211" s="463" t="str">
        <f t="shared" si="14"/>
        <v/>
      </c>
      <c r="N211" s="463" t="b">
        <f t="shared" si="15"/>
        <v>0</v>
      </c>
      <c r="O211" s="467" t="s">
        <v>1678</v>
      </c>
      <c r="P211" s="202"/>
      <c r="Q211" s="179"/>
    </row>
    <row r="212" spans="1:17" ht="37.5" customHeight="1" x14ac:dyDescent="0.3">
      <c r="A212" s="366">
        <v>5</v>
      </c>
      <c r="B212" s="383" t="str">
        <f>IFERROR(VLOOKUP(A212,'Outcome Indicators - Section C'!$A$10:$S$27,19,FALSE),"")</f>
        <v/>
      </c>
      <c r="C212" s="466" t="str">
        <f t="array" ref="C212">IFERROR(IF(INDEX('Disaggregation Records'!$E$59:$E$92,MATCH(LEFT(L212,255),LEFT('Disaggregation Records'!$D$59:$D$92,255),0))=0,"",INDEX('Disaggregation Records'!$E$59:$E$92,MATCH(LEFT(L212,255),LEFT('Disaggregation Records'!$D$59:$D$92,255),0))),"")</f>
        <v/>
      </c>
      <c r="D212" s="466" t="str">
        <f t="array" ref="D212">IFERROR(IF(INDEX('Disaggregation Records'!$F$59:$F$92,MATCH(LEFT(L212,255),LEFT('Disaggregation Records'!$D$59:$D$92,255),0))=0,"",INDEX('Disaggregation Records'!$F$59:$F$92,MATCH(LEFT(L212,255),LEFT('Disaggregation Records'!$D$59:$D$92,255),0))),"")</f>
        <v/>
      </c>
      <c r="E212" s="369" t="str">
        <f t="array" ref="E212">IFERROR(IF(INDEX('Disaggregation Data'!$K$159:$K$310,MATCH(LEFT(M212,255),LEFT('Disaggregation Data'!$J$159:$J$310,255),0))=0,"",INDEX('Disaggregation Data'!$K$159:$K$310,MATCH(LEFT(M212,255),LEFT('Disaggregation Data'!J$159:$J$310,255),0))),"")</f>
        <v/>
      </c>
      <c r="F212" s="369" t="str">
        <f t="array" ref="F212">IFERROR(IF(INDEX('Disaggregation Data'!$L$159:$L$310,MATCH(LEFT(M212,255),LEFT('Disaggregation Data'!$J$159:$J$310,255),0))=0,"",INDEX('Disaggregation Data'!$L$159:$L$310,MATCH(LEFT(M212,255),LEFT('Disaggregation Data'!J$159:$J$310,255),0))),"")</f>
        <v/>
      </c>
      <c r="G212" s="369" t="str">
        <f t="array" ref="G212">IFERROR(IF(INDEX('Disaggregation Data'!$M$159:$M$310,MATCH(LEFT(M212,255),LEFT('Disaggregation Data'!$J$159:$J$310,255),0))=0,"",INDEX('Disaggregation Data'!$M$159:$M$310,MATCH(LEFT(M212,255),LEFT('Disaggregation Data'!J$159:$J$310,255),0))),"")</f>
        <v/>
      </c>
      <c r="H212" s="368" t="str">
        <f t="array" ref="H212">IFERROR(IF(INDEX('Disaggregation Data'!$N$159:$N$310,MATCH(LEFT(M212,255),LEFT('Disaggregation Data'!$J$159:$J$310,255),0))=0,"",INDEX('Disaggregation Data'!$N$159:$N$310,MATCH(LEFT(M212,255),LEFT('Disaggregation Data'!J$159:$J$310,255),0))),"")</f>
        <v/>
      </c>
      <c r="I212" s="458" t="str">
        <f t="array" ref="I212">IFERROR(IF(INDEX('Disaggregation Records'!$G$59:$G$92,MATCH(LEFT(L212,255),LEFT('Disaggregation Records'!$D$59:$D$92,255),0))=0,"",INDEX('Disaggregation Records'!$G$59:$G$92,MATCH(LEFT(L212,255),LEFT('Disaggregation Records'!$D$59:$D$92,255),0))),"")</f>
        <v/>
      </c>
      <c r="J212" s="463" t="s">
        <v>719</v>
      </c>
      <c r="K212" s="463">
        <f t="shared" si="12"/>
        <v>45</v>
      </c>
      <c r="L212" s="463" t="str">
        <f t="shared" si="13"/>
        <v/>
      </c>
      <c r="M212" s="463" t="str">
        <f t="shared" si="14"/>
        <v/>
      </c>
      <c r="N212" s="463" t="b">
        <f t="shared" si="15"/>
        <v>0</v>
      </c>
      <c r="O212" s="467" t="s">
        <v>1679</v>
      </c>
      <c r="P212" s="202"/>
      <c r="Q212" s="179"/>
    </row>
    <row r="213" spans="1:17" ht="37.5" customHeight="1" x14ac:dyDescent="0.3">
      <c r="A213" s="366">
        <v>5</v>
      </c>
      <c r="B213" s="383" t="str">
        <f>IFERROR(VLOOKUP(A213,'Outcome Indicators - Section C'!$A$10:$S$27,19,FALSE),"")</f>
        <v/>
      </c>
      <c r="C213" s="466" t="str">
        <f t="array" ref="C213">IFERROR(IF(INDEX('Disaggregation Records'!$E$59:$E$92,MATCH(LEFT(L213,255),LEFT('Disaggregation Records'!$D$59:$D$92,255),0))=0,"",INDEX('Disaggregation Records'!$E$59:$E$92,MATCH(LEFT(L213,255),LEFT('Disaggregation Records'!$D$59:$D$92,255),0))),"")</f>
        <v/>
      </c>
      <c r="D213" s="466" t="str">
        <f t="array" ref="D213">IFERROR(IF(INDEX('Disaggregation Records'!$F$59:$F$92,MATCH(LEFT(L213,255),LEFT('Disaggregation Records'!$D$59:$D$92,255),0))=0,"",INDEX('Disaggregation Records'!$F$59:$F$92,MATCH(LEFT(L213,255),LEFT('Disaggregation Records'!$D$59:$D$92,255),0))),"")</f>
        <v/>
      </c>
      <c r="E213" s="369" t="str">
        <f t="array" ref="E213">IFERROR(IF(INDEX('Disaggregation Data'!$K$159:$K$310,MATCH(LEFT(M213,255),LEFT('Disaggregation Data'!$J$159:$J$310,255),0))=0,"",INDEX('Disaggregation Data'!$K$159:$K$310,MATCH(LEFT(M213,255),LEFT('Disaggregation Data'!J$159:$J$310,255),0))),"")</f>
        <v/>
      </c>
      <c r="F213" s="369" t="str">
        <f t="array" ref="F213">IFERROR(IF(INDEX('Disaggregation Data'!$L$159:$L$310,MATCH(LEFT(M213,255),LEFT('Disaggregation Data'!$J$159:$J$310,255),0))=0,"",INDEX('Disaggregation Data'!$L$159:$L$310,MATCH(LEFT(M213,255),LEFT('Disaggregation Data'!J$159:$J$310,255),0))),"")</f>
        <v/>
      </c>
      <c r="G213" s="369" t="str">
        <f t="array" ref="G213">IFERROR(IF(INDEX('Disaggregation Data'!$M$159:$M$310,MATCH(LEFT(M213,255),LEFT('Disaggregation Data'!$J$159:$J$310,255),0))=0,"",INDEX('Disaggregation Data'!$M$159:$M$310,MATCH(LEFT(M213,255),LEFT('Disaggregation Data'!J$159:$J$310,255),0))),"")</f>
        <v/>
      </c>
      <c r="H213" s="368" t="str">
        <f t="array" ref="H213">IFERROR(IF(INDEX('Disaggregation Data'!$N$159:$N$310,MATCH(LEFT(M213,255),LEFT('Disaggregation Data'!$J$159:$J$310,255),0))=0,"",INDEX('Disaggregation Data'!$N$159:$N$310,MATCH(LEFT(M213,255),LEFT('Disaggregation Data'!J$159:$J$310,255),0))),"")</f>
        <v/>
      </c>
      <c r="I213" s="458" t="str">
        <f t="array" ref="I213">IFERROR(IF(INDEX('Disaggregation Records'!$G$59:$G$92,MATCH(LEFT(L213,255),LEFT('Disaggregation Records'!$D$59:$D$92,255),0))=0,"",INDEX('Disaggregation Records'!$G$59:$G$92,MATCH(LEFT(L213,255),LEFT('Disaggregation Records'!$D$59:$D$92,255),0))),"")</f>
        <v/>
      </c>
      <c r="J213" s="463" t="s">
        <v>719</v>
      </c>
      <c r="K213" s="463">
        <f t="shared" si="12"/>
        <v>46</v>
      </c>
      <c r="L213" s="463" t="str">
        <f t="shared" si="13"/>
        <v/>
      </c>
      <c r="M213" s="463" t="str">
        <f t="shared" si="14"/>
        <v/>
      </c>
      <c r="N213" s="463" t="b">
        <f t="shared" si="15"/>
        <v>0</v>
      </c>
      <c r="O213" s="467" t="s">
        <v>1680</v>
      </c>
      <c r="P213" s="202"/>
      <c r="Q213" s="179"/>
    </row>
    <row r="214" spans="1:17" ht="37.5" customHeight="1" x14ac:dyDescent="0.3">
      <c r="A214" s="366">
        <v>5</v>
      </c>
      <c r="B214" s="383" t="str">
        <f>IFERROR(VLOOKUP(A214,'Outcome Indicators - Section C'!$A$10:$S$27,19,FALSE),"")</f>
        <v/>
      </c>
      <c r="C214" s="466" t="str">
        <f t="array" ref="C214">IFERROR(IF(INDEX('Disaggregation Records'!$E$59:$E$92,MATCH(LEFT(L214,255),LEFT('Disaggregation Records'!$D$59:$D$92,255),0))=0,"",INDEX('Disaggregation Records'!$E$59:$E$92,MATCH(LEFT(L214,255),LEFT('Disaggregation Records'!$D$59:$D$92,255),0))),"")</f>
        <v/>
      </c>
      <c r="D214" s="466" t="str">
        <f t="array" ref="D214">IFERROR(IF(INDEX('Disaggregation Records'!$F$59:$F$92,MATCH(LEFT(L214,255),LEFT('Disaggregation Records'!$D$59:$D$92,255),0))=0,"",INDEX('Disaggregation Records'!$F$59:$F$92,MATCH(LEFT(L214,255),LEFT('Disaggregation Records'!$D$59:$D$92,255),0))),"")</f>
        <v/>
      </c>
      <c r="E214" s="369" t="str">
        <f t="array" ref="E214">IFERROR(IF(INDEX('Disaggregation Data'!$K$159:$K$310,MATCH(LEFT(M214,255),LEFT('Disaggregation Data'!$J$159:$J$310,255),0))=0,"",INDEX('Disaggregation Data'!$K$159:$K$310,MATCH(LEFT(M214,255),LEFT('Disaggregation Data'!J$159:$J$310,255),0))),"")</f>
        <v/>
      </c>
      <c r="F214" s="369" t="str">
        <f t="array" ref="F214">IFERROR(IF(INDEX('Disaggregation Data'!$L$159:$L$310,MATCH(LEFT(M214,255),LEFT('Disaggregation Data'!$J$159:$J$310,255),0))=0,"",INDEX('Disaggregation Data'!$L$159:$L$310,MATCH(LEFT(M214,255),LEFT('Disaggregation Data'!J$159:$J$310,255),0))),"")</f>
        <v/>
      </c>
      <c r="G214" s="369" t="str">
        <f t="array" ref="G214">IFERROR(IF(INDEX('Disaggregation Data'!$M$159:$M$310,MATCH(LEFT(M214,255),LEFT('Disaggregation Data'!$J$159:$J$310,255),0))=0,"",INDEX('Disaggregation Data'!$M$159:$M$310,MATCH(LEFT(M214,255),LEFT('Disaggregation Data'!J$159:$J$310,255),0))),"")</f>
        <v/>
      </c>
      <c r="H214" s="368" t="str">
        <f t="array" ref="H214">IFERROR(IF(INDEX('Disaggregation Data'!$N$159:$N$310,MATCH(LEFT(M214,255),LEFT('Disaggregation Data'!$J$159:$J$310,255),0))=0,"",INDEX('Disaggregation Data'!$N$159:$N$310,MATCH(LEFT(M214,255),LEFT('Disaggregation Data'!J$159:$J$310,255),0))),"")</f>
        <v/>
      </c>
      <c r="I214" s="458" t="str">
        <f t="array" ref="I214">IFERROR(IF(INDEX('Disaggregation Records'!$G$59:$G$92,MATCH(LEFT(L214,255),LEFT('Disaggregation Records'!$D$59:$D$92,255),0))=0,"",INDEX('Disaggregation Records'!$G$59:$G$92,MATCH(LEFT(L214,255),LEFT('Disaggregation Records'!$D$59:$D$92,255),0))),"")</f>
        <v/>
      </c>
      <c r="J214" s="463" t="s">
        <v>719</v>
      </c>
      <c r="K214" s="463">
        <f t="shared" si="12"/>
        <v>47</v>
      </c>
      <c r="L214" s="463" t="str">
        <f t="shared" si="13"/>
        <v/>
      </c>
      <c r="M214" s="463" t="str">
        <f t="shared" si="14"/>
        <v/>
      </c>
      <c r="N214" s="463" t="b">
        <f t="shared" si="15"/>
        <v>0</v>
      </c>
      <c r="O214" s="467" t="s">
        <v>1681</v>
      </c>
      <c r="P214" s="202"/>
      <c r="Q214" s="179"/>
    </row>
    <row r="215" spans="1:17" ht="37.5" customHeight="1" x14ac:dyDescent="0.3">
      <c r="A215" s="366">
        <v>5</v>
      </c>
      <c r="B215" s="383" t="str">
        <f>IFERROR(VLOOKUP(A215,'Outcome Indicators - Section C'!$A$10:$S$27,19,FALSE),"")</f>
        <v/>
      </c>
      <c r="C215" s="466" t="str">
        <f t="array" ref="C215">IFERROR(IF(INDEX('Disaggregation Records'!$E$59:$E$92,MATCH(LEFT(L215,255),LEFT('Disaggregation Records'!$D$59:$D$92,255),0))=0,"",INDEX('Disaggregation Records'!$E$59:$E$92,MATCH(LEFT(L215,255),LEFT('Disaggregation Records'!$D$59:$D$92,255),0))),"")</f>
        <v/>
      </c>
      <c r="D215" s="466" t="str">
        <f t="array" ref="D215">IFERROR(IF(INDEX('Disaggregation Records'!$F$59:$F$92,MATCH(LEFT(L215,255),LEFT('Disaggregation Records'!$D$59:$D$92,255),0))=0,"",INDEX('Disaggregation Records'!$F$59:$F$92,MATCH(LEFT(L215,255),LEFT('Disaggregation Records'!$D$59:$D$92,255),0))),"")</f>
        <v/>
      </c>
      <c r="E215" s="369" t="str">
        <f t="array" ref="E215">IFERROR(IF(INDEX('Disaggregation Data'!$K$159:$K$310,MATCH(LEFT(M215,255),LEFT('Disaggregation Data'!$J$159:$J$310,255),0))=0,"",INDEX('Disaggregation Data'!$K$159:$K$310,MATCH(LEFT(M215,255),LEFT('Disaggregation Data'!J$159:$J$310,255),0))),"")</f>
        <v/>
      </c>
      <c r="F215" s="369" t="str">
        <f t="array" ref="F215">IFERROR(IF(INDEX('Disaggregation Data'!$L$159:$L$310,MATCH(LEFT(M215,255),LEFT('Disaggregation Data'!$J$159:$J$310,255),0))=0,"",INDEX('Disaggregation Data'!$L$159:$L$310,MATCH(LEFT(M215,255),LEFT('Disaggregation Data'!J$159:$J$310,255),0))),"")</f>
        <v/>
      </c>
      <c r="G215" s="369" t="str">
        <f t="array" ref="G215">IFERROR(IF(INDEX('Disaggregation Data'!$M$159:$M$310,MATCH(LEFT(M215,255),LEFT('Disaggregation Data'!$J$159:$J$310,255),0))=0,"",INDEX('Disaggregation Data'!$M$159:$M$310,MATCH(LEFT(M215,255),LEFT('Disaggregation Data'!J$159:$J$310,255),0))),"")</f>
        <v/>
      </c>
      <c r="H215" s="368" t="str">
        <f t="array" ref="H215">IFERROR(IF(INDEX('Disaggregation Data'!$N$159:$N$310,MATCH(LEFT(M215,255),LEFT('Disaggregation Data'!$J$159:$J$310,255),0))=0,"",INDEX('Disaggregation Data'!$N$159:$N$310,MATCH(LEFT(M215,255),LEFT('Disaggregation Data'!J$159:$J$310,255),0))),"")</f>
        <v/>
      </c>
      <c r="I215" s="458" t="str">
        <f t="array" ref="I215">IFERROR(IF(INDEX('Disaggregation Records'!$G$59:$G$92,MATCH(LEFT(L215,255),LEFT('Disaggregation Records'!$D$59:$D$92,255),0))=0,"",INDEX('Disaggregation Records'!$G$59:$G$92,MATCH(LEFT(L215,255),LEFT('Disaggregation Records'!$D$59:$D$92,255),0))),"")</f>
        <v/>
      </c>
      <c r="J215" s="463" t="s">
        <v>719</v>
      </c>
      <c r="K215" s="463">
        <f t="shared" si="12"/>
        <v>48</v>
      </c>
      <c r="L215" s="463" t="str">
        <f t="shared" si="13"/>
        <v/>
      </c>
      <c r="M215" s="463" t="str">
        <f t="shared" si="14"/>
        <v/>
      </c>
      <c r="N215" s="463" t="b">
        <f t="shared" si="15"/>
        <v>0</v>
      </c>
      <c r="O215" s="467" t="s">
        <v>1682</v>
      </c>
      <c r="P215" s="202"/>
      <c r="Q215" s="179"/>
    </row>
    <row r="216" spans="1:17" ht="37.5" customHeight="1" x14ac:dyDescent="0.3">
      <c r="A216" s="366">
        <v>5</v>
      </c>
      <c r="B216" s="383" t="str">
        <f>IFERROR(VLOOKUP(A216,'Outcome Indicators - Section C'!$A$10:$S$27,19,FALSE),"")</f>
        <v/>
      </c>
      <c r="C216" s="466" t="str">
        <f t="array" ref="C216">IFERROR(IF(INDEX('Disaggregation Records'!$E$59:$E$92,MATCH(LEFT(L216,255),LEFT('Disaggregation Records'!$D$59:$D$92,255),0))=0,"",INDEX('Disaggregation Records'!$E$59:$E$92,MATCH(LEFT(L216,255),LEFT('Disaggregation Records'!$D$59:$D$92,255),0))),"")</f>
        <v/>
      </c>
      <c r="D216" s="466" t="str">
        <f t="array" ref="D216">IFERROR(IF(INDEX('Disaggregation Records'!$F$59:$F$92,MATCH(LEFT(L216,255),LEFT('Disaggregation Records'!$D$59:$D$92,255),0))=0,"",INDEX('Disaggregation Records'!$F$59:$F$92,MATCH(LEFT(L216,255),LEFT('Disaggregation Records'!$D$59:$D$92,255),0))),"")</f>
        <v/>
      </c>
      <c r="E216" s="369" t="str">
        <f t="array" ref="E216">IFERROR(IF(INDEX('Disaggregation Data'!$K$159:$K$310,MATCH(LEFT(M216,255),LEFT('Disaggregation Data'!$J$159:$J$310,255),0))=0,"",INDEX('Disaggregation Data'!$K$159:$K$310,MATCH(LEFT(M216,255),LEFT('Disaggregation Data'!J$159:$J$310,255),0))),"")</f>
        <v/>
      </c>
      <c r="F216" s="369" t="str">
        <f t="array" ref="F216">IFERROR(IF(INDEX('Disaggregation Data'!$L$159:$L$310,MATCH(LEFT(M216,255),LEFT('Disaggregation Data'!$J$159:$J$310,255),0))=0,"",INDEX('Disaggregation Data'!$L$159:$L$310,MATCH(LEFT(M216,255),LEFT('Disaggregation Data'!J$159:$J$310,255),0))),"")</f>
        <v/>
      </c>
      <c r="G216" s="369" t="str">
        <f t="array" ref="G216">IFERROR(IF(INDEX('Disaggregation Data'!$M$159:$M$310,MATCH(LEFT(M216,255),LEFT('Disaggregation Data'!$J$159:$J$310,255),0))=0,"",INDEX('Disaggregation Data'!$M$159:$M$310,MATCH(LEFT(M216,255),LEFT('Disaggregation Data'!J$159:$J$310,255),0))),"")</f>
        <v/>
      </c>
      <c r="H216" s="368" t="str">
        <f t="array" ref="H216">IFERROR(IF(INDEX('Disaggregation Data'!$N$159:$N$310,MATCH(LEFT(M216,255),LEFT('Disaggregation Data'!$J$159:$J$310,255),0))=0,"",INDEX('Disaggregation Data'!$N$159:$N$310,MATCH(LEFT(M216,255),LEFT('Disaggregation Data'!J$159:$J$310,255),0))),"")</f>
        <v/>
      </c>
      <c r="I216" s="458" t="str">
        <f t="array" ref="I216">IFERROR(IF(INDEX('Disaggregation Records'!$G$59:$G$92,MATCH(LEFT(L216,255),LEFT('Disaggregation Records'!$D$59:$D$92,255),0))=0,"",INDEX('Disaggregation Records'!$G$59:$G$92,MATCH(LEFT(L216,255),LEFT('Disaggregation Records'!$D$59:$D$92,255),0))),"")</f>
        <v/>
      </c>
      <c r="J216" s="463" t="s">
        <v>719</v>
      </c>
      <c r="K216" s="463">
        <f t="shared" si="12"/>
        <v>49</v>
      </c>
      <c r="L216" s="463" t="str">
        <f t="shared" si="13"/>
        <v/>
      </c>
      <c r="M216" s="463" t="str">
        <f t="shared" si="14"/>
        <v/>
      </c>
      <c r="N216" s="463" t="b">
        <f t="shared" si="15"/>
        <v>0</v>
      </c>
      <c r="O216" s="467" t="s">
        <v>1683</v>
      </c>
      <c r="P216" s="202"/>
      <c r="Q216" s="179"/>
    </row>
    <row r="217" spans="1:17" ht="37.5" customHeight="1" x14ac:dyDescent="0.3">
      <c r="A217" s="366">
        <v>5</v>
      </c>
      <c r="B217" s="383" t="str">
        <f>IFERROR(VLOOKUP(A217,'Outcome Indicators - Section C'!$A$10:$S$27,19,FALSE),"")</f>
        <v/>
      </c>
      <c r="C217" s="466" t="str">
        <f t="array" ref="C217">IFERROR(IF(INDEX('Disaggregation Records'!$E$59:$E$92,MATCH(LEFT(L217,255),LEFT('Disaggregation Records'!$D$59:$D$92,255),0))=0,"",INDEX('Disaggregation Records'!$E$59:$E$92,MATCH(LEFT(L217,255),LEFT('Disaggregation Records'!$D$59:$D$92,255),0))),"")</f>
        <v/>
      </c>
      <c r="D217" s="466" t="str">
        <f t="array" ref="D217">IFERROR(IF(INDEX('Disaggregation Records'!$F$59:$F$92,MATCH(LEFT(L217,255),LEFT('Disaggregation Records'!$D$59:$D$92,255),0))=0,"",INDEX('Disaggregation Records'!$F$59:$F$92,MATCH(LEFT(L217,255),LEFT('Disaggregation Records'!$D$59:$D$92,255),0))),"")</f>
        <v/>
      </c>
      <c r="E217" s="369" t="str">
        <f t="array" ref="E217">IFERROR(IF(INDEX('Disaggregation Data'!$K$159:$K$310,MATCH(LEFT(M217,255),LEFT('Disaggregation Data'!$J$159:$J$310,255),0))=0,"",INDEX('Disaggregation Data'!$K$159:$K$310,MATCH(LEFT(M217,255),LEFT('Disaggregation Data'!J$159:$J$310,255),0))),"")</f>
        <v/>
      </c>
      <c r="F217" s="369" t="str">
        <f t="array" ref="F217">IFERROR(IF(INDEX('Disaggregation Data'!$L$159:$L$310,MATCH(LEFT(M217,255),LEFT('Disaggregation Data'!$J$159:$J$310,255),0))=0,"",INDEX('Disaggregation Data'!$L$159:$L$310,MATCH(LEFT(M217,255),LEFT('Disaggregation Data'!J$159:$J$310,255),0))),"")</f>
        <v/>
      </c>
      <c r="G217" s="369" t="str">
        <f t="array" ref="G217">IFERROR(IF(INDEX('Disaggregation Data'!$M$159:$M$310,MATCH(LEFT(M217,255),LEFT('Disaggregation Data'!$J$159:$J$310,255),0))=0,"",INDEX('Disaggregation Data'!$M$159:$M$310,MATCH(LEFT(M217,255),LEFT('Disaggregation Data'!J$159:$J$310,255),0))),"")</f>
        <v/>
      </c>
      <c r="H217" s="368" t="str">
        <f t="array" ref="H217">IFERROR(IF(INDEX('Disaggregation Data'!$N$159:$N$310,MATCH(LEFT(M217,255),LEFT('Disaggregation Data'!$J$159:$J$310,255),0))=0,"",INDEX('Disaggregation Data'!$N$159:$N$310,MATCH(LEFT(M217,255),LEFT('Disaggregation Data'!J$159:$J$310,255),0))),"")</f>
        <v/>
      </c>
      <c r="I217" s="458" t="str">
        <f t="array" ref="I217">IFERROR(IF(INDEX('Disaggregation Records'!$G$59:$G$92,MATCH(LEFT(L217,255),LEFT('Disaggregation Records'!$D$59:$D$92,255),0))=0,"",INDEX('Disaggregation Records'!$G$59:$G$92,MATCH(LEFT(L217,255),LEFT('Disaggregation Records'!$D$59:$D$92,255),0))),"")</f>
        <v/>
      </c>
      <c r="J217" s="463" t="s">
        <v>719</v>
      </c>
      <c r="K217" s="463">
        <f t="shared" si="12"/>
        <v>50</v>
      </c>
      <c r="L217" s="463" t="str">
        <f t="shared" si="13"/>
        <v/>
      </c>
      <c r="M217" s="463" t="str">
        <f t="shared" si="14"/>
        <v/>
      </c>
      <c r="N217" s="463" t="b">
        <f t="shared" si="15"/>
        <v>0</v>
      </c>
      <c r="O217" s="467" t="s">
        <v>1684</v>
      </c>
      <c r="P217" s="202"/>
      <c r="Q217" s="179"/>
    </row>
    <row r="218" spans="1:17" ht="37.5" customHeight="1" x14ac:dyDescent="0.3">
      <c r="A218" s="366">
        <v>6</v>
      </c>
      <c r="B218" s="383" t="str">
        <f>IFERROR(VLOOKUP(A218,'Outcome Indicators - Section C'!$A$10:$S$27,19,FALSE),"")</f>
        <v/>
      </c>
      <c r="C218" s="466" t="str">
        <f t="array" ref="C218">IFERROR(IF(INDEX('Disaggregation Records'!$E$59:$E$92,MATCH(LEFT(L218,255),LEFT('Disaggregation Records'!$D$59:$D$92,255),0))=0,"",INDEX('Disaggregation Records'!$E$59:$E$92,MATCH(LEFT(L218,255),LEFT('Disaggregation Records'!$D$59:$D$92,255),0))),"")</f>
        <v/>
      </c>
      <c r="D218" s="466" t="str">
        <f t="array" ref="D218">IFERROR(IF(INDEX('Disaggregation Records'!$F$59:$F$92,MATCH(LEFT(L218,255),LEFT('Disaggregation Records'!$D$59:$D$92,255),0))=0,"",INDEX('Disaggregation Records'!$F$59:$F$92,MATCH(LEFT(L218,255),LEFT('Disaggregation Records'!$D$59:$D$92,255),0))),"")</f>
        <v/>
      </c>
      <c r="E218" s="369" t="str">
        <f t="array" ref="E218">IFERROR(IF(INDEX('Disaggregation Data'!$K$159:$K$310,MATCH(LEFT(M218,255),LEFT('Disaggregation Data'!$J$159:$J$310,255),0))=0,"",INDEX('Disaggregation Data'!$K$159:$K$310,MATCH(LEFT(M218,255),LEFT('Disaggregation Data'!J$159:$J$310,255),0))),"")</f>
        <v/>
      </c>
      <c r="F218" s="369" t="str">
        <f t="array" ref="F218">IFERROR(IF(INDEX('Disaggregation Data'!$L$159:$L$310,MATCH(LEFT(M218,255),LEFT('Disaggregation Data'!$J$159:$J$310,255),0))=0,"",INDEX('Disaggregation Data'!$L$159:$L$310,MATCH(LEFT(M218,255),LEFT('Disaggregation Data'!J$159:$J$310,255),0))),"")</f>
        <v/>
      </c>
      <c r="G218" s="369" t="str">
        <f t="array" ref="G218">IFERROR(IF(INDEX('Disaggregation Data'!$M$159:$M$310,MATCH(LEFT(M218,255),LEFT('Disaggregation Data'!$J$159:$J$310,255),0))=0,"",INDEX('Disaggregation Data'!$M$159:$M$310,MATCH(LEFT(M218,255),LEFT('Disaggregation Data'!J$159:$J$310,255),0))),"")</f>
        <v/>
      </c>
      <c r="H218" s="368" t="str">
        <f t="array" ref="H218">IFERROR(IF(INDEX('Disaggregation Data'!$N$159:$N$310,MATCH(LEFT(M218,255),LEFT('Disaggregation Data'!$J$159:$J$310,255),0))=0,"",INDEX('Disaggregation Data'!$N$159:$N$310,MATCH(LEFT(M218,255),LEFT('Disaggregation Data'!J$159:$J$310,255),0))),"")</f>
        <v/>
      </c>
      <c r="I218" s="458" t="str">
        <f t="array" ref="I218">IFERROR(IF(INDEX('Disaggregation Records'!$G$59:$G$92,MATCH(LEFT(L218,255),LEFT('Disaggregation Records'!$D$59:$D$92,255),0))=0,"",INDEX('Disaggregation Records'!$G$59:$G$92,MATCH(LEFT(L218,255),LEFT('Disaggregation Records'!$D$59:$D$92,255),0))),"")</f>
        <v/>
      </c>
      <c r="J218" s="463" t="s">
        <v>722</v>
      </c>
      <c r="K218" s="463">
        <f t="shared" si="12"/>
        <v>51</v>
      </c>
      <c r="L218" s="463" t="str">
        <f t="shared" si="13"/>
        <v/>
      </c>
      <c r="M218" s="463" t="str">
        <f t="shared" si="14"/>
        <v/>
      </c>
      <c r="N218" s="463" t="b">
        <f t="shared" si="15"/>
        <v>0</v>
      </c>
      <c r="O218" s="467" t="s">
        <v>1685</v>
      </c>
      <c r="P218" s="202"/>
      <c r="Q218" s="179"/>
    </row>
    <row r="219" spans="1:17" ht="37.5" customHeight="1" x14ac:dyDescent="0.3">
      <c r="A219" s="366">
        <v>6</v>
      </c>
      <c r="B219" s="383" t="str">
        <f>IFERROR(VLOOKUP(A219,'Outcome Indicators - Section C'!$A$10:$S$27,19,FALSE),"")</f>
        <v/>
      </c>
      <c r="C219" s="466" t="str">
        <f t="array" ref="C219">IFERROR(IF(INDEX('Disaggregation Records'!$E$59:$E$92,MATCH(LEFT(L219,255),LEFT('Disaggregation Records'!$D$59:$D$92,255),0))=0,"",INDEX('Disaggregation Records'!$E$59:$E$92,MATCH(LEFT(L219,255),LEFT('Disaggregation Records'!$D$59:$D$92,255),0))),"")</f>
        <v/>
      </c>
      <c r="D219" s="466" t="str">
        <f t="array" ref="D219">IFERROR(IF(INDEX('Disaggregation Records'!$F$59:$F$92,MATCH(LEFT(L219,255),LEFT('Disaggregation Records'!$D$59:$D$92,255),0))=0,"",INDEX('Disaggregation Records'!$F$59:$F$92,MATCH(LEFT(L219,255),LEFT('Disaggregation Records'!$D$59:$D$92,255),0))),"")</f>
        <v/>
      </c>
      <c r="E219" s="369" t="str">
        <f t="array" ref="E219">IFERROR(IF(INDEX('Disaggregation Data'!$K$159:$K$310,MATCH(LEFT(M219,255),LEFT('Disaggregation Data'!$J$159:$J$310,255),0))=0,"",INDEX('Disaggregation Data'!$K$159:$K$310,MATCH(LEFT(M219,255),LEFT('Disaggregation Data'!J$159:$J$310,255),0))),"")</f>
        <v/>
      </c>
      <c r="F219" s="369" t="str">
        <f t="array" ref="F219">IFERROR(IF(INDEX('Disaggregation Data'!$L$159:$L$310,MATCH(LEFT(M219,255),LEFT('Disaggregation Data'!$J$159:$J$310,255),0))=0,"",INDEX('Disaggregation Data'!$L$159:$L$310,MATCH(LEFT(M219,255),LEFT('Disaggregation Data'!J$159:$J$310,255),0))),"")</f>
        <v/>
      </c>
      <c r="G219" s="369" t="str">
        <f t="array" ref="G219">IFERROR(IF(INDEX('Disaggregation Data'!$M$159:$M$310,MATCH(LEFT(M219,255),LEFT('Disaggregation Data'!$J$159:$J$310,255),0))=0,"",INDEX('Disaggregation Data'!$M$159:$M$310,MATCH(LEFT(M219,255),LEFT('Disaggregation Data'!J$159:$J$310,255),0))),"")</f>
        <v/>
      </c>
      <c r="H219" s="368" t="str">
        <f t="array" ref="H219">IFERROR(IF(INDEX('Disaggregation Data'!$N$159:$N$310,MATCH(LEFT(M219,255),LEFT('Disaggregation Data'!$J$159:$J$310,255),0))=0,"",INDEX('Disaggregation Data'!$N$159:$N$310,MATCH(LEFT(M219,255),LEFT('Disaggregation Data'!J$159:$J$310,255),0))),"")</f>
        <v/>
      </c>
      <c r="I219" s="458" t="str">
        <f t="array" ref="I219">IFERROR(IF(INDEX('Disaggregation Records'!$G$59:$G$92,MATCH(LEFT(L219,255),LEFT('Disaggregation Records'!$D$59:$D$92,255),0))=0,"",INDEX('Disaggregation Records'!$G$59:$G$92,MATCH(LEFT(L219,255),LEFT('Disaggregation Records'!$D$59:$D$92,255),0))),"")</f>
        <v/>
      </c>
      <c r="J219" s="463" t="s">
        <v>722</v>
      </c>
      <c r="K219" s="463">
        <f t="shared" si="12"/>
        <v>52</v>
      </c>
      <c r="L219" s="463" t="str">
        <f t="shared" si="13"/>
        <v/>
      </c>
      <c r="M219" s="463" t="str">
        <f t="shared" si="14"/>
        <v/>
      </c>
      <c r="N219" s="463" t="b">
        <f t="shared" si="15"/>
        <v>0</v>
      </c>
      <c r="O219" s="467" t="s">
        <v>1686</v>
      </c>
      <c r="P219" s="202"/>
      <c r="Q219" s="179"/>
    </row>
    <row r="220" spans="1:17" ht="37.5" customHeight="1" x14ac:dyDescent="0.3">
      <c r="A220" s="366">
        <v>6</v>
      </c>
      <c r="B220" s="383" t="str">
        <f>IFERROR(VLOOKUP(A220,'Outcome Indicators - Section C'!$A$10:$S$27,19,FALSE),"")</f>
        <v/>
      </c>
      <c r="C220" s="466" t="str">
        <f t="array" ref="C220">IFERROR(IF(INDEX('Disaggregation Records'!$E$59:$E$92,MATCH(LEFT(L220,255),LEFT('Disaggregation Records'!$D$59:$D$92,255),0))=0,"",INDEX('Disaggregation Records'!$E$59:$E$92,MATCH(LEFT(L220,255),LEFT('Disaggregation Records'!$D$59:$D$92,255),0))),"")</f>
        <v/>
      </c>
      <c r="D220" s="466" t="str">
        <f t="array" ref="D220">IFERROR(IF(INDEX('Disaggregation Records'!$F$59:$F$92,MATCH(LEFT(L220,255),LEFT('Disaggregation Records'!$D$59:$D$92,255),0))=0,"",INDEX('Disaggregation Records'!$F$59:$F$92,MATCH(LEFT(L220,255),LEFT('Disaggregation Records'!$D$59:$D$92,255),0))),"")</f>
        <v/>
      </c>
      <c r="E220" s="369" t="str">
        <f t="array" ref="E220">IFERROR(IF(INDEX('Disaggregation Data'!$K$159:$K$310,MATCH(LEFT(M220,255),LEFT('Disaggregation Data'!$J$159:$J$310,255),0))=0,"",INDEX('Disaggregation Data'!$K$159:$K$310,MATCH(LEFT(M220,255),LEFT('Disaggregation Data'!J$159:$J$310,255),0))),"")</f>
        <v/>
      </c>
      <c r="F220" s="369" t="str">
        <f t="array" ref="F220">IFERROR(IF(INDEX('Disaggregation Data'!$L$159:$L$310,MATCH(LEFT(M220,255),LEFT('Disaggregation Data'!$J$159:$J$310,255),0))=0,"",INDEX('Disaggregation Data'!$L$159:$L$310,MATCH(LEFT(M220,255),LEFT('Disaggregation Data'!J$159:$J$310,255),0))),"")</f>
        <v/>
      </c>
      <c r="G220" s="369" t="str">
        <f t="array" ref="G220">IFERROR(IF(INDEX('Disaggregation Data'!$M$159:$M$310,MATCH(LEFT(M220,255),LEFT('Disaggregation Data'!$J$159:$J$310,255),0))=0,"",INDEX('Disaggregation Data'!$M$159:$M$310,MATCH(LEFT(M220,255),LEFT('Disaggregation Data'!J$159:$J$310,255),0))),"")</f>
        <v/>
      </c>
      <c r="H220" s="368" t="str">
        <f t="array" ref="H220">IFERROR(IF(INDEX('Disaggregation Data'!$N$159:$N$310,MATCH(LEFT(M220,255),LEFT('Disaggregation Data'!$J$159:$J$310,255),0))=0,"",INDEX('Disaggregation Data'!$N$159:$N$310,MATCH(LEFT(M220,255),LEFT('Disaggregation Data'!J$159:$J$310,255),0))),"")</f>
        <v/>
      </c>
      <c r="I220" s="458" t="str">
        <f t="array" ref="I220">IFERROR(IF(INDEX('Disaggregation Records'!$G$59:$G$92,MATCH(LEFT(L220,255),LEFT('Disaggregation Records'!$D$59:$D$92,255),0))=0,"",INDEX('Disaggregation Records'!$G$59:$G$92,MATCH(LEFT(L220,255),LEFT('Disaggregation Records'!$D$59:$D$92,255),0))),"")</f>
        <v/>
      </c>
      <c r="J220" s="463" t="s">
        <v>722</v>
      </c>
      <c r="K220" s="463">
        <f t="shared" si="12"/>
        <v>53</v>
      </c>
      <c r="L220" s="463" t="str">
        <f t="shared" si="13"/>
        <v/>
      </c>
      <c r="M220" s="463" t="str">
        <f t="shared" si="14"/>
        <v/>
      </c>
      <c r="N220" s="463" t="b">
        <f t="shared" si="15"/>
        <v>0</v>
      </c>
      <c r="O220" s="467" t="s">
        <v>1687</v>
      </c>
      <c r="P220" s="202"/>
      <c r="Q220" s="179"/>
    </row>
    <row r="221" spans="1:17" ht="37.5" customHeight="1" x14ac:dyDescent="0.3">
      <c r="A221" s="366">
        <v>6</v>
      </c>
      <c r="B221" s="383" t="str">
        <f>IFERROR(VLOOKUP(A221,'Outcome Indicators - Section C'!$A$10:$S$27,19,FALSE),"")</f>
        <v/>
      </c>
      <c r="C221" s="466" t="str">
        <f t="array" ref="C221">IFERROR(IF(INDEX('Disaggregation Records'!$E$59:$E$92,MATCH(LEFT(L221,255),LEFT('Disaggregation Records'!$D$59:$D$92,255),0))=0,"",INDEX('Disaggregation Records'!$E$59:$E$92,MATCH(LEFT(L221,255),LEFT('Disaggregation Records'!$D$59:$D$92,255),0))),"")</f>
        <v/>
      </c>
      <c r="D221" s="466" t="str">
        <f t="array" ref="D221">IFERROR(IF(INDEX('Disaggregation Records'!$F$59:$F$92,MATCH(LEFT(L221,255),LEFT('Disaggregation Records'!$D$59:$D$92,255),0))=0,"",INDEX('Disaggregation Records'!$F$59:$F$92,MATCH(LEFT(L221,255),LEFT('Disaggregation Records'!$D$59:$D$92,255),0))),"")</f>
        <v/>
      </c>
      <c r="E221" s="369" t="str">
        <f t="array" ref="E221">IFERROR(IF(INDEX('Disaggregation Data'!$K$159:$K$310,MATCH(LEFT(M221,255),LEFT('Disaggregation Data'!$J$159:$J$310,255),0))=0,"",INDEX('Disaggregation Data'!$K$159:$K$310,MATCH(LEFT(M221,255),LEFT('Disaggregation Data'!J$159:$J$310,255),0))),"")</f>
        <v/>
      </c>
      <c r="F221" s="369" t="str">
        <f t="array" ref="F221">IFERROR(IF(INDEX('Disaggregation Data'!$L$159:$L$310,MATCH(LEFT(M221,255),LEFT('Disaggregation Data'!$J$159:$J$310,255),0))=0,"",INDEX('Disaggregation Data'!$L$159:$L$310,MATCH(LEFT(M221,255),LEFT('Disaggregation Data'!J$159:$J$310,255),0))),"")</f>
        <v/>
      </c>
      <c r="G221" s="369" t="str">
        <f t="array" ref="G221">IFERROR(IF(INDEX('Disaggregation Data'!$M$159:$M$310,MATCH(LEFT(M221,255),LEFT('Disaggregation Data'!$J$159:$J$310,255),0))=0,"",INDEX('Disaggregation Data'!$M$159:$M$310,MATCH(LEFT(M221,255),LEFT('Disaggregation Data'!J$159:$J$310,255),0))),"")</f>
        <v/>
      </c>
      <c r="H221" s="368" t="str">
        <f t="array" ref="H221">IFERROR(IF(INDEX('Disaggregation Data'!$N$159:$N$310,MATCH(LEFT(M221,255),LEFT('Disaggregation Data'!$J$159:$J$310,255),0))=0,"",INDEX('Disaggregation Data'!$N$159:$N$310,MATCH(LEFT(M221,255),LEFT('Disaggregation Data'!J$159:$J$310,255),0))),"")</f>
        <v/>
      </c>
      <c r="I221" s="458" t="str">
        <f t="array" ref="I221">IFERROR(IF(INDEX('Disaggregation Records'!$G$59:$G$92,MATCH(LEFT(L221,255),LEFT('Disaggregation Records'!$D$59:$D$92,255),0))=0,"",INDEX('Disaggregation Records'!$G$59:$G$92,MATCH(LEFT(L221,255),LEFT('Disaggregation Records'!$D$59:$D$92,255),0))),"")</f>
        <v/>
      </c>
      <c r="J221" s="463" t="s">
        <v>722</v>
      </c>
      <c r="K221" s="463">
        <f t="shared" si="12"/>
        <v>54</v>
      </c>
      <c r="L221" s="463" t="str">
        <f t="shared" si="13"/>
        <v/>
      </c>
      <c r="M221" s="463" t="str">
        <f t="shared" si="14"/>
        <v/>
      </c>
      <c r="N221" s="463" t="b">
        <f t="shared" si="15"/>
        <v>0</v>
      </c>
      <c r="O221" s="467" t="s">
        <v>1688</v>
      </c>
      <c r="P221" s="202"/>
      <c r="Q221" s="179"/>
    </row>
    <row r="222" spans="1:17" ht="37.5" customHeight="1" x14ac:dyDescent="0.3">
      <c r="A222" s="366">
        <v>6</v>
      </c>
      <c r="B222" s="383" t="str">
        <f>IFERROR(VLOOKUP(A222,'Outcome Indicators - Section C'!$A$10:$S$27,19,FALSE),"")</f>
        <v/>
      </c>
      <c r="C222" s="466" t="str">
        <f t="array" ref="C222">IFERROR(IF(INDEX('Disaggregation Records'!$E$59:$E$92,MATCH(LEFT(L222,255),LEFT('Disaggregation Records'!$D$59:$D$92,255),0))=0,"",INDEX('Disaggregation Records'!$E$59:$E$92,MATCH(LEFT(L222,255),LEFT('Disaggregation Records'!$D$59:$D$92,255),0))),"")</f>
        <v/>
      </c>
      <c r="D222" s="466" t="str">
        <f t="array" ref="D222">IFERROR(IF(INDEX('Disaggregation Records'!$F$59:$F$92,MATCH(LEFT(L222,255),LEFT('Disaggregation Records'!$D$59:$D$92,255),0))=0,"",INDEX('Disaggregation Records'!$F$59:$F$92,MATCH(LEFT(L222,255),LEFT('Disaggregation Records'!$D$59:$D$92,255),0))),"")</f>
        <v/>
      </c>
      <c r="E222" s="369" t="str">
        <f t="array" ref="E222">IFERROR(IF(INDEX('Disaggregation Data'!$K$159:$K$310,MATCH(LEFT(M222,255),LEFT('Disaggregation Data'!$J$159:$J$310,255),0))=0,"",INDEX('Disaggregation Data'!$K$159:$K$310,MATCH(LEFT(M222,255),LEFT('Disaggregation Data'!J$159:$J$310,255),0))),"")</f>
        <v/>
      </c>
      <c r="F222" s="369" t="str">
        <f t="array" ref="F222">IFERROR(IF(INDEX('Disaggregation Data'!$L$159:$L$310,MATCH(LEFT(M222,255),LEFT('Disaggregation Data'!$J$159:$J$310,255),0))=0,"",INDEX('Disaggregation Data'!$L$159:$L$310,MATCH(LEFT(M222,255),LEFT('Disaggregation Data'!J$159:$J$310,255),0))),"")</f>
        <v/>
      </c>
      <c r="G222" s="369" t="str">
        <f t="array" ref="G222">IFERROR(IF(INDEX('Disaggregation Data'!$M$159:$M$310,MATCH(LEFT(M222,255),LEFT('Disaggregation Data'!$J$159:$J$310,255),0))=0,"",INDEX('Disaggregation Data'!$M$159:$M$310,MATCH(LEFT(M222,255),LEFT('Disaggregation Data'!J$159:$J$310,255),0))),"")</f>
        <v/>
      </c>
      <c r="H222" s="368" t="str">
        <f t="array" ref="H222">IFERROR(IF(INDEX('Disaggregation Data'!$N$159:$N$310,MATCH(LEFT(M222,255),LEFT('Disaggregation Data'!$J$159:$J$310,255),0))=0,"",INDEX('Disaggregation Data'!$N$159:$N$310,MATCH(LEFT(M222,255),LEFT('Disaggregation Data'!J$159:$J$310,255),0))),"")</f>
        <v/>
      </c>
      <c r="I222" s="458" t="str">
        <f t="array" ref="I222">IFERROR(IF(INDEX('Disaggregation Records'!$G$59:$G$92,MATCH(LEFT(L222,255),LEFT('Disaggregation Records'!$D$59:$D$92,255),0))=0,"",INDEX('Disaggregation Records'!$G$59:$G$92,MATCH(LEFT(L222,255),LEFT('Disaggregation Records'!$D$59:$D$92,255),0))),"")</f>
        <v/>
      </c>
      <c r="J222" s="463" t="s">
        <v>722</v>
      </c>
      <c r="K222" s="463">
        <f t="shared" si="12"/>
        <v>55</v>
      </c>
      <c r="L222" s="463" t="str">
        <f t="shared" si="13"/>
        <v/>
      </c>
      <c r="M222" s="463" t="str">
        <f t="shared" si="14"/>
        <v/>
      </c>
      <c r="N222" s="463" t="b">
        <f t="shared" si="15"/>
        <v>0</v>
      </c>
      <c r="O222" s="467" t="s">
        <v>1689</v>
      </c>
      <c r="P222" s="202"/>
      <c r="Q222" s="179"/>
    </row>
    <row r="223" spans="1:17" ht="37.5" customHeight="1" x14ac:dyDescent="0.3">
      <c r="A223" s="366">
        <v>6</v>
      </c>
      <c r="B223" s="383" t="str">
        <f>IFERROR(VLOOKUP(A223,'Outcome Indicators - Section C'!$A$10:$S$27,19,FALSE),"")</f>
        <v/>
      </c>
      <c r="C223" s="466" t="str">
        <f t="array" ref="C223">IFERROR(IF(INDEX('Disaggregation Records'!$E$59:$E$92,MATCH(LEFT(L223,255),LEFT('Disaggregation Records'!$D$59:$D$92,255),0))=0,"",INDEX('Disaggregation Records'!$E$59:$E$92,MATCH(LEFT(L223,255),LEFT('Disaggregation Records'!$D$59:$D$92,255),0))),"")</f>
        <v/>
      </c>
      <c r="D223" s="466" t="str">
        <f t="array" ref="D223">IFERROR(IF(INDEX('Disaggregation Records'!$F$59:$F$92,MATCH(LEFT(L223,255),LEFT('Disaggregation Records'!$D$59:$D$92,255),0))=0,"",INDEX('Disaggregation Records'!$F$59:$F$92,MATCH(LEFT(L223,255),LEFT('Disaggregation Records'!$D$59:$D$92,255),0))),"")</f>
        <v/>
      </c>
      <c r="E223" s="369" t="str">
        <f t="array" ref="E223">IFERROR(IF(INDEX('Disaggregation Data'!$K$159:$K$310,MATCH(LEFT(M223,255),LEFT('Disaggregation Data'!$J$159:$J$310,255),0))=0,"",INDEX('Disaggregation Data'!$K$159:$K$310,MATCH(LEFT(M223,255),LEFT('Disaggregation Data'!J$159:$J$310,255),0))),"")</f>
        <v/>
      </c>
      <c r="F223" s="369" t="str">
        <f t="array" ref="F223">IFERROR(IF(INDEX('Disaggregation Data'!$L$159:$L$310,MATCH(LEFT(M223,255),LEFT('Disaggregation Data'!$J$159:$J$310,255),0))=0,"",INDEX('Disaggregation Data'!$L$159:$L$310,MATCH(LEFT(M223,255),LEFT('Disaggregation Data'!J$159:$J$310,255),0))),"")</f>
        <v/>
      </c>
      <c r="G223" s="369" t="str">
        <f t="array" ref="G223">IFERROR(IF(INDEX('Disaggregation Data'!$M$159:$M$310,MATCH(LEFT(M223,255),LEFT('Disaggregation Data'!$J$159:$J$310,255),0))=0,"",INDEX('Disaggregation Data'!$M$159:$M$310,MATCH(LEFT(M223,255),LEFT('Disaggregation Data'!J$159:$J$310,255),0))),"")</f>
        <v/>
      </c>
      <c r="H223" s="368" t="str">
        <f t="array" ref="H223">IFERROR(IF(INDEX('Disaggregation Data'!$N$159:$N$310,MATCH(LEFT(M223,255),LEFT('Disaggregation Data'!$J$159:$J$310,255),0))=0,"",INDEX('Disaggregation Data'!$N$159:$N$310,MATCH(LEFT(M223,255),LEFT('Disaggregation Data'!J$159:$J$310,255),0))),"")</f>
        <v/>
      </c>
      <c r="I223" s="458" t="str">
        <f t="array" ref="I223">IFERROR(IF(INDEX('Disaggregation Records'!$G$59:$G$92,MATCH(LEFT(L223,255),LEFT('Disaggregation Records'!$D$59:$D$92,255),0))=0,"",INDEX('Disaggregation Records'!$G$59:$G$92,MATCH(LEFT(L223,255),LEFT('Disaggregation Records'!$D$59:$D$92,255),0))),"")</f>
        <v/>
      </c>
      <c r="J223" s="463" t="s">
        <v>722</v>
      </c>
      <c r="K223" s="463">
        <f t="shared" si="12"/>
        <v>56</v>
      </c>
      <c r="L223" s="463" t="str">
        <f t="shared" si="13"/>
        <v/>
      </c>
      <c r="M223" s="463" t="str">
        <f t="shared" si="14"/>
        <v/>
      </c>
      <c r="N223" s="463" t="b">
        <f t="shared" si="15"/>
        <v>0</v>
      </c>
      <c r="O223" s="467" t="s">
        <v>1690</v>
      </c>
      <c r="P223" s="202"/>
      <c r="Q223" s="179"/>
    </row>
    <row r="224" spans="1:17" ht="37.5" customHeight="1" x14ac:dyDescent="0.3">
      <c r="A224" s="366">
        <v>6</v>
      </c>
      <c r="B224" s="383" t="str">
        <f>IFERROR(VLOOKUP(A224,'Outcome Indicators - Section C'!$A$10:$S$27,19,FALSE),"")</f>
        <v/>
      </c>
      <c r="C224" s="466" t="str">
        <f t="array" ref="C224">IFERROR(IF(INDEX('Disaggregation Records'!$E$59:$E$92,MATCH(LEFT(L224,255),LEFT('Disaggregation Records'!$D$59:$D$92,255),0))=0,"",INDEX('Disaggregation Records'!$E$59:$E$92,MATCH(LEFT(L224,255),LEFT('Disaggregation Records'!$D$59:$D$92,255),0))),"")</f>
        <v/>
      </c>
      <c r="D224" s="466" t="str">
        <f t="array" ref="D224">IFERROR(IF(INDEX('Disaggregation Records'!$F$59:$F$92,MATCH(LEFT(L224,255),LEFT('Disaggregation Records'!$D$59:$D$92,255),0))=0,"",INDEX('Disaggregation Records'!$F$59:$F$92,MATCH(LEFT(L224,255),LEFT('Disaggregation Records'!$D$59:$D$92,255),0))),"")</f>
        <v/>
      </c>
      <c r="E224" s="369" t="str">
        <f t="array" ref="E224">IFERROR(IF(INDEX('Disaggregation Data'!$K$159:$K$310,MATCH(LEFT(M224,255),LEFT('Disaggregation Data'!$J$159:$J$310,255),0))=0,"",INDEX('Disaggregation Data'!$K$159:$K$310,MATCH(LEFT(M224,255),LEFT('Disaggregation Data'!J$159:$J$310,255),0))),"")</f>
        <v/>
      </c>
      <c r="F224" s="369" t="str">
        <f t="array" ref="F224">IFERROR(IF(INDEX('Disaggregation Data'!$L$159:$L$310,MATCH(LEFT(M224,255),LEFT('Disaggregation Data'!$J$159:$J$310,255),0))=0,"",INDEX('Disaggregation Data'!$L$159:$L$310,MATCH(LEFT(M224,255),LEFT('Disaggregation Data'!J$159:$J$310,255),0))),"")</f>
        <v/>
      </c>
      <c r="G224" s="369" t="str">
        <f t="array" ref="G224">IFERROR(IF(INDEX('Disaggregation Data'!$M$159:$M$310,MATCH(LEFT(M224,255),LEFT('Disaggregation Data'!$J$159:$J$310,255),0))=0,"",INDEX('Disaggregation Data'!$M$159:$M$310,MATCH(LEFT(M224,255),LEFT('Disaggregation Data'!J$159:$J$310,255),0))),"")</f>
        <v/>
      </c>
      <c r="H224" s="368" t="str">
        <f t="array" ref="H224">IFERROR(IF(INDEX('Disaggregation Data'!$N$159:$N$310,MATCH(LEFT(M224,255),LEFT('Disaggregation Data'!$J$159:$J$310,255),0))=0,"",INDEX('Disaggregation Data'!$N$159:$N$310,MATCH(LEFT(M224,255),LEFT('Disaggregation Data'!J$159:$J$310,255),0))),"")</f>
        <v/>
      </c>
      <c r="I224" s="458" t="str">
        <f t="array" ref="I224">IFERROR(IF(INDEX('Disaggregation Records'!$G$59:$G$92,MATCH(LEFT(L224,255),LEFT('Disaggregation Records'!$D$59:$D$92,255),0))=0,"",INDEX('Disaggregation Records'!$G$59:$G$92,MATCH(LEFT(L224,255),LEFT('Disaggregation Records'!$D$59:$D$92,255),0))),"")</f>
        <v/>
      </c>
      <c r="J224" s="463" t="s">
        <v>722</v>
      </c>
      <c r="K224" s="463">
        <f t="shared" si="12"/>
        <v>57</v>
      </c>
      <c r="L224" s="463" t="str">
        <f t="shared" si="13"/>
        <v/>
      </c>
      <c r="M224" s="463" t="str">
        <f t="shared" si="14"/>
        <v/>
      </c>
      <c r="N224" s="463" t="b">
        <f t="shared" si="15"/>
        <v>0</v>
      </c>
      <c r="O224" s="467" t="s">
        <v>1691</v>
      </c>
      <c r="P224" s="202"/>
      <c r="Q224" s="179"/>
    </row>
    <row r="225" spans="1:17" ht="37.5" customHeight="1" x14ac:dyDescent="0.3">
      <c r="A225" s="366">
        <v>6</v>
      </c>
      <c r="B225" s="383" t="str">
        <f>IFERROR(VLOOKUP(A225,'Outcome Indicators - Section C'!$A$10:$S$27,19,FALSE),"")</f>
        <v/>
      </c>
      <c r="C225" s="466" t="str">
        <f t="array" ref="C225">IFERROR(IF(INDEX('Disaggregation Records'!$E$59:$E$92,MATCH(LEFT(L225,255),LEFT('Disaggregation Records'!$D$59:$D$92,255),0))=0,"",INDEX('Disaggregation Records'!$E$59:$E$92,MATCH(LEFT(L225,255),LEFT('Disaggregation Records'!$D$59:$D$92,255),0))),"")</f>
        <v/>
      </c>
      <c r="D225" s="466" t="str">
        <f t="array" ref="D225">IFERROR(IF(INDEX('Disaggregation Records'!$F$59:$F$92,MATCH(LEFT(L225,255),LEFT('Disaggregation Records'!$D$59:$D$92,255),0))=0,"",INDEX('Disaggregation Records'!$F$59:$F$92,MATCH(LEFT(L225,255),LEFT('Disaggregation Records'!$D$59:$D$92,255),0))),"")</f>
        <v/>
      </c>
      <c r="E225" s="369" t="str">
        <f t="array" ref="E225">IFERROR(IF(INDEX('Disaggregation Data'!$K$159:$K$310,MATCH(LEFT(M225,255),LEFT('Disaggregation Data'!$J$159:$J$310,255),0))=0,"",INDEX('Disaggregation Data'!$K$159:$K$310,MATCH(LEFT(M225,255),LEFT('Disaggregation Data'!J$159:$J$310,255),0))),"")</f>
        <v/>
      </c>
      <c r="F225" s="369" t="str">
        <f t="array" ref="F225">IFERROR(IF(INDEX('Disaggregation Data'!$L$159:$L$310,MATCH(LEFT(M225,255),LEFT('Disaggregation Data'!$J$159:$J$310,255),0))=0,"",INDEX('Disaggregation Data'!$L$159:$L$310,MATCH(LEFT(M225,255),LEFT('Disaggregation Data'!J$159:$J$310,255),0))),"")</f>
        <v/>
      </c>
      <c r="G225" s="369" t="str">
        <f t="array" ref="G225">IFERROR(IF(INDEX('Disaggregation Data'!$M$159:$M$310,MATCH(LEFT(M225,255),LEFT('Disaggregation Data'!$J$159:$J$310,255),0))=0,"",INDEX('Disaggregation Data'!$M$159:$M$310,MATCH(LEFT(M225,255),LEFT('Disaggregation Data'!J$159:$J$310,255),0))),"")</f>
        <v/>
      </c>
      <c r="H225" s="368" t="str">
        <f t="array" ref="H225">IFERROR(IF(INDEX('Disaggregation Data'!$N$159:$N$310,MATCH(LEFT(M225,255),LEFT('Disaggregation Data'!$J$159:$J$310,255),0))=0,"",INDEX('Disaggregation Data'!$N$159:$N$310,MATCH(LEFT(M225,255),LEFT('Disaggregation Data'!J$159:$J$310,255),0))),"")</f>
        <v/>
      </c>
      <c r="I225" s="458" t="str">
        <f t="array" ref="I225">IFERROR(IF(INDEX('Disaggregation Records'!$G$59:$G$92,MATCH(LEFT(L225,255),LEFT('Disaggregation Records'!$D$59:$D$92,255),0))=0,"",INDEX('Disaggregation Records'!$G$59:$G$92,MATCH(LEFT(L225,255),LEFT('Disaggregation Records'!$D$59:$D$92,255),0))),"")</f>
        <v/>
      </c>
      <c r="J225" s="463" t="s">
        <v>722</v>
      </c>
      <c r="K225" s="463">
        <f t="shared" si="12"/>
        <v>58</v>
      </c>
      <c r="L225" s="463" t="str">
        <f t="shared" si="13"/>
        <v/>
      </c>
      <c r="M225" s="463" t="str">
        <f t="shared" si="14"/>
        <v/>
      </c>
      <c r="N225" s="463" t="b">
        <f t="shared" si="15"/>
        <v>0</v>
      </c>
      <c r="O225" s="467" t="s">
        <v>1692</v>
      </c>
      <c r="P225" s="202"/>
      <c r="Q225" s="179"/>
    </row>
    <row r="226" spans="1:17" ht="37.5" customHeight="1" x14ac:dyDescent="0.3">
      <c r="A226" s="366">
        <v>6</v>
      </c>
      <c r="B226" s="383" t="str">
        <f>IFERROR(VLOOKUP(A226,'Outcome Indicators - Section C'!$A$10:$S$27,19,FALSE),"")</f>
        <v/>
      </c>
      <c r="C226" s="466" t="str">
        <f t="array" ref="C226">IFERROR(IF(INDEX('Disaggregation Records'!$E$59:$E$92,MATCH(LEFT(L226,255),LEFT('Disaggregation Records'!$D$59:$D$92,255),0))=0,"",INDEX('Disaggregation Records'!$E$59:$E$92,MATCH(LEFT(L226,255),LEFT('Disaggregation Records'!$D$59:$D$92,255),0))),"")</f>
        <v/>
      </c>
      <c r="D226" s="466" t="str">
        <f t="array" ref="D226">IFERROR(IF(INDEX('Disaggregation Records'!$F$59:$F$92,MATCH(LEFT(L226,255),LEFT('Disaggregation Records'!$D$59:$D$92,255),0))=0,"",INDEX('Disaggregation Records'!$F$59:$F$92,MATCH(LEFT(L226,255),LEFT('Disaggregation Records'!$D$59:$D$92,255),0))),"")</f>
        <v/>
      </c>
      <c r="E226" s="369" t="str">
        <f t="array" ref="E226">IFERROR(IF(INDEX('Disaggregation Data'!$K$159:$K$310,MATCH(LEFT(M226,255),LEFT('Disaggregation Data'!$J$159:$J$310,255),0))=0,"",INDEX('Disaggregation Data'!$K$159:$K$310,MATCH(LEFT(M226,255),LEFT('Disaggregation Data'!J$159:$J$310,255),0))),"")</f>
        <v/>
      </c>
      <c r="F226" s="369" t="str">
        <f t="array" ref="F226">IFERROR(IF(INDEX('Disaggregation Data'!$L$159:$L$310,MATCH(LEFT(M226,255),LEFT('Disaggregation Data'!$J$159:$J$310,255),0))=0,"",INDEX('Disaggregation Data'!$L$159:$L$310,MATCH(LEFT(M226,255),LEFT('Disaggregation Data'!J$159:$J$310,255),0))),"")</f>
        <v/>
      </c>
      <c r="G226" s="369" t="str">
        <f t="array" ref="G226">IFERROR(IF(INDEX('Disaggregation Data'!$M$159:$M$310,MATCH(LEFT(M226,255),LEFT('Disaggregation Data'!$J$159:$J$310,255),0))=0,"",INDEX('Disaggregation Data'!$M$159:$M$310,MATCH(LEFT(M226,255),LEFT('Disaggregation Data'!J$159:$J$310,255),0))),"")</f>
        <v/>
      </c>
      <c r="H226" s="368" t="str">
        <f t="array" ref="H226">IFERROR(IF(INDEX('Disaggregation Data'!$N$159:$N$310,MATCH(LEFT(M226,255),LEFT('Disaggregation Data'!$J$159:$J$310,255),0))=0,"",INDEX('Disaggregation Data'!$N$159:$N$310,MATCH(LEFT(M226,255),LEFT('Disaggregation Data'!J$159:$J$310,255),0))),"")</f>
        <v/>
      </c>
      <c r="I226" s="458" t="str">
        <f t="array" ref="I226">IFERROR(IF(INDEX('Disaggregation Records'!$G$59:$G$92,MATCH(LEFT(L226,255),LEFT('Disaggregation Records'!$D$59:$D$92,255),0))=0,"",INDEX('Disaggregation Records'!$G$59:$G$92,MATCH(LEFT(L226,255),LEFT('Disaggregation Records'!$D$59:$D$92,255),0))),"")</f>
        <v/>
      </c>
      <c r="J226" s="463" t="s">
        <v>722</v>
      </c>
      <c r="K226" s="463">
        <f t="shared" si="12"/>
        <v>59</v>
      </c>
      <c r="L226" s="463" t="str">
        <f t="shared" si="13"/>
        <v/>
      </c>
      <c r="M226" s="463" t="str">
        <f t="shared" si="14"/>
        <v/>
      </c>
      <c r="N226" s="463" t="b">
        <f t="shared" si="15"/>
        <v>0</v>
      </c>
      <c r="O226" s="467" t="s">
        <v>1693</v>
      </c>
      <c r="P226" s="202"/>
      <c r="Q226" s="179"/>
    </row>
    <row r="227" spans="1:17" ht="37.5" customHeight="1" x14ac:dyDescent="0.3">
      <c r="A227" s="366">
        <v>6</v>
      </c>
      <c r="B227" s="383" t="str">
        <f>IFERROR(VLOOKUP(A227,'Outcome Indicators - Section C'!$A$10:$S$27,19,FALSE),"")</f>
        <v/>
      </c>
      <c r="C227" s="466" t="str">
        <f t="array" ref="C227">IFERROR(IF(INDEX('Disaggregation Records'!$E$59:$E$92,MATCH(LEFT(L227,255),LEFT('Disaggregation Records'!$D$59:$D$92,255),0))=0,"",INDEX('Disaggregation Records'!$E$59:$E$92,MATCH(LEFT(L227,255),LEFT('Disaggregation Records'!$D$59:$D$92,255),0))),"")</f>
        <v/>
      </c>
      <c r="D227" s="466" t="str">
        <f t="array" ref="D227">IFERROR(IF(INDEX('Disaggregation Records'!$F$59:$F$92,MATCH(LEFT(L227,255),LEFT('Disaggregation Records'!$D$59:$D$92,255),0))=0,"",INDEX('Disaggregation Records'!$F$59:$F$92,MATCH(LEFT(L227,255),LEFT('Disaggregation Records'!$D$59:$D$92,255),0))),"")</f>
        <v/>
      </c>
      <c r="E227" s="369" t="str">
        <f t="array" ref="E227">IFERROR(IF(INDEX('Disaggregation Data'!$K$159:$K$310,MATCH(LEFT(M227,255),LEFT('Disaggregation Data'!$J$159:$J$310,255),0))=0,"",INDEX('Disaggregation Data'!$K$159:$K$310,MATCH(LEFT(M227,255),LEFT('Disaggregation Data'!J$159:$J$310,255),0))),"")</f>
        <v/>
      </c>
      <c r="F227" s="369" t="str">
        <f t="array" ref="F227">IFERROR(IF(INDEX('Disaggregation Data'!$L$159:$L$310,MATCH(LEFT(M227,255),LEFT('Disaggregation Data'!$J$159:$J$310,255),0))=0,"",INDEX('Disaggregation Data'!$L$159:$L$310,MATCH(LEFT(M227,255),LEFT('Disaggregation Data'!J$159:$J$310,255),0))),"")</f>
        <v/>
      </c>
      <c r="G227" s="369" t="str">
        <f t="array" ref="G227">IFERROR(IF(INDEX('Disaggregation Data'!$M$159:$M$310,MATCH(LEFT(M227,255),LEFT('Disaggregation Data'!$J$159:$J$310,255),0))=0,"",INDEX('Disaggregation Data'!$M$159:$M$310,MATCH(LEFT(M227,255),LEFT('Disaggregation Data'!J$159:$J$310,255),0))),"")</f>
        <v/>
      </c>
      <c r="H227" s="368" t="str">
        <f t="array" ref="H227">IFERROR(IF(INDEX('Disaggregation Data'!$N$159:$N$310,MATCH(LEFT(M227,255),LEFT('Disaggregation Data'!$J$159:$J$310,255),0))=0,"",INDEX('Disaggregation Data'!$N$159:$N$310,MATCH(LEFT(M227,255),LEFT('Disaggregation Data'!J$159:$J$310,255),0))),"")</f>
        <v/>
      </c>
      <c r="I227" s="458" t="str">
        <f t="array" ref="I227">IFERROR(IF(INDEX('Disaggregation Records'!$G$59:$G$92,MATCH(LEFT(L227,255),LEFT('Disaggregation Records'!$D$59:$D$92,255),0))=0,"",INDEX('Disaggregation Records'!$G$59:$G$92,MATCH(LEFT(L227,255),LEFT('Disaggregation Records'!$D$59:$D$92,255),0))),"")</f>
        <v/>
      </c>
      <c r="J227" s="463" t="s">
        <v>722</v>
      </c>
      <c r="K227" s="463">
        <f t="shared" si="12"/>
        <v>60</v>
      </c>
      <c r="L227" s="463" t="str">
        <f t="shared" si="13"/>
        <v/>
      </c>
      <c r="M227" s="463" t="str">
        <f t="shared" si="14"/>
        <v/>
      </c>
      <c r="N227" s="463" t="b">
        <f t="shared" si="15"/>
        <v>0</v>
      </c>
      <c r="O227" s="467" t="s">
        <v>1694</v>
      </c>
      <c r="P227" s="202"/>
      <c r="Q227" s="179"/>
    </row>
    <row r="228" spans="1:17" ht="37.5" customHeight="1" x14ac:dyDescent="0.3">
      <c r="A228" s="366">
        <v>7</v>
      </c>
      <c r="B228" s="383" t="str">
        <f>IFERROR(VLOOKUP(A228,'Outcome Indicators - Section C'!$A$10:$S$27,19,FALSE),"")</f>
        <v/>
      </c>
      <c r="C228" s="466" t="str">
        <f t="array" ref="C228">IFERROR(IF(INDEX('Disaggregation Records'!$E$59:$E$92,MATCH(LEFT(L228,255),LEFT('Disaggregation Records'!$D$59:$D$92,255),0))=0,"",INDEX('Disaggregation Records'!$E$59:$E$92,MATCH(LEFT(L228,255),LEFT('Disaggregation Records'!$D$59:$D$92,255),0))),"")</f>
        <v/>
      </c>
      <c r="D228" s="466" t="str">
        <f t="array" ref="D228">IFERROR(IF(INDEX('Disaggregation Records'!$F$59:$F$92,MATCH(LEFT(L228,255),LEFT('Disaggregation Records'!$D$59:$D$92,255),0))=0,"",INDEX('Disaggregation Records'!$F$59:$F$92,MATCH(LEFT(L228,255),LEFT('Disaggregation Records'!$D$59:$D$92,255),0))),"")</f>
        <v/>
      </c>
      <c r="E228" s="369" t="str">
        <f t="array" ref="E228">IFERROR(IF(INDEX('Disaggregation Data'!$K$159:$K$310,MATCH(LEFT(M228,255),LEFT('Disaggregation Data'!$J$159:$J$310,255),0))=0,"",INDEX('Disaggregation Data'!$K$159:$K$310,MATCH(LEFT(M228,255),LEFT('Disaggregation Data'!J$159:$J$310,255),0))),"")</f>
        <v/>
      </c>
      <c r="F228" s="369" t="str">
        <f t="array" ref="F228">IFERROR(IF(INDEX('Disaggregation Data'!$L$159:$L$310,MATCH(LEFT(M228,255),LEFT('Disaggregation Data'!$J$159:$J$310,255),0))=0,"",INDEX('Disaggregation Data'!$L$159:$L$310,MATCH(LEFT(M228,255),LEFT('Disaggregation Data'!J$159:$J$310,255),0))),"")</f>
        <v/>
      </c>
      <c r="G228" s="369" t="str">
        <f t="array" ref="G228">IFERROR(IF(INDEX('Disaggregation Data'!$M$159:$M$310,MATCH(LEFT(M228,255),LEFT('Disaggregation Data'!$J$159:$J$310,255),0))=0,"",INDEX('Disaggregation Data'!$M$159:$M$310,MATCH(LEFT(M228,255),LEFT('Disaggregation Data'!J$159:$J$310,255),0))),"")</f>
        <v/>
      </c>
      <c r="H228" s="368" t="str">
        <f t="array" ref="H228">IFERROR(IF(INDEX('Disaggregation Data'!$N$159:$N$310,MATCH(LEFT(M228,255),LEFT('Disaggregation Data'!$J$159:$J$310,255),0))=0,"",INDEX('Disaggregation Data'!$N$159:$N$310,MATCH(LEFT(M228,255),LEFT('Disaggregation Data'!J$159:$J$310,255),0))),"")</f>
        <v/>
      </c>
      <c r="I228" s="458" t="str">
        <f t="array" ref="I228">IFERROR(IF(INDEX('Disaggregation Records'!$G$59:$G$92,MATCH(LEFT(L228,255),LEFT('Disaggregation Records'!$D$59:$D$92,255),0))=0,"",INDEX('Disaggregation Records'!$G$59:$G$92,MATCH(LEFT(L228,255),LEFT('Disaggregation Records'!$D$59:$D$92,255),0))),"")</f>
        <v/>
      </c>
      <c r="J228" s="463" t="s">
        <v>725</v>
      </c>
      <c r="K228" s="463">
        <f t="shared" si="12"/>
        <v>61</v>
      </c>
      <c r="L228" s="463" t="str">
        <f t="shared" si="13"/>
        <v/>
      </c>
      <c r="M228" s="463" t="str">
        <f t="shared" si="14"/>
        <v/>
      </c>
      <c r="N228" s="463" t="b">
        <f t="shared" si="15"/>
        <v>0</v>
      </c>
      <c r="O228" s="467" t="s">
        <v>1695</v>
      </c>
      <c r="P228" s="202"/>
      <c r="Q228" s="179"/>
    </row>
    <row r="229" spans="1:17" ht="37.5" customHeight="1" x14ac:dyDescent="0.3">
      <c r="A229" s="366">
        <v>7</v>
      </c>
      <c r="B229" s="383" t="str">
        <f>IFERROR(VLOOKUP(A229,'Outcome Indicators - Section C'!$A$10:$S$27,19,FALSE),"")</f>
        <v/>
      </c>
      <c r="C229" s="466" t="str">
        <f t="array" ref="C229">IFERROR(IF(INDEX('Disaggregation Records'!$E$59:$E$92,MATCH(LEFT(L229,255),LEFT('Disaggregation Records'!$D$59:$D$92,255),0))=0,"",INDEX('Disaggregation Records'!$E$59:$E$92,MATCH(LEFT(L229,255),LEFT('Disaggregation Records'!$D$59:$D$92,255),0))),"")</f>
        <v/>
      </c>
      <c r="D229" s="466" t="str">
        <f t="array" ref="D229">IFERROR(IF(INDEX('Disaggregation Records'!$F$59:$F$92,MATCH(LEFT(L229,255),LEFT('Disaggregation Records'!$D$59:$D$92,255),0))=0,"",INDEX('Disaggregation Records'!$F$59:$F$92,MATCH(LEFT(L229,255),LEFT('Disaggregation Records'!$D$59:$D$92,255),0))),"")</f>
        <v/>
      </c>
      <c r="E229" s="369" t="str">
        <f t="array" ref="E229">IFERROR(IF(INDEX('Disaggregation Data'!$K$159:$K$310,MATCH(LEFT(M229,255),LEFT('Disaggregation Data'!$J$159:$J$310,255),0))=0,"",INDEX('Disaggregation Data'!$K$159:$K$310,MATCH(LEFT(M229,255),LEFT('Disaggregation Data'!J$159:$J$310,255),0))),"")</f>
        <v/>
      </c>
      <c r="F229" s="369" t="str">
        <f t="array" ref="F229">IFERROR(IF(INDEX('Disaggregation Data'!$L$159:$L$310,MATCH(LEFT(M229,255),LEFT('Disaggregation Data'!$J$159:$J$310,255),0))=0,"",INDEX('Disaggregation Data'!$L$159:$L$310,MATCH(LEFT(M229,255),LEFT('Disaggregation Data'!J$159:$J$310,255),0))),"")</f>
        <v/>
      </c>
      <c r="G229" s="369" t="str">
        <f t="array" ref="G229">IFERROR(IF(INDEX('Disaggregation Data'!$M$159:$M$310,MATCH(LEFT(M229,255),LEFT('Disaggregation Data'!$J$159:$J$310,255),0))=0,"",INDEX('Disaggregation Data'!$M$159:$M$310,MATCH(LEFT(M229,255),LEFT('Disaggregation Data'!J$159:$J$310,255),0))),"")</f>
        <v/>
      </c>
      <c r="H229" s="368" t="str">
        <f t="array" ref="H229">IFERROR(IF(INDEX('Disaggregation Data'!$N$159:$N$310,MATCH(LEFT(M229,255),LEFT('Disaggregation Data'!$J$159:$J$310,255),0))=0,"",INDEX('Disaggregation Data'!$N$159:$N$310,MATCH(LEFT(M229,255),LEFT('Disaggregation Data'!J$159:$J$310,255),0))),"")</f>
        <v/>
      </c>
      <c r="I229" s="458" t="str">
        <f t="array" ref="I229">IFERROR(IF(INDEX('Disaggregation Records'!$G$59:$G$92,MATCH(LEFT(L229,255),LEFT('Disaggregation Records'!$D$59:$D$92,255),0))=0,"",INDEX('Disaggregation Records'!$G$59:$G$92,MATCH(LEFT(L229,255),LEFT('Disaggregation Records'!$D$59:$D$92,255),0))),"")</f>
        <v/>
      </c>
      <c r="J229" s="463" t="s">
        <v>725</v>
      </c>
      <c r="K229" s="463">
        <f t="shared" si="12"/>
        <v>62</v>
      </c>
      <c r="L229" s="463" t="str">
        <f t="shared" si="13"/>
        <v/>
      </c>
      <c r="M229" s="463" t="str">
        <f t="shared" si="14"/>
        <v/>
      </c>
      <c r="N229" s="463" t="b">
        <f t="shared" si="15"/>
        <v>0</v>
      </c>
      <c r="O229" s="467" t="s">
        <v>1696</v>
      </c>
      <c r="P229" s="202"/>
      <c r="Q229" s="179"/>
    </row>
    <row r="230" spans="1:17" ht="37.5" customHeight="1" x14ac:dyDescent="0.3">
      <c r="A230" s="366">
        <v>7</v>
      </c>
      <c r="B230" s="383" t="str">
        <f>IFERROR(VLOOKUP(A230,'Outcome Indicators - Section C'!$A$10:$S$27,19,FALSE),"")</f>
        <v/>
      </c>
      <c r="C230" s="466" t="str">
        <f t="array" ref="C230">IFERROR(IF(INDEX('Disaggregation Records'!$E$59:$E$92,MATCH(LEFT(L230,255),LEFT('Disaggregation Records'!$D$59:$D$92,255),0))=0,"",INDEX('Disaggregation Records'!$E$59:$E$92,MATCH(LEFT(L230,255),LEFT('Disaggregation Records'!$D$59:$D$92,255),0))),"")</f>
        <v/>
      </c>
      <c r="D230" s="466" t="str">
        <f t="array" ref="D230">IFERROR(IF(INDEX('Disaggregation Records'!$F$59:$F$92,MATCH(LEFT(L230,255),LEFT('Disaggregation Records'!$D$59:$D$92,255),0))=0,"",INDEX('Disaggregation Records'!$F$59:$F$92,MATCH(LEFT(L230,255),LEFT('Disaggregation Records'!$D$59:$D$92,255),0))),"")</f>
        <v/>
      </c>
      <c r="E230" s="369" t="str">
        <f t="array" ref="E230">IFERROR(IF(INDEX('Disaggregation Data'!$K$159:$K$310,MATCH(LEFT(M230,255),LEFT('Disaggregation Data'!$J$159:$J$310,255),0))=0,"",INDEX('Disaggregation Data'!$K$159:$K$310,MATCH(LEFT(M230,255),LEFT('Disaggregation Data'!J$159:$J$310,255),0))),"")</f>
        <v/>
      </c>
      <c r="F230" s="369" t="str">
        <f t="array" ref="F230">IFERROR(IF(INDEX('Disaggregation Data'!$L$159:$L$310,MATCH(LEFT(M230,255),LEFT('Disaggregation Data'!$J$159:$J$310,255),0))=0,"",INDEX('Disaggregation Data'!$L$159:$L$310,MATCH(LEFT(M230,255),LEFT('Disaggregation Data'!J$159:$J$310,255),0))),"")</f>
        <v/>
      </c>
      <c r="G230" s="369" t="str">
        <f t="array" ref="G230">IFERROR(IF(INDEX('Disaggregation Data'!$M$159:$M$310,MATCH(LEFT(M230,255),LEFT('Disaggregation Data'!$J$159:$J$310,255),0))=0,"",INDEX('Disaggregation Data'!$M$159:$M$310,MATCH(LEFT(M230,255),LEFT('Disaggregation Data'!J$159:$J$310,255),0))),"")</f>
        <v/>
      </c>
      <c r="H230" s="368" t="str">
        <f t="array" ref="H230">IFERROR(IF(INDEX('Disaggregation Data'!$N$159:$N$310,MATCH(LEFT(M230,255),LEFT('Disaggregation Data'!$J$159:$J$310,255),0))=0,"",INDEX('Disaggregation Data'!$N$159:$N$310,MATCH(LEFT(M230,255),LEFT('Disaggregation Data'!J$159:$J$310,255),0))),"")</f>
        <v/>
      </c>
      <c r="I230" s="458" t="str">
        <f t="array" ref="I230">IFERROR(IF(INDEX('Disaggregation Records'!$G$59:$G$92,MATCH(LEFT(L230,255),LEFT('Disaggregation Records'!$D$59:$D$92,255),0))=0,"",INDEX('Disaggregation Records'!$G$59:$G$92,MATCH(LEFT(L230,255),LEFT('Disaggregation Records'!$D$59:$D$92,255),0))),"")</f>
        <v/>
      </c>
      <c r="J230" s="463" t="s">
        <v>725</v>
      </c>
      <c r="K230" s="463">
        <f t="shared" si="12"/>
        <v>63</v>
      </c>
      <c r="L230" s="463" t="str">
        <f t="shared" si="13"/>
        <v/>
      </c>
      <c r="M230" s="463" t="str">
        <f t="shared" si="14"/>
        <v/>
      </c>
      <c r="N230" s="463" t="b">
        <f t="shared" si="15"/>
        <v>0</v>
      </c>
      <c r="O230" s="467" t="s">
        <v>1697</v>
      </c>
      <c r="P230" s="202"/>
      <c r="Q230" s="179"/>
    </row>
    <row r="231" spans="1:17" ht="37.5" customHeight="1" x14ac:dyDescent="0.3">
      <c r="A231" s="366">
        <v>7</v>
      </c>
      <c r="B231" s="383" t="str">
        <f>IFERROR(VLOOKUP(A231,'Outcome Indicators - Section C'!$A$10:$S$27,19,FALSE),"")</f>
        <v/>
      </c>
      <c r="C231" s="466" t="str">
        <f t="array" ref="C231">IFERROR(IF(INDEX('Disaggregation Records'!$E$59:$E$92,MATCH(LEFT(L231,255),LEFT('Disaggregation Records'!$D$59:$D$92,255),0))=0,"",INDEX('Disaggregation Records'!$E$59:$E$92,MATCH(LEFT(L231,255),LEFT('Disaggregation Records'!$D$59:$D$92,255),0))),"")</f>
        <v/>
      </c>
      <c r="D231" s="466" t="str">
        <f t="array" ref="D231">IFERROR(IF(INDEX('Disaggregation Records'!$F$59:$F$92,MATCH(LEFT(L231,255),LEFT('Disaggregation Records'!$D$59:$D$92,255),0))=0,"",INDEX('Disaggregation Records'!$F$59:$F$92,MATCH(LEFT(L231,255),LEFT('Disaggregation Records'!$D$59:$D$92,255),0))),"")</f>
        <v/>
      </c>
      <c r="E231" s="369" t="str">
        <f t="array" ref="E231">IFERROR(IF(INDEX('Disaggregation Data'!$K$159:$K$310,MATCH(LEFT(M231,255),LEFT('Disaggregation Data'!$J$159:$J$310,255),0))=0,"",INDEX('Disaggregation Data'!$K$159:$K$310,MATCH(LEFT(M231,255),LEFT('Disaggregation Data'!J$159:$J$310,255),0))),"")</f>
        <v/>
      </c>
      <c r="F231" s="369" t="str">
        <f t="array" ref="F231">IFERROR(IF(INDEX('Disaggregation Data'!$L$159:$L$310,MATCH(LEFT(M231,255),LEFT('Disaggregation Data'!$J$159:$J$310,255),0))=0,"",INDEX('Disaggregation Data'!$L$159:$L$310,MATCH(LEFT(M231,255),LEFT('Disaggregation Data'!J$159:$J$310,255),0))),"")</f>
        <v/>
      </c>
      <c r="G231" s="369" t="str">
        <f t="array" ref="G231">IFERROR(IF(INDEX('Disaggregation Data'!$M$159:$M$310,MATCH(LEFT(M231,255),LEFT('Disaggregation Data'!$J$159:$J$310,255),0))=0,"",INDEX('Disaggregation Data'!$M$159:$M$310,MATCH(LEFT(M231,255),LEFT('Disaggregation Data'!J$159:$J$310,255),0))),"")</f>
        <v/>
      </c>
      <c r="H231" s="368" t="str">
        <f t="array" ref="H231">IFERROR(IF(INDEX('Disaggregation Data'!$N$159:$N$310,MATCH(LEFT(M231,255),LEFT('Disaggregation Data'!$J$159:$J$310,255),0))=0,"",INDEX('Disaggregation Data'!$N$159:$N$310,MATCH(LEFT(M231,255),LEFT('Disaggregation Data'!J$159:$J$310,255),0))),"")</f>
        <v/>
      </c>
      <c r="I231" s="458" t="str">
        <f t="array" ref="I231">IFERROR(IF(INDEX('Disaggregation Records'!$G$59:$G$92,MATCH(LEFT(L231,255),LEFT('Disaggregation Records'!$D$59:$D$92,255),0))=0,"",INDEX('Disaggregation Records'!$G$59:$G$92,MATCH(LEFT(L231,255),LEFT('Disaggregation Records'!$D$59:$D$92,255),0))),"")</f>
        <v/>
      </c>
      <c r="J231" s="463" t="s">
        <v>725</v>
      </c>
      <c r="K231" s="463">
        <f t="shared" si="12"/>
        <v>64</v>
      </c>
      <c r="L231" s="463" t="str">
        <f t="shared" si="13"/>
        <v/>
      </c>
      <c r="M231" s="463" t="str">
        <f t="shared" si="14"/>
        <v/>
      </c>
      <c r="N231" s="463" t="b">
        <f t="shared" si="15"/>
        <v>0</v>
      </c>
      <c r="O231" s="467" t="s">
        <v>1698</v>
      </c>
      <c r="P231" s="202"/>
      <c r="Q231" s="179"/>
    </row>
    <row r="232" spans="1:17" ht="37.5" customHeight="1" x14ac:dyDescent="0.3">
      <c r="A232" s="366">
        <v>7</v>
      </c>
      <c r="B232" s="383" t="str">
        <f>IFERROR(VLOOKUP(A232,'Outcome Indicators - Section C'!$A$10:$S$27,19,FALSE),"")</f>
        <v/>
      </c>
      <c r="C232" s="466" t="str">
        <f t="array" ref="C232">IFERROR(IF(INDEX('Disaggregation Records'!$E$59:$E$92,MATCH(LEFT(L232,255),LEFT('Disaggregation Records'!$D$59:$D$92,255),0))=0,"",INDEX('Disaggregation Records'!$E$59:$E$92,MATCH(LEFT(L232,255),LEFT('Disaggregation Records'!$D$59:$D$92,255),0))),"")</f>
        <v/>
      </c>
      <c r="D232" s="466" t="str">
        <f t="array" ref="D232">IFERROR(IF(INDEX('Disaggregation Records'!$F$59:$F$92,MATCH(LEFT(L232,255),LEFT('Disaggregation Records'!$D$59:$D$92,255),0))=0,"",INDEX('Disaggregation Records'!$F$59:$F$92,MATCH(LEFT(L232,255),LEFT('Disaggregation Records'!$D$59:$D$92,255),0))),"")</f>
        <v/>
      </c>
      <c r="E232" s="369" t="str">
        <f t="array" ref="E232">IFERROR(IF(INDEX('Disaggregation Data'!$K$159:$K$310,MATCH(LEFT(M232,255),LEFT('Disaggregation Data'!$J$159:$J$310,255),0))=0,"",INDEX('Disaggregation Data'!$K$159:$K$310,MATCH(LEFT(M232,255),LEFT('Disaggregation Data'!J$159:$J$310,255),0))),"")</f>
        <v/>
      </c>
      <c r="F232" s="369" t="str">
        <f t="array" ref="F232">IFERROR(IF(INDEX('Disaggregation Data'!$L$159:$L$310,MATCH(LEFT(M232,255),LEFT('Disaggregation Data'!$J$159:$J$310,255),0))=0,"",INDEX('Disaggregation Data'!$L$159:$L$310,MATCH(LEFT(M232,255),LEFT('Disaggregation Data'!J$159:$J$310,255),0))),"")</f>
        <v/>
      </c>
      <c r="G232" s="369" t="str">
        <f t="array" ref="G232">IFERROR(IF(INDEX('Disaggregation Data'!$M$159:$M$310,MATCH(LEFT(M232,255),LEFT('Disaggregation Data'!$J$159:$J$310,255),0))=0,"",INDEX('Disaggregation Data'!$M$159:$M$310,MATCH(LEFT(M232,255),LEFT('Disaggregation Data'!J$159:$J$310,255),0))),"")</f>
        <v/>
      </c>
      <c r="H232" s="368" t="str">
        <f t="array" ref="H232">IFERROR(IF(INDEX('Disaggregation Data'!$N$159:$N$310,MATCH(LEFT(M232,255),LEFT('Disaggregation Data'!$J$159:$J$310,255),0))=0,"",INDEX('Disaggregation Data'!$N$159:$N$310,MATCH(LEFT(M232,255),LEFT('Disaggregation Data'!J$159:$J$310,255),0))),"")</f>
        <v/>
      </c>
      <c r="I232" s="458" t="str">
        <f t="array" ref="I232">IFERROR(IF(INDEX('Disaggregation Records'!$G$59:$G$92,MATCH(LEFT(L232,255),LEFT('Disaggregation Records'!$D$59:$D$92,255),0))=0,"",INDEX('Disaggregation Records'!$G$59:$G$92,MATCH(LEFT(L232,255),LEFT('Disaggregation Records'!$D$59:$D$92,255),0))),"")</f>
        <v/>
      </c>
      <c r="J232" s="463" t="s">
        <v>725</v>
      </c>
      <c r="K232" s="463">
        <f t="shared" ref="K232:K295" si="16">IF(B232=B231,K231+1,0)</f>
        <v>65</v>
      </c>
      <c r="L232" s="463" t="str">
        <f t="shared" ref="L232:L295" si="17">IF(B232&lt;&gt;"",B232&amp;"-"&amp;K232,"")</f>
        <v/>
      </c>
      <c r="M232" s="463" t="str">
        <f t="shared" ref="M232:M295" si="18">IF(B232&lt;&gt;"",B232&amp;C232&amp;D232,"")</f>
        <v/>
      </c>
      <c r="N232" s="463" t="b">
        <f t="shared" ref="N232:N295" si="19">IFERROR(IF(B232&lt;&gt;"",TRUE,FALSE),"")</f>
        <v>0</v>
      </c>
      <c r="O232" s="467" t="s">
        <v>1699</v>
      </c>
      <c r="P232" s="202"/>
      <c r="Q232" s="179"/>
    </row>
    <row r="233" spans="1:17" ht="37.5" customHeight="1" x14ac:dyDescent="0.3">
      <c r="A233" s="366">
        <v>7</v>
      </c>
      <c r="B233" s="383" t="str">
        <f>IFERROR(VLOOKUP(A233,'Outcome Indicators - Section C'!$A$10:$S$27,19,FALSE),"")</f>
        <v/>
      </c>
      <c r="C233" s="466" t="str">
        <f t="array" ref="C233">IFERROR(IF(INDEX('Disaggregation Records'!$E$59:$E$92,MATCH(LEFT(L233,255),LEFT('Disaggregation Records'!$D$59:$D$92,255),0))=0,"",INDEX('Disaggregation Records'!$E$59:$E$92,MATCH(LEFT(L233,255),LEFT('Disaggregation Records'!$D$59:$D$92,255),0))),"")</f>
        <v/>
      </c>
      <c r="D233" s="466" t="str">
        <f t="array" ref="D233">IFERROR(IF(INDEX('Disaggregation Records'!$F$59:$F$92,MATCH(LEFT(L233,255),LEFT('Disaggregation Records'!$D$59:$D$92,255),0))=0,"",INDEX('Disaggregation Records'!$F$59:$F$92,MATCH(LEFT(L233,255),LEFT('Disaggregation Records'!$D$59:$D$92,255),0))),"")</f>
        <v/>
      </c>
      <c r="E233" s="369" t="str">
        <f t="array" ref="E233">IFERROR(IF(INDEX('Disaggregation Data'!$K$159:$K$310,MATCH(LEFT(M233,255),LEFT('Disaggregation Data'!$J$159:$J$310,255),0))=0,"",INDEX('Disaggregation Data'!$K$159:$K$310,MATCH(LEFT(M233,255),LEFT('Disaggregation Data'!J$159:$J$310,255),0))),"")</f>
        <v/>
      </c>
      <c r="F233" s="369" t="str">
        <f t="array" ref="F233">IFERROR(IF(INDEX('Disaggregation Data'!$L$159:$L$310,MATCH(LEFT(M233,255),LEFT('Disaggregation Data'!$J$159:$J$310,255),0))=0,"",INDEX('Disaggregation Data'!$L$159:$L$310,MATCH(LEFT(M233,255),LEFT('Disaggregation Data'!J$159:$J$310,255),0))),"")</f>
        <v/>
      </c>
      <c r="G233" s="369" t="str">
        <f t="array" ref="G233">IFERROR(IF(INDEX('Disaggregation Data'!$M$159:$M$310,MATCH(LEFT(M233,255),LEFT('Disaggregation Data'!$J$159:$J$310,255),0))=0,"",INDEX('Disaggregation Data'!$M$159:$M$310,MATCH(LEFT(M233,255),LEFT('Disaggregation Data'!J$159:$J$310,255),0))),"")</f>
        <v/>
      </c>
      <c r="H233" s="368" t="str">
        <f t="array" ref="H233">IFERROR(IF(INDEX('Disaggregation Data'!$N$159:$N$310,MATCH(LEFT(M233,255),LEFT('Disaggregation Data'!$J$159:$J$310,255),0))=0,"",INDEX('Disaggregation Data'!$N$159:$N$310,MATCH(LEFT(M233,255),LEFT('Disaggregation Data'!J$159:$J$310,255),0))),"")</f>
        <v/>
      </c>
      <c r="I233" s="458" t="str">
        <f t="array" ref="I233">IFERROR(IF(INDEX('Disaggregation Records'!$G$59:$G$92,MATCH(LEFT(L233,255),LEFT('Disaggregation Records'!$D$59:$D$92,255),0))=0,"",INDEX('Disaggregation Records'!$G$59:$G$92,MATCH(LEFT(L233,255),LEFT('Disaggregation Records'!$D$59:$D$92,255),0))),"")</f>
        <v/>
      </c>
      <c r="J233" s="463" t="s">
        <v>725</v>
      </c>
      <c r="K233" s="463">
        <f t="shared" si="16"/>
        <v>66</v>
      </c>
      <c r="L233" s="463" t="str">
        <f t="shared" si="17"/>
        <v/>
      </c>
      <c r="M233" s="463" t="str">
        <f t="shared" si="18"/>
        <v/>
      </c>
      <c r="N233" s="463" t="b">
        <f t="shared" si="19"/>
        <v>0</v>
      </c>
      <c r="O233" s="467" t="s">
        <v>1700</v>
      </c>
      <c r="P233" s="202"/>
      <c r="Q233" s="179"/>
    </row>
    <row r="234" spans="1:17" ht="37.5" customHeight="1" x14ac:dyDescent="0.3">
      <c r="A234" s="366">
        <v>7</v>
      </c>
      <c r="B234" s="383" t="str">
        <f>IFERROR(VLOOKUP(A234,'Outcome Indicators - Section C'!$A$10:$S$27,19,FALSE),"")</f>
        <v/>
      </c>
      <c r="C234" s="466" t="str">
        <f t="array" ref="C234">IFERROR(IF(INDEX('Disaggregation Records'!$E$59:$E$92,MATCH(LEFT(L234,255),LEFT('Disaggregation Records'!$D$59:$D$92,255),0))=0,"",INDEX('Disaggregation Records'!$E$59:$E$92,MATCH(LEFT(L234,255),LEFT('Disaggregation Records'!$D$59:$D$92,255),0))),"")</f>
        <v/>
      </c>
      <c r="D234" s="466" t="str">
        <f t="array" ref="D234">IFERROR(IF(INDEX('Disaggregation Records'!$F$59:$F$92,MATCH(LEFT(L234,255),LEFT('Disaggregation Records'!$D$59:$D$92,255),0))=0,"",INDEX('Disaggregation Records'!$F$59:$F$92,MATCH(LEFT(L234,255),LEFT('Disaggregation Records'!$D$59:$D$92,255),0))),"")</f>
        <v/>
      </c>
      <c r="E234" s="369" t="str">
        <f t="array" ref="E234">IFERROR(IF(INDEX('Disaggregation Data'!$K$159:$K$310,MATCH(LEFT(M234,255),LEFT('Disaggregation Data'!$J$159:$J$310,255),0))=0,"",INDEX('Disaggregation Data'!$K$159:$K$310,MATCH(LEFT(M234,255),LEFT('Disaggregation Data'!J$159:$J$310,255),0))),"")</f>
        <v/>
      </c>
      <c r="F234" s="369" t="str">
        <f t="array" ref="F234">IFERROR(IF(INDEX('Disaggregation Data'!$L$159:$L$310,MATCH(LEFT(M234,255),LEFT('Disaggregation Data'!$J$159:$J$310,255),0))=0,"",INDEX('Disaggregation Data'!$L$159:$L$310,MATCH(LEFT(M234,255),LEFT('Disaggregation Data'!J$159:$J$310,255),0))),"")</f>
        <v/>
      </c>
      <c r="G234" s="369" t="str">
        <f t="array" ref="G234">IFERROR(IF(INDEX('Disaggregation Data'!$M$159:$M$310,MATCH(LEFT(M234,255),LEFT('Disaggregation Data'!$J$159:$J$310,255),0))=0,"",INDEX('Disaggregation Data'!$M$159:$M$310,MATCH(LEFT(M234,255),LEFT('Disaggregation Data'!J$159:$J$310,255),0))),"")</f>
        <v/>
      </c>
      <c r="H234" s="368" t="str">
        <f t="array" ref="H234">IFERROR(IF(INDEX('Disaggregation Data'!$N$159:$N$310,MATCH(LEFT(M234,255),LEFT('Disaggregation Data'!$J$159:$J$310,255),0))=0,"",INDEX('Disaggregation Data'!$N$159:$N$310,MATCH(LEFT(M234,255),LEFT('Disaggregation Data'!J$159:$J$310,255),0))),"")</f>
        <v/>
      </c>
      <c r="I234" s="458" t="str">
        <f t="array" ref="I234">IFERROR(IF(INDEX('Disaggregation Records'!$G$59:$G$92,MATCH(LEFT(L234,255),LEFT('Disaggregation Records'!$D$59:$D$92,255),0))=0,"",INDEX('Disaggregation Records'!$G$59:$G$92,MATCH(LEFT(L234,255),LEFT('Disaggregation Records'!$D$59:$D$92,255),0))),"")</f>
        <v/>
      </c>
      <c r="J234" s="463" t="s">
        <v>725</v>
      </c>
      <c r="K234" s="463">
        <f t="shared" si="16"/>
        <v>67</v>
      </c>
      <c r="L234" s="463" t="str">
        <f t="shared" si="17"/>
        <v/>
      </c>
      <c r="M234" s="463" t="str">
        <f t="shared" si="18"/>
        <v/>
      </c>
      <c r="N234" s="463" t="b">
        <f t="shared" si="19"/>
        <v>0</v>
      </c>
      <c r="O234" s="467" t="s">
        <v>1701</v>
      </c>
      <c r="P234" s="202"/>
      <c r="Q234" s="179"/>
    </row>
    <row r="235" spans="1:17" ht="37.5" customHeight="1" x14ac:dyDescent="0.3">
      <c r="A235" s="366">
        <v>7</v>
      </c>
      <c r="B235" s="383" t="str">
        <f>IFERROR(VLOOKUP(A235,'Outcome Indicators - Section C'!$A$10:$S$27,19,FALSE),"")</f>
        <v/>
      </c>
      <c r="C235" s="466" t="str">
        <f t="array" ref="C235">IFERROR(IF(INDEX('Disaggregation Records'!$E$59:$E$92,MATCH(LEFT(L235,255),LEFT('Disaggregation Records'!$D$59:$D$92,255),0))=0,"",INDEX('Disaggregation Records'!$E$59:$E$92,MATCH(LEFT(L235,255),LEFT('Disaggregation Records'!$D$59:$D$92,255),0))),"")</f>
        <v/>
      </c>
      <c r="D235" s="466" t="str">
        <f t="array" ref="D235">IFERROR(IF(INDEX('Disaggregation Records'!$F$59:$F$92,MATCH(LEFT(L235,255),LEFT('Disaggregation Records'!$D$59:$D$92,255),0))=0,"",INDEX('Disaggregation Records'!$F$59:$F$92,MATCH(LEFT(L235,255),LEFT('Disaggregation Records'!$D$59:$D$92,255),0))),"")</f>
        <v/>
      </c>
      <c r="E235" s="369" t="str">
        <f t="array" ref="E235">IFERROR(IF(INDEX('Disaggregation Data'!$K$159:$K$310,MATCH(LEFT(M235,255),LEFT('Disaggregation Data'!$J$159:$J$310,255),0))=0,"",INDEX('Disaggregation Data'!$K$159:$K$310,MATCH(LEFT(M235,255),LEFT('Disaggregation Data'!J$159:$J$310,255),0))),"")</f>
        <v/>
      </c>
      <c r="F235" s="369" t="str">
        <f t="array" ref="F235">IFERROR(IF(INDEX('Disaggregation Data'!$L$159:$L$310,MATCH(LEFT(M235,255),LEFT('Disaggregation Data'!$J$159:$J$310,255),0))=0,"",INDEX('Disaggregation Data'!$L$159:$L$310,MATCH(LEFT(M235,255),LEFT('Disaggregation Data'!J$159:$J$310,255),0))),"")</f>
        <v/>
      </c>
      <c r="G235" s="369" t="str">
        <f t="array" ref="G235">IFERROR(IF(INDEX('Disaggregation Data'!$M$159:$M$310,MATCH(LEFT(M235,255),LEFT('Disaggregation Data'!$J$159:$J$310,255),0))=0,"",INDEX('Disaggregation Data'!$M$159:$M$310,MATCH(LEFT(M235,255),LEFT('Disaggregation Data'!J$159:$J$310,255),0))),"")</f>
        <v/>
      </c>
      <c r="H235" s="368" t="str">
        <f t="array" ref="H235">IFERROR(IF(INDEX('Disaggregation Data'!$N$159:$N$310,MATCH(LEFT(M235,255),LEFT('Disaggregation Data'!$J$159:$J$310,255),0))=0,"",INDEX('Disaggregation Data'!$N$159:$N$310,MATCH(LEFT(M235,255),LEFT('Disaggregation Data'!J$159:$J$310,255),0))),"")</f>
        <v/>
      </c>
      <c r="I235" s="458" t="str">
        <f t="array" ref="I235">IFERROR(IF(INDEX('Disaggregation Records'!$G$59:$G$92,MATCH(LEFT(L235,255),LEFT('Disaggregation Records'!$D$59:$D$92,255),0))=0,"",INDEX('Disaggregation Records'!$G$59:$G$92,MATCH(LEFT(L235,255),LEFT('Disaggregation Records'!$D$59:$D$92,255),0))),"")</f>
        <v/>
      </c>
      <c r="J235" s="463" t="s">
        <v>725</v>
      </c>
      <c r="K235" s="463">
        <f t="shared" si="16"/>
        <v>68</v>
      </c>
      <c r="L235" s="463" t="str">
        <f t="shared" si="17"/>
        <v/>
      </c>
      <c r="M235" s="463" t="str">
        <f t="shared" si="18"/>
        <v/>
      </c>
      <c r="N235" s="463" t="b">
        <f t="shared" si="19"/>
        <v>0</v>
      </c>
      <c r="O235" s="467" t="s">
        <v>1702</v>
      </c>
      <c r="P235" s="202"/>
      <c r="Q235" s="179"/>
    </row>
    <row r="236" spans="1:17" ht="37.5" customHeight="1" x14ac:dyDescent="0.3">
      <c r="A236" s="366">
        <v>7</v>
      </c>
      <c r="B236" s="383" t="str">
        <f>IFERROR(VLOOKUP(A236,'Outcome Indicators - Section C'!$A$10:$S$27,19,FALSE),"")</f>
        <v/>
      </c>
      <c r="C236" s="466" t="str">
        <f t="array" ref="C236">IFERROR(IF(INDEX('Disaggregation Records'!$E$59:$E$92,MATCH(LEFT(L236,255),LEFT('Disaggregation Records'!$D$59:$D$92,255),0))=0,"",INDEX('Disaggregation Records'!$E$59:$E$92,MATCH(LEFT(L236,255),LEFT('Disaggregation Records'!$D$59:$D$92,255),0))),"")</f>
        <v/>
      </c>
      <c r="D236" s="466" t="str">
        <f t="array" ref="D236">IFERROR(IF(INDEX('Disaggregation Records'!$F$59:$F$92,MATCH(LEFT(L236,255),LEFT('Disaggregation Records'!$D$59:$D$92,255),0))=0,"",INDEX('Disaggregation Records'!$F$59:$F$92,MATCH(LEFT(L236,255),LEFT('Disaggregation Records'!$D$59:$D$92,255),0))),"")</f>
        <v/>
      </c>
      <c r="E236" s="369" t="str">
        <f t="array" ref="E236">IFERROR(IF(INDEX('Disaggregation Data'!$K$159:$K$310,MATCH(LEFT(M236,255),LEFT('Disaggregation Data'!$J$159:$J$310,255),0))=0,"",INDEX('Disaggregation Data'!$K$159:$K$310,MATCH(LEFT(M236,255),LEFT('Disaggregation Data'!J$159:$J$310,255),0))),"")</f>
        <v/>
      </c>
      <c r="F236" s="369" t="str">
        <f t="array" ref="F236">IFERROR(IF(INDEX('Disaggregation Data'!$L$159:$L$310,MATCH(LEFT(M236,255),LEFT('Disaggregation Data'!$J$159:$J$310,255),0))=0,"",INDEX('Disaggregation Data'!$L$159:$L$310,MATCH(LEFT(M236,255),LEFT('Disaggregation Data'!J$159:$J$310,255),0))),"")</f>
        <v/>
      </c>
      <c r="G236" s="369" t="str">
        <f t="array" ref="G236">IFERROR(IF(INDEX('Disaggregation Data'!$M$159:$M$310,MATCH(LEFT(M236,255),LEFT('Disaggregation Data'!$J$159:$J$310,255),0))=0,"",INDEX('Disaggregation Data'!$M$159:$M$310,MATCH(LEFT(M236,255),LEFT('Disaggregation Data'!J$159:$J$310,255),0))),"")</f>
        <v/>
      </c>
      <c r="H236" s="368" t="str">
        <f t="array" ref="H236">IFERROR(IF(INDEX('Disaggregation Data'!$N$159:$N$310,MATCH(LEFT(M236,255),LEFT('Disaggregation Data'!$J$159:$J$310,255),0))=0,"",INDEX('Disaggregation Data'!$N$159:$N$310,MATCH(LEFT(M236,255),LEFT('Disaggregation Data'!J$159:$J$310,255),0))),"")</f>
        <v/>
      </c>
      <c r="I236" s="458" t="str">
        <f t="array" ref="I236">IFERROR(IF(INDEX('Disaggregation Records'!$G$59:$G$92,MATCH(LEFT(L236,255),LEFT('Disaggregation Records'!$D$59:$D$92,255),0))=0,"",INDEX('Disaggregation Records'!$G$59:$G$92,MATCH(LEFT(L236,255),LEFT('Disaggregation Records'!$D$59:$D$92,255),0))),"")</f>
        <v/>
      </c>
      <c r="J236" s="463" t="s">
        <v>725</v>
      </c>
      <c r="K236" s="463">
        <f t="shared" si="16"/>
        <v>69</v>
      </c>
      <c r="L236" s="463" t="str">
        <f t="shared" si="17"/>
        <v/>
      </c>
      <c r="M236" s="463" t="str">
        <f t="shared" si="18"/>
        <v/>
      </c>
      <c r="N236" s="463" t="b">
        <f t="shared" si="19"/>
        <v>0</v>
      </c>
      <c r="O236" s="467" t="s">
        <v>1703</v>
      </c>
      <c r="P236" s="202"/>
      <c r="Q236" s="179"/>
    </row>
    <row r="237" spans="1:17" ht="37.5" customHeight="1" x14ac:dyDescent="0.3">
      <c r="A237" s="366">
        <v>7</v>
      </c>
      <c r="B237" s="383" t="str">
        <f>IFERROR(VLOOKUP(A237,'Outcome Indicators - Section C'!$A$10:$S$27,19,FALSE),"")</f>
        <v/>
      </c>
      <c r="C237" s="466" t="str">
        <f t="array" ref="C237">IFERROR(IF(INDEX('Disaggregation Records'!$E$59:$E$92,MATCH(LEFT(L237,255),LEFT('Disaggregation Records'!$D$59:$D$92,255),0))=0,"",INDEX('Disaggregation Records'!$E$59:$E$92,MATCH(LEFT(L237,255),LEFT('Disaggregation Records'!$D$59:$D$92,255),0))),"")</f>
        <v/>
      </c>
      <c r="D237" s="466" t="str">
        <f t="array" ref="D237">IFERROR(IF(INDEX('Disaggregation Records'!$F$59:$F$92,MATCH(LEFT(L237,255),LEFT('Disaggregation Records'!$D$59:$D$92,255),0))=0,"",INDEX('Disaggregation Records'!$F$59:$F$92,MATCH(LEFT(L237,255),LEFT('Disaggregation Records'!$D$59:$D$92,255),0))),"")</f>
        <v/>
      </c>
      <c r="E237" s="369" t="str">
        <f t="array" ref="E237">IFERROR(IF(INDEX('Disaggregation Data'!$K$159:$K$310,MATCH(LEFT(M237,255),LEFT('Disaggregation Data'!$J$159:$J$310,255),0))=0,"",INDEX('Disaggregation Data'!$K$159:$K$310,MATCH(LEFT(M237,255),LEFT('Disaggregation Data'!J$159:$J$310,255),0))),"")</f>
        <v/>
      </c>
      <c r="F237" s="369" t="str">
        <f t="array" ref="F237">IFERROR(IF(INDEX('Disaggregation Data'!$L$159:$L$310,MATCH(LEFT(M237,255),LEFT('Disaggregation Data'!$J$159:$J$310,255),0))=0,"",INDEX('Disaggregation Data'!$L$159:$L$310,MATCH(LEFT(M237,255),LEFT('Disaggregation Data'!J$159:$J$310,255),0))),"")</f>
        <v/>
      </c>
      <c r="G237" s="369" t="str">
        <f t="array" ref="G237">IFERROR(IF(INDEX('Disaggregation Data'!$M$159:$M$310,MATCH(LEFT(M237,255),LEFT('Disaggregation Data'!$J$159:$J$310,255),0))=0,"",INDEX('Disaggregation Data'!$M$159:$M$310,MATCH(LEFT(M237,255),LEFT('Disaggregation Data'!J$159:$J$310,255),0))),"")</f>
        <v/>
      </c>
      <c r="H237" s="368" t="str">
        <f t="array" ref="H237">IFERROR(IF(INDEX('Disaggregation Data'!$N$159:$N$310,MATCH(LEFT(M237,255),LEFT('Disaggregation Data'!$J$159:$J$310,255),0))=0,"",INDEX('Disaggregation Data'!$N$159:$N$310,MATCH(LEFT(M237,255),LEFT('Disaggregation Data'!J$159:$J$310,255),0))),"")</f>
        <v/>
      </c>
      <c r="I237" s="458" t="str">
        <f t="array" ref="I237">IFERROR(IF(INDEX('Disaggregation Records'!$G$59:$G$92,MATCH(LEFT(L237,255),LEFT('Disaggregation Records'!$D$59:$D$92,255),0))=0,"",INDEX('Disaggregation Records'!$G$59:$G$92,MATCH(LEFT(L237,255),LEFT('Disaggregation Records'!$D$59:$D$92,255),0))),"")</f>
        <v/>
      </c>
      <c r="J237" s="463" t="s">
        <v>725</v>
      </c>
      <c r="K237" s="463">
        <f t="shared" si="16"/>
        <v>70</v>
      </c>
      <c r="L237" s="463" t="str">
        <f t="shared" si="17"/>
        <v/>
      </c>
      <c r="M237" s="463" t="str">
        <f t="shared" si="18"/>
        <v/>
      </c>
      <c r="N237" s="463" t="b">
        <f t="shared" si="19"/>
        <v>0</v>
      </c>
      <c r="O237" s="467" t="s">
        <v>1704</v>
      </c>
      <c r="P237" s="202"/>
      <c r="Q237" s="179"/>
    </row>
    <row r="238" spans="1:17" ht="37.5" customHeight="1" x14ac:dyDescent="0.3">
      <c r="A238" s="366">
        <v>8</v>
      </c>
      <c r="B238" s="383" t="str">
        <f>IFERROR(VLOOKUP(A238,'Outcome Indicators - Section C'!$A$10:$S$27,19,FALSE),"")</f>
        <v/>
      </c>
      <c r="C238" s="466" t="str">
        <f t="array" ref="C238">IFERROR(IF(INDEX('Disaggregation Records'!$E$59:$E$92,MATCH(LEFT(L238,255),LEFT('Disaggregation Records'!$D$59:$D$92,255),0))=0,"",INDEX('Disaggregation Records'!$E$59:$E$92,MATCH(LEFT(L238,255),LEFT('Disaggregation Records'!$D$59:$D$92,255),0))),"")</f>
        <v/>
      </c>
      <c r="D238" s="466" t="str">
        <f t="array" ref="D238">IFERROR(IF(INDEX('Disaggregation Records'!$F$59:$F$92,MATCH(LEFT(L238,255),LEFT('Disaggregation Records'!$D$59:$D$92,255),0))=0,"",INDEX('Disaggregation Records'!$F$59:$F$92,MATCH(LEFT(L238,255),LEFT('Disaggregation Records'!$D$59:$D$92,255),0))),"")</f>
        <v/>
      </c>
      <c r="E238" s="369" t="str">
        <f t="array" ref="E238">IFERROR(IF(INDEX('Disaggregation Data'!$K$159:$K$310,MATCH(LEFT(M238,255),LEFT('Disaggregation Data'!$J$159:$J$310,255),0))=0,"",INDEX('Disaggregation Data'!$K$159:$K$310,MATCH(LEFT(M238,255),LEFT('Disaggregation Data'!J$159:$J$310,255),0))),"")</f>
        <v/>
      </c>
      <c r="F238" s="369" t="str">
        <f t="array" ref="F238">IFERROR(IF(INDEX('Disaggregation Data'!$L$159:$L$310,MATCH(LEFT(M238,255),LEFT('Disaggregation Data'!$J$159:$J$310,255),0))=0,"",INDEX('Disaggregation Data'!$L$159:$L$310,MATCH(LEFT(M238,255),LEFT('Disaggregation Data'!J$159:$J$310,255),0))),"")</f>
        <v/>
      </c>
      <c r="G238" s="369" t="str">
        <f t="array" ref="G238">IFERROR(IF(INDEX('Disaggregation Data'!$M$159:$M$310,MATCH(LEFT(M238,255),LEFT('Disaggregation Data'!$J$159:$J$310,255),0))=0,"",INDEX('Disaggregation Data'!$M$159:$M$310,MATCH(LEFT(M238,255),LEFT('Disaggregation Data'!J$159:$J$310,255),0))),"")</f>
        <v/>
      </c>
      <c r="H238" s="368" t="str">
        <f t="array" ref="H238">IFERROR(IF(INDEX('Disaggregation Data'!$N$159:$N$310,MATCH(LEFT(M238,255),LEFT('Disaggregation Data'!$J$159:$J$310,255),0))=0,"",INDEX('Disaggregation Data'!$N$159:$N$310,MATCH(LEFT(M238,255),LEFT('Disaggregation Data'!J$159:$J$310,255),0))),"")</f>
        <v/>
      </c>
      <c r="I238" s="458" t="str">
        <f t="array" ref="I238">IFERROR(IF(INDEX('Disaggregation Records'!$G$59:$G$92,MATCH(LEFT(L238,255),LEFT('Disaggregation Records'!$D$59:$D$92,255),0))=0,"",INDEX('Disaggregation Records'!$G$59:$G$92,MATCH(LEFT(L238,255),LEFT('Disaggregation Records'!$D$59:$D$92,255),0))),"")</f>
        <v/>
      </c>
      <c r="J238" s="463" t="s">
        <v>728</v>
      </c>
      <c r="K238" s="463">
        <f t="shared" si="16"/>
        <v>71</v>
      </c>
      <c r="L238" s="463" t="str">
        <f t="shared" si="17"/>
        <v/>
      </c>
      <c r="M238" s="463" t="str">
        <f t="shared" si="18"/>
        <v/>
      </c>
      <c r="N238" s="463" t="b">
        <f t="shared" si="19"/>
        <v>0</v>
      </c>
      <c r="O238" s="467" t="s">
        <v>1705</v>
      </c>
      <c r="P238" s="202"/>
      <c r="Q238" s="179"/>
    </row>
    <row r="239" spans="1:17" ht="37.5" customHeight="1" x14ac:dyDescent="0.3">
      <c r="A239" s="366">
        <v>8</v>
      </c>
      <c r="B239" s="383" t="str">
        <f>IFERROR(VLOOKUP(A239,'Outcome Indicators - Section C'!$A$10:$S$27,19,FALSE),"")</f>
        <v/>
      </c>
      <c r="C239" s="466" t="str">
        <f t="array" ref="C239">IFERROR(IF(INDEX('Disaggregation Records'!$E$59:$E$92,MATCH(LEFT(L239,255),LEFT('Disaggregation Records'!$D$59:$D$92,255),0))=0,"",INDEX('Disaggregation Records'!$E$59:$E$92,MATCH(LEFT(L239,255),LEFT('Disaggregation Records'!$D$59:$D$92,255),0))),"")</f>
        <v/>
      </c>
      <c r="D239" s="466" t="str">
        <f t="array" ref="D239">IFERROR(IF(INDEX('Disaggregation Records'!$F$59:$F$92,MATCH(LEFT(L239,255),LEFT('Disaggregation Records'!$D$59:$D$92,255),0))=0,"",INDEX('Disaggregation Records'!$F$59:$F$92,MATCH(LEFT(L239,255),LEFT('Disaggregation Records'!$D$59:$D$92,255),0))),"")</f>
        <v/>
      </c>
      <c r="E239" s="369" t="str">
        <f t="array" ref="E239">IFERROR(IF(INDEX('Disaggregation Data'!$K$159:$K$310,MATCH(LEFT(M239,255),LEFT('Disaggregation Data'!$J$159:$J$310,255),0))=0,"",INDEX('Disaggregation Data'!$K$159:$K$310,MATCH(LEFT(M239,255),LEFT('Disaggregation Data'!J$159:$J$310,255),0))),"")</f>
        <v/>
      </c>
      <c r="F239" s="369" t="str">
        <f t="array" ref="F239">IFERROR(IF(INDEX('Disaggregation Data'!$L$159:$L$310,MATCH(LEFT(M239,255),LEFT('Disaggregation Data'!$J$159:$J$310,255),0))=0,"",INDEX('Disaggregation Data'!$L$159:$L$310,MATCH(LEFT(M239,255),LEFT('Disaggregation Data'!J$159:$J$310,255),0))),"")</f>
        <v/>
      </c>
      <c r="G239" s="369" t="str">
        <f t="array" ref="G239">IFERROR(IF(INDEX('Disaggregation Data'!$M$159:$M$310,MATCH(LEFT(M239,255),LEFT('Disaggregation Data'!$J$159:$J$310,255),0))=0,"",INDEX('Disaggregation Data'!$M$159:$M$310,MATCH(LEFT(M239,255),LEFT('Disaggregation Data'!J$159:$J$310,255),0))),"")</f>
        <v/>
      </c>
      <c r="H239" s="368" t="str">
        <f t="array" ref="H239">IFERROR(IF(INDEX('Disaggregation Data'!$N$159:$N$310,MATCH(LEFT(M239,255),LEFT('Disaggregation Data'!$J$159:$J$310,255),0))=0,"",INDEX('Disaggregation Data'!$N$159:$N$310,MATCH(LEFT(M239,255),LEFT('Disaggregation Data'!J$159:$J$310,255),0))),"")</f>
        <v/>
      </c>
      <c r="I239" s="458" t="str">
        <f t="array" ref="I239">IFERROR(IF(INDEX('Disaggregation Records'!$G$59:$G$92,MATCH(LEFT(L239,255),LEFT('Disaggregation Records'!$D$59:$D$92,255),0))=0,"",INDEX('Disaggregation Records'!$G$59:$G$92,MATCH(LEFT(L239,255),LEFT('Disaggregation Records'!$D$59:$D$92,255),0))),"")</f>
        <v/>
      </c>
      <c r="J239" s="463" t="s">
        <v>728</v>
      </c>
      <c r="K239" s="463">
        <f t="shared" si="16"/>
        <v>72</v>
      </c>
      <c r="L239" s="463" t="str">
        <f t="shared" si="17"/>
        <v/>
      </c>
      <c r="M239" s="463" t="str">
        <f t="shared" si="18"/>
        <v/>
      </c>
      <c r="N239" s="463" t="b">
        <f t="shared" si="19"/>
        <v>0</v>
      </c>
      <c r="O239" s="467" t="s">
        <v>1706</v>
      </c>
      <c r="P239" s="202"/>
      <c r="Q239" s="179"/>
    </row>
    <row r="240" spans="1:17" ht="37.5" customHeight="1" x14ac:dyDescent="0.3">
      <c r="A240" s="366">
        <v>8</v>
      </c>
      <c r="B240" s="383" t="str">
        <f>IFERROR(VLOOKUP(A240,'Outcome Indicators - Section C'!$A$10:$S$27,19,FALSE),"")</f>
        <v/>
      </c>
      <c r="C240" s="466" t="str">
        <f t="array" ref="C240">IFERROR(IF(INDEX('Disaggregation Records'!$E$59:$E$92,MATCH(LEFT(L240,255),LEFT('Disaggregation Records'!$D$59:$D$92,255),0))=0,"",INDEX('Disaggregation Records'!$E$59:$E$92,MATCH(LEFT(L240,255),LEFT('Disaggregation Records'!$D$59:$D$92,255),0))),"")</f>
        <v/>
      </c>
      <c r="D240" s="466" t="str">
        <f t="array" ref="D240">IFERROR(IF(INDEX('Disaggregation Records'!$F$59:$F$92,MATCH(LEFT(L240,255),LEFT('Disaggregation Records'!$D$59:$D$92,255),0))=0,"",INDEX('Disaggregation Records'!$F$59:$F$92,MATCH(LEFT(L240,255),LEFT('Disaggregation Records'!$D$59:$D$92,255),0))),"")</f>
        <v/>
      </c>
      <c r="E240" s="369" t="str">
        <f t="array" ref="E240">IFERROR(IF(INDEX('Disaggregation Data'!$K$159:$K$310,MATCH(LEFT(M240,255),LEFT('Disaggregation Data'!$J$159:$J$310,255),0))=0,"",INDEX('Disaggregation Data'!$K$159:$K$310,MATCH(LEFT(M240,255),LEFT('Disaggregation Data'!J$159:$J$310,255),0))),"")</f>
        <v/>
      </c>
      <c r="F240" s="369" t="str">
        <f t="array" ref="F240">IFERROR(IF(INDEX('Disaggregation Data'!$L$159:$L$310,MATCH(LEFT(M240,255),LEFT('Disaggregation Data'!$J$159:$J$310,255),0))=0,"",INDEX('Disaggregation Data'!$L$159:$L$310,MATCH(LEFT(M240,255),LEFT('Disaggregation Data'!J$159:$J$310,255),0))),"")</f>
        <v/>
      </c>
      <c r="G240" s="369" t="str">
        <f t="array" ref="G240">IFERROR(IF(INDEX('Disaggregation Data'!$M$159:$M$310,MATCH(LEFT(M240,255),LEFT('Disaggregation Data'!$J$159:$J$310,255),0))=0,"",INDEX('Disaggregation Data'!$M$159:$M$310,MATCH(LEFT(M240,255),LEFT('Disaggregation Data'!J$159:$J$310,255),0))),"")</f>
        <v/>
      </c>
      <c r="H240" s="368" t="str">
        <f t="array" ref="H240">IFERROR(IF(INDEX('Disaggregation Data'!$N$159:$N$310,MATCH(LEFT(M240,255),LEFT('Disaggregation Data'!$J$159:$J$310,255),0))=0,"",INDEX('Disaggregation Data'!$N$159:$N$310,MATCH(LEFT(M240,255),LEFT('Disaggregation Data'!J$159:$J$310,255),0))),"")</f>
        <v/>
      </c>
      <c r="I240" s="458" t="str">
        <f t="array" ref="I240">IFERROR(IF(INDEX('Disaggregation Records'!$G$59:$G$92,MATCH(LEFT(L240,255),LEFT('Disaggregation Records'!$D$59:$D$92,255),0))=0,"",INDEX('Disaggregation Records'!$G$59:$G$92,MATCH(LEFT(L240,255),LEFT('Disaggregation Records'!$D$59:$D$92,255),0))),"")</f>
        <v/>
      </c>
      <c r="J240" s="463" t="s">
        <v>728</v>
      </c>
      <c r="K240" s="463">
        <f t="shared" si="16"/>
        <v>73</v>
      </c>
      <c r="L240" s="463" t="str">
        <f t="shared" si="17"/>
        <v/>
      </c>
      <c r="M240" s="463" t="str">
        <f t="shared" si="18"/>
        <v/>
      </c>
      <c r="N240" s="463" t="b">
        <f t="shared" si="19"/>
        <v>0</v>
      </c>
      <c r="O240" s="467" t="s">
        <v>1707</v>
      </c>
      <c r="P240" s="202"/>
      <c r="Q240" s="179"/>
    </row>
    <row r="241" spans="1:17" ht="37.5" customHeight="1" x14ac:dyDescent="0.3">
      <c r="A241" s="366">
        <v>8</v>
      </c>
      <c r="B241" s="383" t="str">
        <f>IFERROR(VLOOKUP(A241,'Outcome Indicators - Section C'!$A$10:$S$27,19,FALSE),"")</f>
        <v/>
      </c>
      <c r="C241" s="466" t="str">
        <f t="array" ref="C241">IFERROR(IF(INDEX('Disaggregation Records'!$E$59:$E$92,MATCH(LEFT(L241,255),LEFT('Disaggregation Records'!$D$59:$D$92,255),0))=0,"",INDEX('Disaggregation Records'!$E$59:$E$92,MATCH(LEFT(L241,255),LEFT('Disaggregation Records'!$D$59:$D$92,255),0))),"")</f>
        <v/>
      </c>
      <c r="D241" s="466" t="str">
        <f t="array" ref="D241">IFERROR(IF(INDEX('Disaggregation Records'!$F$59:$F$92,MATCH(LEFT(L241,255),LEFT('Disaggregation Records'!$D$59:$D$92,255),0))=0,"",INDEX('Disaggregation Records'!$F$59:$F$92,MATCH(LEFT(L241,255),LEFT('Disaggregation Records'!$D$59:$D$92,255),0))),"")</f>
        <v/>
      </c>
      <c r="E241" s="369" t="str">
        <f t="array" ref="E241">IFERROR(IF(INDEX('Disaggregation Data'!$K$159:$K$310,MATCH(LEFT(M241,255),LEFT('Disaggregation Data'!$J$159:$J$310,255),0))=0,"",INDEX('Disaggregation Data'!$K$159:$K$310,MATCH(LEFT(M241,255),LEFT('Disaggregation Data'!J$159:$J$310,255),0))),"")</f>
        <v/>
      </c>
      <c r="F241" s="369" t="str">
        <f t="array" ref="F241">IFERROR(IF(INDEX('Disaggregation Data'!$L$159:$L$310,MATCH(LEFT(M241,255),LEFT('Disaggregation Data'!$J$159:$J$310,255),0))=0,"",INDEX('Disaggregation Data'!$L$159:$L$310,MATCH(LEFT(M241,255),LEFT('Disaggregation Data'!J$159:$J$310,255),0))),"")</f>
        <v/>
      </c>
      <c r="G241" s="369" t="str">
        <f t="array" ref="G241">IFERROR(IF(INDEX('Disaggregation Data'!$M$159:$M$310,MATCH(LEFT(M241,255),LEFT('Disaggregation Data'!$J$159:$J$310,255),0))=0,"",INDEX('Disaggregation Data'!$M$159:$M$310,MATCH(LEFT(M241,255),LEFT('Disaggregation Data'!J$159:$J$310,255),0))),"")</f>
        <v/>
      </c>
      <c r="H241" s="368" t="str">
        <f t="array" ref="H241">IFERROR(IF(INDEX('Disaggregation Data'!$N$159:$N$310,MATCH(LEFT(M241,255),LEFT('Disaggregation Data'!$J$159:$J$310,255),0))=0,"",INDEX('Disaggregation Data'!$N$159:$N$310,MATCH(LEFT(M241,255),LEFT('Disaggregation Data'!J$159:$J$310,255),0))),"")</f>
        <v/>
      </c>
      <c r="I241" s="458" t="str">
        <f t="array" ref="I241">IFERROR(IF(INDEX('Disaggregation Records'!$G$59:$G$92,MATCH(LEFT(L241,255),LEFT('Disaggregation Records'!$D$59:$D$92,255),0))=0,"",INDEX('Disaggregation Records'!$G$59:$G$92,MATCH(LEFT(L241,255),LEFT('Disaggregation Records'!$D$59:$D$92,255),0))),"")</f>
        <v/>
      </c>
      <c r="J241" s="463" t="s">
        <v>728</v>
      </c>
      <c r="K241" s="463">
        <f t="shared" si="16"/>
        <v>74</v>
      </c>
      <c r="L241" s="463" t="str">
        <f t="shared" si="17"/>
        <v/>
      </c>
      <c r="M241" s="463" t="str">
        <f t="shared" si="18"/>
        <v/>
      </c>
      <c r="N241" s="463" t="b">
        <f t="shared" si="19"/>
        <v>0</v>
      </c>
      <c r="O241" s="467" t="s">
        <v>1708</v>
      </c>
      <c r="P241" s="202"/>
      <c r="Q241" s="179"/>
    </row>
    <row r="242" spans="1:17" ht="37.5" customHeight="1" x14ac:dyDescent="0.3">
      <c r="A242" s="366">
        <v>8</v>
      </c>
      <c r="B242" s="383" t="str">
        <f>IFERROR(VLOOKUP(A242,'Outcome Indicators - Section C'!$A$10:$S$27,19,FALSE),"")</f>
        <v/>
      </c>
      <c r="C242" s="466" t="str">
        <f t="array" ref="C242">IFERROR(IF(INDEX('Disaggregation Records'!$E$59:$E$92,MATCH(LEFT(L242,255),LEFT('Disaggregation Records'!$D$59:$D$92,255),0))=0,"",INDEX('Disaggregation Records'!$E$59:$E$92,MATCH(LEFT(L242,255),LEFT('Disaggregation Records'!$D$59:$D$92,255),0))),"")</f>
        <v/>
      </c>
      <c r="D242" s="466" t="str">
        <f t="array" ref="D242">IFERROR(IF(INDEX('Disaggregation Records'!$F$59:$F$92,MATCH(LEFT(L242,255),LEFT('Disaggregation Records'!$D$59:$D$92,255),0))=0,"",INDEX('Disaggregation Records'!$F$59:$F$92,MATCH(LEFT(L242,255),LEFT('Disaggregation Records'!$D$59:$D$92,255),0))),"")</f>
        <v/>
      </c>
      <c r="E242" s="369" t="str">
        <f t="array" ref="E242">IFERROR(IF(INDEX('Disaggregation Data'!$K$159:$K$310,MATCH(LEFT(M242,255),LEFT('Disaggregation Data'!$J$159:$J$310,255),0))=0,"",INDEX('Disaggregation Data'!$K$159:$K$310,MATCH(LEFT(M242,255),LEFT('Disaggregation Data'!J$159:$J$310,255),0))),"")</f>
        <v/>
      </c>
      <c r="F242" s="369" t="str">
        <f t="array" ref="F242">IFERROR(IF(INDEX('Disaggregation Data'!$L$159:$L$310,MATCH(LEFT(M242,255),LEFT('Disaggregation Data'!$J$159:$J$310,255),0))=0,"",INDEX('Disaggregation Data'!$L$159:$L$310,MATCH(LEFT(M242,255),LEFT('Disaggregation Data'!J$159:$J$310,255),0))),"")</f>
        <v/>
      </c>
      <c r="G242" s="369" t="str">
        <f t="array" ref="G242">IFERROR(IF(INDEX('Disaggregation Data'!$M$159:$M$310,MATCH(LEFT(M242,255),LEFT('Disaggregation Data'!$J$159:$J$310,255),0))=0,"",INDEX('Disaggregation Data'!$M$159:$M$310,MATCH(LEFT(M242,255),LEFT('Disaggregation Data'!J$159:$J$310,255),0))),"")</f>
        <v/>
      </c>
      <c r="H242" s="368" t="str">
        <f t="array" ref="H242">IFERROR(IF(INDEX('Disaggregation Data'!$N$159:$N$310,MATCH(LEFT(M242,255),LEFT('Disaggregation Data'!$J$159:$J$310,255),0))=0,"",INDEX('Disaggregation Data'!$N$159:$N$310,MATCH(LEFT(M242,255),LEFT('Disaggregation Data'!J$159:$J$310,255),0))),"")</f>
        <v/>
      </c>
      <c r="I242" s="458" t="str">
        <f t="array" ref="I242">IFERROR(IF(INDEX('Disaggregation Records'!$G$59:$G$92,MATCH(LEFT(L242,255),LEFT('Disaggregation Records'!$D$59:$D$92,255),0))=0,"",INDEX('Disaggregation Records'!$G$59:$G$92,MATCH(LEFT(L242,255),LEFT('Disaggregation Records'!$D$59:$D$92,255),0))),"")</f>
        <v/>
      </c>
      <c r="J242" s="463" t="s">
        <v>728</v>
      </c>
      <c r="K242" s="463">
        <f t="shared" si="16"/>
        <v>75</v>
      </c>
      <c r="L242" s="463" t="str">
        <f t="shared" si="17"/>
        <v/>
      </c>
      <c r="M242" s="463" t="str">
        <f t="shared" si="18"/>
        <v/>
      </c>
      <c r="N242" s="463" t="b">
        <f t="shared" si="19"/>
        <v>0</v>
      </c>
      <c r="O242" s="467" t="s">
        <v>1709</v>
      </c>
      <c r="P242" s="202"/>
      <c r="Q242" s="179"/>
    </row>
    <row r="243" spans="1:17" ht="37.5" customHeight="1" x14ac:dyDescent="0.3">
      <c r="A243" s="366">
        <v>8</v>
      </c>
      <c r="B243" s="383" t="str">
        <f>IFERROR(VLOOKUP(A243,'Outcome Indicators - Section C'!$A$10:$S$27,19,FALSE),"")</f>
        <v/>
      </c>
      <c r="C243" s="466" t="str">
        <f t="array" ref="C243">IFERROR(IF(INDEX('Disaggregation Records'!$E$59:$E$92,MATCH(LEFT(L243,255),LEFT('Disaggregation Records'!$D$59:$D$92,255),0))=0,"",INDEX('Disaggregation Records'!$E$59:$E$92,MATCH(LEFT(L243,255),LEFT('Disaggregation Records'!$D$59:$D$92,255),0))),"")</f>
        <v/>
      </c>
      <c r="D243" s="466" t="str">
        <f t="array" ref="D243">IFERROR(IF(INDEX('Disaggregation Records'!$F$59:$F$92,MATCH(LEFT(L243,255),LEFT('Disaggregation Records'!$D$59:$D$92,255),0))=0,"",INDEX('Disaggregation Records'!$F$59:$F$92,MATCH(LEFT(L243,255),LEFT('Disaggregation Records'!$D$59:$D$92,255),0))),"")</f>
        <v/>
      </c>
      <c r="E243" s="369" t="str">
        <f t="array" ref="E243">IFERROR(IF(INDEX('Disaggregation Data'!$K$159:$K$310,MATCH(LEFT(M243,255),LEFT('Disaggregation Data'!$J$159:$J$310,255),0))=0,"",INDEX('Disaggregation Data'!$K$159:$K$310,MATCH(LEFT(M243,255),LEFT('Disaggregation Data'!J$159:$J$310,255),0))),"")</f>
        <v/>
      </c>
      <c r="F243" s="369" t="str">
        <f t="array" ref="F243">IFERROR(IF(INDEX('Disaggregation Data'!$L$159:$L$310,MATCH(LEFT(M243,255),LEFT('Disaggregation Data'!$J$159:$J$310,255),0))=0,"",INDEX('Disaggregation Data'!$L$159:$L$310,MATCH(LEFT(M243,255),LEFT('Disaggregation Data'!J$159:$J$310,255),0))),"")</f>
        <v/>
      </c>
      <c r="G243" s="369" t="str">
        <f t="array" ref="G243">IFERROR(IF(INDEX('Disaggregation Data'!$M$159:$M$310,MATCH(LEFT(M243,255),LEFT('Disaggregation Data'!$J$159:$J$310,255),0))=0,"",INDEX('Disaggregation Data'!$M$159:$M$310,MATCH(LEFT(M243,255),LEFT('Disaggregation Data'!J$159:$J$310,255),0))),"")</f>
        <v/>
      </c>
      <c r="H243" s="368" t="str">
        <f t="array" ref="H243">IFERROR(IF(INDEX('Disaggregation Data'!$N$159:$N$310,MATCH(LEFT(M243,255),LEFT('Disaggregation Data'!$J$159:$J$310,255),0))=0,"",INDEX('Disaggregation Data'!$N$159:$N$310,MATCH(LEFT(M243,255),LEFT('Disaggregation Data'!J$159:$J$310,255),0))),"")</f>
        <v/>
      </c>
      <c r="I243" s="458" t="str">
        <f t="array" ref="I243">IFERROR(IF(INDEX('Disaggregation Records'!$G$59:$G$92,MATCH(LEFT(L243,255),LEFT('Disaggregation Records'!$D$59:$D$92,255),0))=0,"",INDEX('Disaggregation Records'!$G$59:$G$92,MATCH(LEFT(L243,255),LEFT('Disaggregation Records'!$D$59:$D$92,255),0))),"")</f>
        <v/>
      </c>
      <c r="J243" s="463" t="s">
        <v>728</v>
      </c>
      <c r="K243" s="463">
        <f t="shared" si="16"/>
        <v>76</v>
      </c>
      <c r="L243" s="463" t="str">
        <f t="shared" si="17"/>
        <v/>
      </c>
      <c r="M243" s="463" t="str">
        <f t="shared" si="18"/>
        <v/>
      </c>
      <c r="N243" s="463" t="b">
        <f t="shared" si="19"/>
        <v>0</v>
      </c>
      <c r="O243" s="467" t="s">
        <v>1710</v>
      </c>
      <c r="P243" s="202"/>
      <c r="Q243" s="179"/>
    </row>
    <row r="244" spans="1:17" ht="37.5" customHeight="1" x14ac:dyDescent="0.3">
      <c r="A244" s="366">
        <v>8</v>
      </c>
      <c r="B244" s="383" t="str">
        <f>IFERROR(VLOOKUP(A244,'Outcome Indicators - Section C'!$A$10:$S$27,19,FALSE),"")</f>
        <v/>
      </c>
      <c r="C244" s="466" t="str">
        <f t="array" ref="C244">IFERROR(IF(INDEX('Disaggregation Records'!$E$59:$E$92,MATCH(LEFT(L244,255),LEFT('Disaggregation Records'!$D$59:$D$92,255),0))=0,"",INDEX('Disaggregation Records'!$E$59:$E$92,MATCH(LEFT(L244,255),LEFT('Disaggregation Records'!$D$59:$D$92,255),0))),"")</f>
        <v/>
      </c>
      <c r="D244" s="466" t="str">
        <f t="array" ref="D244">IFERROR(IF(INDEX('Disaggregation Records'!$F$59:$F$92,MATCH(LEFT(L244,255),LEFT('Disaggregation Records'!$D$59:$D$92,255),0))=0,"",INDEX('Disaggregation Records'!$F$59:$F$92,MATCH(LEFT(L244,255),LEFT('Disaggregation Records'!$D$59:$D$92,255),0))),"")</f>
        <v/>
      </c>
      <c r="E244" s="369" t="str">
        <f t="array" ref="E244">IFERROR(IF(INDEX('Disaggregation Data'!$K$159:$K$310,MATCH(LEFT(M244,255),LEFT('Disaggregation Data'!$J$159:$J$310,255),0))=0,"",INDEX('Disaggregation Data'!$K$159:$K$310,MATCH(LEFT(M244,255),LEFT('Disaggregation Data'!J$159:$J$310,255),0))),"")</f>
        <v/>
      </c>
      <c r="F244" s="369" t="str">
        <f t="array" ref="F244">IFERROR(IF(INDEX('Disaggregation Data'!$L$159:$L$310,MATCH(LEFT(M244,255),LEFT('Disaggregation Data'!$J$159:$J$310,255),0))=0,"",INDEX('Disaggregation Data'!$L$159:$L$310,MATCH(LEFT(M244,255),LEFT('Disaggregation Data'!J$159:$J$310,255),0))),"")</f>
        <v/>
      </c>
      <c r="G244" s="369" t="str">
        <f t="array" ref="G244">IFERROR(IF(INDEX('Disaggregation Data'!$M$159:$M$310,MATCH(LEFT(M244,255),LEFT('Disaggregation Data'!$J$159:$J$310,255),0))=0,"",INDEX('Disaggregation Data'!$M$159:$M$310,MATCH(LEFT(M244,255),LEFT('Disaggregation Data'!J$159:$J$310,255),0))),"")</f>
        <v/>
      </c>
      <c r="H244" s="368" t="str">
        <f t="array" ref="H244">IFERROR(IF(INDEX('Disaggregation Data'!$N$159:$N$310,MATCH(LEFT(M244,255),LEFT('Disaggregation Data'!$J$159:$J$310,255),0))=0,"",INDEX('Disaggregation Data'!$N$159:$N$310,MATCH(LEFT(M244,255),LEFT('Disaggregation Data'!J$159:$J$310,255),0))),"")</f>
        <v/>
      </c>
      <c r="I244" s="458" t="str">
        <f t="array" ref="I244">IFERROR(IF(INDEX('Disaggregation Records'!$G$59:$G$92,MATCH(LEFT(L244,255),LEFT('Disaggregation Records'!$D$59:$D$92,255),0))=0,"",INDEX('Disaggregation Records'!$G$59:$G$92,MATCH(LEFT(L244,255),LEFT('Disaggregation Records'!$D$59:$D$92,255),0))),"")</f>
        <v/>
      </c>
      <c r="J244" s="463" t="s">
        <v>728</v>
      </c>
      <c r="K244" s="463">
        <f t="shared" si="16"/>
        <v>77</v>
      </c>
      <c r="L244" s="463" t="str">
        <f t="shared" si="17"/>
        <v/>
      </c>
      <c r="M244" s="463" t="str">
        <f t="shared" si="18"/>
        <v/>
      </c>
      <c r="N244" s="463" t="b">
        <f t="shared" si="19"/>
        <v>0</v>
      </c>
      <c r="O244" s="467" t="s">
        <v>1711</v>
      </c>
      <c r="P244" s="202"/>
      <c r="Q244" s="179"/>
    </row>
    <row r="245" spans="1:17" ht="37.5" customHeight="1" x14ac:dyDescent="0.3">
      <c r="A245" s="366">
        <v>8</v>
      </c>
      <c r="B245" s="383" t="str">
        <f>IFERROR(VLOOKUP(A245,'Outcome Indicators - Section C'!$A$10:$S$27,19,FALSE),"")</f>
        <v/>
      </c>
      <c r="C245" s="466" t="str">
        <f t="array" ref="C245">IFERROR(IF(INDEX('Disaggregation Records'!$E$59:$E$92,MATCH(LEFT(L245,255),LEFT('Disaggregation Records'!$D$59:$D$92,255),0))=0,"",INDEX('Disaggregation Records'!$E$59:$E$92,MATCH(LEFT(L245,255),LEFT('Disaggregation Records'!$D$59:$D$92,255),0))),"")</f>
        <v/>
      </c>
      <c r="D245" s="466" t="str">
        <f t="array" ref="D245">IFERROR(IF(INDEX('Disaggregation Records'!$F$59:$F$92,MATCH(LEFT(L245,255),LEFT('Disaggregation Records'!$D$59:$D$92,255),0))=0,"",INDEX('Disaggregation Records'!$F$59:$F$92,MATCH(LEFT(L245,255),LEFT('Disaggregation Records'!$D$59:$D$92,255),0))),"")</f>
        <v/>
      </c>
      <c r="E245" s="369" t="str">
        <f t="array" ref="E245">IFERROR(IF(INDEX('Disaggregation Data'!$K$159:$K$310,MATCH(LEFT(M245,255),LEFT('Disaggregation Data'!$J$159:$J$310,255),0))=0,"",INDEX('Disaggregation Data'!$K$159:$K$310,MATCH(LEFT(M245,255),LEFT('Disaggregation Data'!J$159:$J$310,255),0))),"")</f>
        <v/>
      </c>
      <c r="F245" s="369" t="str">
        <f t="array" ref="F245">IFERROR(IF(INDEX('Disaggregation Data'!$L$159:$L$310,MATCH(LEFT(M245,255),LEFT('Disaggregation Data'!$J$159:$J$310,255),0))=0,"",INDEX('Disaggregation Data'!$L$159:$L$310,MATCH(LEFT(M245,255),LEFT('Disaggregation Data'!J$159:$J$310,255),0))),"")</f>
        <v/>
      </c>
      <c r="G245" s="369" t="str">
        <f t="array" ref="G245">IFERROR(IF(INDEX('Disaggregation Data'!$M$159:$M$310,MATCH(LEFT(M245,255),LEFT('Disaggregation Data'!$J$159:$J$310,255),0))=0,"",INDEX('Disaggregation Data'!$M$159:$M$310,MATCH(LEFT(M245,255),LEFT('Disaggregation Data'!J$159:$J$310,255),0))),"")</f>
        <v/>
      </c>
      <c r="H245" s="368" t="str">
        <f t="array" ref="H245">IFERROR(IF(INDEX('Disaggregation Data'!$N$159:$N$310,MATCH(LEFT(M245,255),LEFT('Disaggregation Data'!$J$159:$J$310,255),0))=0,"",INDEX('Disaggregation Data'!$N$159:$N$310,MATCH(LEFT(M245,255),LEFT('Disaggregation Data'!J$159:$J$310,255),0))),"")</f>
        <v/>
      </c>
      <c r="I245" s="458" t="str">
        <f t="array" ref="I245">IFERROR(IF(INDEX('Disaggregation Records'!$G$59:$G$92,MATCH(LEFT(L245,255),LEFT('Disaggregation Records'!$D$59:$D$92,255),0))=0,"",INDEX('Disaggregation Records'!$G$59:$G$92,MATCH(LEFT(L245,255),LEFT('Disaggregation Records'!$D$59:$D$92,255),0))),"")</f>
        <v/>
      </c>
      <c r="J245" s="463" t="s">
        <v>728</v>
      </c>
      <c r="K245" s="463">
        <f t="shared" si="16"/>
        <v>78</v>
      </c>
      <c r="L245" s="463" t="str">
        <f t="shared" si="17"/>
        <v/>
      </c>
      <c r="M245" s="463" t="str">
        <f t="shared" si="18"/>
        <v/>
      </c>
      <c r="N245" s="463" t="b">
        <f t="shared" si="19"/>
        <v>0</v>
      </c>
      <c r="O245" s="467" t="s">
        <v>1712</v>
      </c>
      <c r="P245" s="202"/>
      <c r="Q245" s="179"/>
    </row>
    <row r="246" spans="1:17" ht="37.5" customHeight="1" x14ac:dyDescent="0.3">
      <c r="A246" s="366">
        <v>8</v>
      </c>
      <c r="B246" s="383" t="str">
        <f>IFERROR(VLOOKUP(A246,'Outcome Indicators - Section C'!$A$10:$S$27,19,FALSE),"")</f>
        <v/>
      </c>
      <c r="C246" s="466" t="str">
        <f t="array" ref="C246">IFERROR(IF(INDEX('Disaggregation Records'!$E$59:$E$92,MATCH(LEFT(L246,255),LEFT('Disaggregation Records'!$D$59:$D$92,255),0))=0,"",INDEX('Disaggregation Records'!$E$59:$E$92,MATCH(LEFT(L246,255),LEFT('Disaggregation Records'!$D$59:$D$92,255),0))),"")</f>
        <v/>
      </c>
      <c r="D246" s="466" t="str">
        <f t="array" ref="D246">IFERROR(IF(INDEX('Disaggregation Records'!$F$59:$F$92,MATCH(LEFT(L246,255),LEFT('Disaggregation Records'!$D$59:$D$92,255),0))=0,"",INDEX('Disaggregation Records'!$F$59:$F$92,MATCH(LEFT(L246,255),LEFT('Disaggregation Records'!$D$59:$D$92,255),0))),"")</f>
        <v/>
      </c>
      <c r="E246" s="369" t="str">
        <f t="array" ref="E246">IFERROR(IF(INDEX('Disaggregation Data'!$K$159:$K$310,MATCH(LEFT(M246,255),LEFT('Disaggregation Data'!$J$159:$J$310,255),0))=0,"",INDEX('Disaggregation Data'!$K$159:$K$310,MATCH(LEFT(M246,255),LEFT('Disaggregation Data'!J$159:$J$310,255),0))),"")</f>
        <v/>
      </c>
      <c r="F246" s="369" t="str">
        <f t="array" ref="F246">IFERROR(IF(INDEX('Disaggregation Data'!$L$159:$L$310,MATCH(LEFT(M246,255),LEFT('Disaggregation Data'!$J$159:$J$310,255),0))=0,"",INDEX('Disaggregation Data'!$L$159:$L$310,MATCH(LEFT(M246,255),LEFT('Disaggregation Data'!J$159:$J$310,255),0))),"")</f>
        <v/>
      </c>
      <c r="G246" s="369" t="str">
        <f t="array" ref="G246">IFERROR(IF(INDEX('Disaggregation Data'!$M$159:$M$310,MATCH(LEFT(M246,255),LEFT('Disaggregation Data'!$J$159:$J$310,255),0))=0,"",INDEX('Disaggregation Data'!$M$159:$M$310,MATCH(LEFT(M246,255),LEFT('Disaggregation Data'!J$159:$J$310,255),0))),"")</f>
        <v/>
      </c>
      <c r="H246" s="368" t="str">
        <f t="array" ref="H246">IFERROR(IF(INDEX('Disaggregation Data'!$N$159:$N$310,MATCH(LEFT(M246,255),LEFT('Disaggregation Data'!$J$159:$J$310,255),0))=0,"",INDEX('Disaggregation Data'!$N$159:$N$310,MATCH(LEFT(M246,255),LEFT('Disaggregation Data'!J$159:$J$310,255),0))),"")</f>
        <v/>
      </c>
      <c r="I246" s="458" t="str">
        <f t="array" ref="I246">IFERROR(IF(INDEX('Disaggregation Records'!$G$59:$G$92,MATCH(LEFT(L246,255),LEFT('Disaggregation Records'!$D$59:$D$92,255),0))=0,"",INDEX('Disaggregation Records'!$G$59:$G$92,MATCH(LEFT(L246,255),LEFT('Disaggregation Records'!$D$59:$D$92,255),0))),"")</f>
        <v/>
      </c>
      <c r="J246" s="463" t="s">
        <v>728</v>
      </c>
      <c r="K246" s="463">
        <f t="shared" si="16"/>
        <v>79</v>
      </c>
      <c r="L246" s="463" t="str">
        <f t="shared" si="17"/>
        <v/>
      </c>
      <c r="M246" s="463" t="str">
        <f t="shared" si="18"/>
        <v/>
      </c>
      <c r="N246" s="463" t="b">
        <f t="shared" si="19"/>
        <v>0</v>
      </c>
      <c r="O246" s="467" t="s">
        <v>1713</v>
      </c>
      <c r="P246" s="202"/>
      <c r="Q246" s="179"/>
    </row>
    <row r="247" spans="1:17" ht="37.5" customHeight="1" x14ac:dyDescent="0.3">
      <c r="A247" s="366">
        <v>8</v>
      </c>
      <c r="B247" s="383" t="str">
        <f>IFERROR(VLOOKUP(A247,'Outcome Indicators - Section C'!$A$10:$S$27,19,FALSE),"")</f>
        <v/>
      </c>
      <c r="C247" s="466" t="str">
        <f t="array" ref="C247">IFERROR(IF(INDEX('Disaggregation Records'!$E$59:$E$92,MATCH(LEFT(L247,255),LEFT('Disaggregation Records'!$D$59:$D$92,255),0))=0,"",INDEX('Disaggregation Records'!$E$59:$E$92,MATCH(LEFT(L247,255),LEFT('Disaggregation Records'!$D$59:$D$92,255),0))),"")</f>
        <v/>
      </c>
      <c r="D247" s="466" t="str">
        <f t="array" ref="D247">IFERROR(IF(INDEX('Disaggregation Records'!$F$59:$F$92,MATCH(LEFT(L247,255),LEFT('Disaggregation Records'!$D$59:$D$92,255),0))=0,"",INDEX('Disaggregation Records'!$F$59:$F$92,MATCH(LEFT(L247,255),LEFT('Disaggregation Records'!$D$59:$D$92,255),0))),"")</f>
        <v/>
      </c>
      <c r="E247" s="369" t="str">
        <f t="array" ref="E247">IFERROR(IF(INDEX('Disaggregation Data'!$K$159:$K$310,MATCH(LEFT(M247,255),LEFT('Disaggregation Data'!$J$159:$J$310,255),0))=0,"",INDEX('Disaggregation Data'!$K$159:$K$310,MATCH(LEFT(M247,255),LEFT('Disaggregation Data'!J$159:$J$310,255),0))),"")</f>
        <v/>
      </c>
      <c r="F247" s="369" t="str">
        <f t="array" ref="F247">IFERROR(IF(INDEX('Disaggregation Data'!$L$159:$L$310,MATCH(LEFT(M247,255),LEFT('Disaggregation Data'!$J$159:$J$310,255),0))=0,"",INDEX('Disaggregation Data'!$L$159:$L$310,MATCH(LEFT(M247,255),LEFT('Disaggregation Data'!J$159:$J$310,255),0))),"")</f>
        <v/>
      </c>
      <c r="G247" s="369" t="str">
        <f t="array" ref="G247">IFERROR(IF(INDEX('Disaggregation Data'!$M$159:$M$310,MATCH(LEFT(M247,255),LEFT('Disaggregation Data'!$J$159:$J$310,255),0))=0,"",INDEX('Disaggregation Data'!$M$159:$M$310,MATCH(LEFT(M247,255),LEFT('Disaggregation Data'!J$159:$J$310,255),0))),"")</f>
        <v/>
      </c>
      <c r="H247" s="368" t="str">
        <f t="array" ref="H247">IFERROR(IF(INDEX('Disaggregation Data'!$N$159:$N$310,MATCH(LEFT(M247,255),LEFT('Disaggregation Data'!$J$159:$J$310,255),0))=0,"",INDEX('Disaggregation Data'!$N$159:$N$310,MATCH(LEFT(M247,255),LEFT('Disaggregation Data'!J$159:$J$310,255),0))),"")</f>
        <v/>
      </c>
      <c r="I247" s="458" t="str">
        <f t="array" ref="I247">IFERROR(IF(INDEX('Disaggregation Records'!$G$59:$G$92,MATCH(LEFT(L247,255),LEFT('Disaggregation Records'!$D$59:$D$92,255),0))=0,"",INDEX('Disaggregation Records'!$G$59:$G$92,MATCH(LEFT(L247,255),LEFT('Disaggregation Records'!$D$59:$D$92,255),0))),"")</f>
        <v/>
      </c>
      <c r="J247" s="463" t="s">
        <v>728</v>
      </c>
      <c r="K247" s="463">
        <f t="shared" si="16"/>
        <v>80</v>
      </c>
      <c r="L247" s="463" t="str">
        <f t="shared" si="17"/>
        <v/>
      </c>
      <c r="M247" s="463" t="str">
        <f t="shared" si="18"/>
        <v/>
      </c>
      <c r="N247" s="463" t="b">
        <f t="shared" si="19"/>
        <v>0</v>
      </c>
      <c r="O247" s="467" t="s">
        <v>1714</v>
      </c>
      <c r="P247" s="202"/>
      <c r="Q247" s="179"/>
    </row>
    <row r="248" spans="1:17" ht="37.5" customHeight="1" x14ac:dyDescent="0.3">
      <c r="A248" s="366">
        <v>9</v>
      </c>
      <c r="B248" s="383" t="str">
        <f>IFERROR(VLOOKUP(A248,'Outcome Indicators - Section C'!$A$10:$S$27,19,FALSE),"")</f>
        <v/>
      </c>
      <c r="C248" s="466" t="str">
        <f t="array" ref="C248">IFERROR(IF(INDEX('Disaggregation Records'!$E$59:$E$92,MATCH(LEFT(L248,255),LEFT('Disaggregation Records'!$D$59:$D$92,255),0))=0,"",INDEX('Disaggregation Records'!$E$59:$E$92,MATCH(LEFT(L248,255),LEFT('Disaggregation Records'!$D$59:$D$92,255),0))),"")</f>
        <v/>
      </c>
      <c r="D248" s="466" t="str">
        <f t="array" ref="D248">IFERROR(IF(INDEX('Disaggregation Records'!$F$59:$F$92,MATCH(LEFT(L248,255),LEFT('Disaggregation Records'!$D$59:$D$92,255),0))=0,"",INDEX('Disaggregation Records'!$F$59:$F$92,MATCH(LEFT(L248,255),LEFT('Disaggregation Records'!$D$59:$D$92,255),0))),"")</f>
        <v/>
      </c>
      <c r="E248" s="369" t="str">
        <f t="array" ref="E248">IFERROR(IF(INDEX('Disaggregation Data'!$K$159:$K$310,MATCH(LEFT(M248,255),LEFT('Disaggregation Data'!$J$159:$J$310,255),0))=0,"",INDEX('Disaggregation Data'!$K$159:$K$310,MATCH(LEFT(M248,255),LEFT('Disaggregation Data'!J$159:$J$310,255),0))),"")</f>
        <v/>
      </c>
      <c r="F248" s="369" t="str">
        <f t="array" ref="F248">IFERROR(IF(INDEX('Disaggregation Data'!$L$159:$L$310,MATCH(LEFT(M248,255),LEFT('Disaggregation Data'!$J$159:$J$310,255),0))=0,"",INDEX('Disaggregation Data'!$L$159:$L$310,MATCH(LEFT(M248,255),LEFT('Disaggregation Data'!J$159:$J$310,255),0))),"")</f>
        <v/>
      </c>
      <c r="G248" s="369" t="str">
        <f t="array" ref="G248">IFERROR(IF(INDEX('Disaggregation Data'!$M$159:$M$310,MATCH(LEFT(M248,255),LEFT('Disaggregation Data'!$J$159:$J$310,255),0))=0,"",INDEX('Disaggregation Data'!$M$159:$M$310,MATCH(LEFT(M248,255),LEFT('Disaggregation Data'!J$159:$J$310,255),0))),"")</f>
        <v/>
      </c>
      <c r="H248" s="368" t="str">
        <f t="array" ref="H248">IFERROR(IF(INDEX('Disaggregation Data'!$N$159:$N$310,MATCH(LEFT(M248,255),LEFT('Disaggregation Data'!$J$159:$J$310,255),0))=0,"",INDEX('Disaggregation Data'!$N$159:$N$310,MATCH(LEFT(M248,255),LEFT('Disaggregation Data'!J$159:$J$310,255),0))),"")</f>
        <v/>
      </c>
      <c r="I248" s="458" t="str">
        <f t="array" ref="I248">IFERROR(IF(INDEX('Disaggregation Records'!$G$59:$G$92,MATCH(LEFT(L248,255),LEFT('Disaggregation Records'!$D$59:$D$92,255),0))=0,"",INDEX('Disaggregation Records'!$G$59:$G$92,MATCH(LEFT(L248,255),LEFT('Disaggregation Records'!$D$59:$D$92,255),0))),"")</f>
        <v/>
      </c>
      <c r="J248" s="463" t="s">
        <v>729</v>
      </c>
      <c r="K248" s="463">
        <f t="shared" si="16"/>
        <v>81</v>
      </c>
      <c r="L248" s="463" t="str">
        <f t="shared" si="17"/>
        <v/>
      </c>
      <c r="M248" s="463" t="str">
        <f t="shared" si="18"/>
        <v/>
      </c>
      <c r="N248" s="463" t="b">
        <f t="shared" si="19"/>
        <v>0</v>
      </c>
      <c r="O248" s="467" t="s">
        <v>1715</v>
      </c>
      <c r="P248" s="202"/>
      <c r="Q248" s="179"/>
    </row>
    <row r="249" spans="1:17" ht="37.5" customHeight="1" x14ac:dyDescent="0.3">
      <c r="A249" s="366">
        <v>9</v>
      </c>
      <c r="B249" s="383" t="str">
        <f>IFERROR(VLOOKUP(A249,'Outcome Indicators - Section C'!$A$10:$S$27,19,FALSE),"")</f>
        <v/>
      </c>
      <c r="C249" s="466" t="str">
        <f t="array" ref="C249">IFERROR(IF(INDEX('Disaggregation Records'!$E$59:$E$92,MATCH(LEFT(L249,255),LEFT('Disaggregation Records'!$D$59:$D$92,255),0))=0,"",INDEX('Disaggregation Records'!$E$59:$E$92,MATCH(LEFT(L249,255),LEFT('Disaggregation Records'!$D$59:$D$92,255),0))),"")</f>
        <v/>
      </c>
      <c r="D249" s="466" t="str">
        <f t="array" ref="D249">IFERROR(IF(INDEX('Disaggregation Records'!$F$59:$F$92,MATCH(LEFT(L249,255),LEFT('Disaggregation Records'!$D$59:$D$92,255),0))=0,"",INDEX('Disaggregation Records'!$F$59:$F$92,MATCH(LEFT(L249,255),LEFT('Disaggregation Records'!$D$59:$D$92,255),0))),"")</f>
        <v/>
      </c>
      <c r="E249" s="369" t="str">
        <f t="array" ref="E249">IFERROR(IF(INDEX('Disaggregation Data'!$K$159:$K$310,MATCH(LEFT(M249,255),LEFT('Disaggregation Data'!$J$159:$J$310,255),0))=0,"",INDEX('Disaggregation Data'!$K$159:$K$310,MATCH(LEFT(M249,255),LEFT('Disaggregation Data'!J$159:$J$310,255),0))),"")</f>
        <v/>
      </c>
      <c r="F249" s="369" t="str">
        <f t="array" ref="F249">IFERROR(IF(INDEX('Disaggregation Data'!$L$159:$L$310,MATCH(LEFT(M249,255),LEFT('Disaggregation Data'!$J$159:$J$310,255),0))=0,"",INDEX('Disaggregation Data'!$L$159:$L$310,MATCH(LEFT(M249,255),LEFT('Disaggregation Data'!J$159:$J$310,255),0))),"")</f>
        <v/>
      </c>
      <c r="G249" s="369" t="str">
        <f t="array" ref="G249">IFERROR(IF(INDEX('Disaggregation Data'!$M$159:$M$310,MATCH(LEFT(M249,255),LEFT('Disaggregation Data'!$J$159:$J$310,255),0))=0,"",INDEX('Disaggregation Data'!$M$159:$M$310,MATCH(LEFT(M249,255),LEFT('Disaggregation Data'!J$159:$J$310,255),0))),"")</f>
        <v/>
      </c>
      <c r="H249" s="368" t="str">
        <f t="array" ref="H249">IFERROR(IF(INDEX('Disaggregation Data'!$N$159:$N$310,MATCH(LEFT(M249,255),LEFT('Disaggregation Data'!$J$159:$J$310,255),0))=0,"",INDEX('Disaggregation Data'!$N$159:$N$310,MATCH(LEFT(M249,255),LEFT('Disaggregation Data'!J$159:$J$310,255),0))),"")</f>
        <v/>
      </c>
      <c r="I249" s="458" t="str">
        <f t="array" ref="I249">IFERROR(IF(INDEX('Disaggregation Records'!$G$59:$G$92,MATCH(LEFT(L249,255),LEFT('Disaggregation Records'!$D$59:$D$92,255),0))=0,"",INDEX('Disaggregation Records'!$G$59:$G$92,MATCH(LEFT(L249,255),LEFT('Disaggregation Records'!$D$59:$D$92,255),0))),"")</f>
        <v/>
      </c>
      <c r="J249" s="463" t="s">
        <v>729</v>
      </c>
      <c r="K249" s="463">
        <f t="shared" si="16"/>
        <v>82</v>
      </c>
      <c r="L249" s="463" t="str">
        <f t="shared" si="17"/>
        <v/>
      </c>
      <c r="M249" s="463" t="str">
        <f t="shared" si="18"/>
        <v/>
      </c>
      <c r="N249" s="463" t="b">
        <f t="shared" si="19"/>
        <v>0</v>
      </c>
      <c r="O249" s="467" t="s">
        <v>1716</v>
      </c>
      <c r="P249" s="202"/>
      <c r="Q249" s="179"/>
    </row>
    <row r="250" spans="1:17" ht="37.5" customHeight="1" x14ac:dyDescent="0.3">
      <c r="A250" s="366">
        <v>9</v>
      </c>
      <c r="B250" s="383" t="str">
        <f>IFERROR(VLOOKUP(A250,'Outcome Indicators - Section C'!$A$10:$S$27,19,FALSE),"")</f>
        <v/>
      </c>
      <c r="C250" s="466" t="str">
        <f t="array" ref="C250">IFERROR(IF(INDEX('Disaggregation Records'!$E$59:$E$92,MATCH(LEFT(L250,255),LEFT('Disaggregation Records'!$D$59:$D$92,255),0))=0,"",INDEX('Disaggregation Records'!$E$59:$E$92,MATCH(LEFT(L250,255),LEFT('Disaggregation Records'!$D$59:$D$92,255),0))),"")</f>
        <v/>
      </c>
      <c r="D250" s="466" t="str">
        <f t="array" ref="D250">IFERROR(IF(INDEX('Disaggregation Records'!$F$59:$F$92,MATCH(LEFT(L250,255),LEFT('Disaggregation Records'!$D$59:$D$92,255),0))=0,"",INDEX('Disaggregation Records'!$F$59:$F$92,MATCH(LEFT(L250,255),LEFT('Disaggregation Records'!$D$59:$D$92,255),0))),"")</f>
        <v/>
      </c>
      <c r="E250" s="369" t="str">
        <f t="array" ref="E250">IFERROR(IF(INDEX('Disaggregation Data'!$K$159:$K$310,MATCH(LEFT(M250,255),LEFT('Disaggregation Data'!$J$159:$J$310,255),0))=0,"",INDEX('Disaggregation Data'!$K$159:$K$310,MATCH(LEFT(M250,255),LEFT('Disaggregation Data'!J$159:$J$310,255),0))),"")</f>
        <v/>
      </c>
      <c r="F250" s="369" t="str">
        <f t="array" ref="F250">IFERROR(IF(INDEX('Disaggregation Data'!$L$159:$L$310,MATCH(LEFT(M250,255),LEFT('Disaggregation Data'!$J$159:$J$310,255),0))=0,"",INDEX('Disaggregation Data'!$L$159:$L$310,MATCH(LEFT(M250,255),LEFT('Disaggregation Data'!J$159:$J$310,255),0))),"")</f>
        <v/>
      </c>
      <c r="G250" s="369" t="str">
        <f t="array" ref="G250">IFERROR(IF(INDEX('Disaggregation Data'!$M$159:$M$310,MATCH(LEFT(M250,255),LEFT('Disaggregation Data'!$J$159:$J$310,255),0))=0,"",INDEX('Disaggregation Data'!$M$159:$M$310,MATCH(LEFT(M250,255),LEFT('Disaggregation Data'!J$159:$J$310,255),0))),"")</f>
        <v/>
      </c>
      <c r="H250" s="368" t="str">
        <f t="array" ref="H250">IFERROR(IF(INDEX('Disaggregation Data'!$N$159:$N$310,MATCH(LEFT(M250,255),LEFT('Disaggregation Data'!$J$159:$J$310,255),0))=0,"",INDEX('Disaggregation Data'!$N$159:$N$310,MATCH(LEFT(M250,255),LEFT('Disaggregation Data'!J$159:$J$310,255),0))),"")</f>
        <v/>
      </c>
      <c r="I250" s="458" t="str">
        <f t="array" ref="I250">IFERROR(IF(INDEX('Disaggregation Records'!$G$59:$G$92,MATCH(LEFT(L250,255),LEFT('Disaggregation Records'!$D$59:$D$92,255),0))=0,"",INDEX('Disaggregation Records'!$G$59:$G$92,MATCH(LEFT(L250,255),LEFT('Disaggregation Records'!$D$59:$D$92,255),0))),"")</f>
        <v/>
      </c>
      <c r="J250" s="463" t="s">
        <v>729</v>
      </c>
      <c r="K250" s="463">
        <f t="shared" si="16"/>
        <v>83</v>
      </c>
      <c r="L250" s="463" t="str">
        <f t="shared" si="17"/>
        <v/>
      </c>
      <c r="M250" s="463" t="str">
        <f t="shared" si="18"/>
        <v/>
      </c>
      <c r="N250" s="463" t="b">
        <f t="shared" si="19"/>
        <v>0</v>
      </c>
      <c r="O250" s="467" t="s">
        <v>1717</v>
      </c>
      <c r="P250" s="202"/>
      <c r="Q250" s="179"/>
    </row>
    <row r="251" spans="1:17" ht="37.5" customHeight="1" x14ac:dyDescent="0.3">
      <c r="A251" s="366">
        <v>9</v>
      </c>
      <c r="B251" s="383" t="str">
        <f>IFERROR(VLOOKUP(A251,'Outcome Indicators - Section C'!$A$10:$S$27,19,FALSE),"")</f>
        <v/>
      </c>
      <c r="C251" s="466" t="str">
        <f t="array" ref="C251">IFERROR(IF(INDEX('Disaggregation Records'!$E$59:$E$92,MATCH(LEFT(L251,255),LEFT('Disaggregation Records'!$D$59:$D$92,255),0))=0,"",INDEX('Disaggregation Records'!$E$59:$E$92,MATCH(LEFT(L251,255),LEFT('Disaggregation Records'!$D$59:$D$92,255),0))),"")</f>
        <v/>
      </c>
      <c r="D251" s="466" t="str">
        <f t="array" ref="D251">IFERROR(IF(INDEX('Disaggregation Records'!$F$59:$F$92,MATCH(LEFT(L251,255),LEFT('Disaggregation Records'!$D$59:$D$92,255),0))=0,"",INDEX('Disaggregation Records'!$F$59:$F$92,MATCH(LEFT(L251,255),LEFT('Disaggregation Records'!$D$59:$D$92,255),0))),"")</f>
        <v/>
      </c>
      <c r="E251" s="369" t="str">
        <f t="array" ref="E251">IFERROR(IF(INDEX('Disaggregation Data'!$K$159:$K$310,MATCH(LEFT(M251,255),LEFT('Disaggregation Data'!$J$159:$J$310,255),0))=0,"",INDEX('Disaggregation Data'!$K$159:$K$310,MATCH(LEFT(M251,255),LEFT('Disaggregation Data'!J$159:$J$310,255),0))),"")</f>
        <v/>
      </c>
      <c r="F251" s="369" t="str">
        <f t="array" ref="F251">IFERROR(IF(INDEX('Disaggregation Data'!$L$159:$L$310,MATCH(LEFT(M251,255),LEFT('Disaggregation Data'!$J$159:$J$310,255),0))=0,"",INDEX('Disaggregation Data'!$L$159:$L$310,MATCH(LEFT(M251,255),LEFT('Disaggregation Data'!J$159:$J$310,255),0))),"")</f>
        <v/>
      </c>
      <c r="G251" s="369" t="str">
        <f t="array" ref="G251">IFERROR(IF(INDEX('Disaggregation Data'!$M$159:$M$310,MATCH(LEFT(M251,255),LEFT('Disaggregation Data'!$J$159:$J$310,255),0))=0,"",INDEX('Disaggregation Data'!$M$159:$M$310,MATCH(LEFT(M251,255),LEFT('Disaggregation Data'!J$159:$J$310,255),0))),"")</f>
        <v/>
      </c>
      <c r="H251" s="368" t="str">
        <f t="array" ref="H251">IFERROR(IF(INDEX('Disaggregation Data'!$N$159:$N$310,MATCH(LEFT(M251,255),LEFT('Disaggregation Data'!$J$159:$J$310,255),0))=0,"",INDEX('Disaggregation Data'!$N$159:$N$310,MATCH(LEFT(M251,255),LEFT('Disaggregation Data'!J$159:$J$310,255),0))),"")</f>
        <v/>
      </c>
      <c r="I251" s="458" t="str">
        <f t="array" ref="I251">IFERROR(IF(INDEX('Disaggregation Records'!$G$59:$G$92,MATCH(LEFT(L251,255),LEFT('Disaggregation Records'!$D$59:$D$92,255),0))=0,"",INDEX('Disaggregation Records'!$G$59:$G$92,MATCH(LEFT(L251,255),LEFT('Disaggregation Records'!$D$59:$D$92,255),0))),"")</f>
        <v/>
      </c>
      <c r="J251" s="463" t="s">
        <v>729</v>
      </c>
      <c r="K251" s="463">
        <f t="shared" si="16"/>
        <v>84</v>
      </c>
      <c r="L251" s="463" t="str">
        <f t="shared" si="17"/>
        <v/>
      </c>
      <c r="M251" s="463" t="str">
        <f t="shared" si="18"/>
        <v/>
      </c>
      <c r="N251" s="463" t="b">
        <f t="shared" si="19"/>
        <v>0</v>
      </c>
      <c r="O251" s="467" t="s">
        <v>1718</v>
      </c>
      <c r="P251" s="202"/>
      <c r="Q251" s="179"/>
    </row>
    <row r="252" spans="1:17" ht="37.5" customHeight="1" x14ac:dyDescent="0.3">
      <c r="A252" s="366">
        <v>9</v>
      </c>
      <c r="B252" s="383" t="str">
        <f>IFERROR(VLOOKUP(A252,'Outcome Indicators - Section C'!$A$10:$S$27,19,FALSE),"")</f>
        <v/>
      </c>
      <c r="C252" s="466" t="str">
        <f t="array" ref="C252">IFERROR(IF(INDEX('Disaggregation Records'!$E$59:$E$92,MATCH(LEFT(L252,255),LEFT('Disaggregation Records'!$D$59:$D$92,255),0))=0,"",INDEX('Disaggregation Records'!$E$59:$E$92,MATCH(LEFT(L252,255),LEFT('Disaggregation Records'!$D$59:$D$92,255),0))),"")</f>
        <v/>
      </c>
      <c r="D252" s="466" t="str">
        <f t="array" ref="D252">IFERROR(IF(INDEX('Disaggregation Records'!$F$59:$F$92,MATCH(LEFT(L252,255),LEFT('Disaggregation Records'!$D$59:$D$92,255),0))=0,"",INDEX('Disaggregation Records'!$F$59:$F$92,MATCH(LEFT(L252,255),LEFT('Disaggregation Records'!$D$59:$D$92,255),0))),"")</f>
        <v/>
      </c>
      <c r="E252" s="369" t="str">
        <f t="array" ref="E252">IFERROR(IF(INDEX('Disaggregation Data'!$K$159:$K$310,MATCH(LEFT(M252,255),LEFT('Disaggregation Data'!$J$159:$J$310,255),0))=0,"",INDEX('Disaggregation Data'!$K$159:$K$310,MATCH(LEFT(M252,255),LEFT('Disaggregation Data'!J$159:$J$310,255),0))),"")</f>
        <v/>
      </c>
      <c r="F252" s="369" t="str">
        <f t="array" ref="F252">IFERROR(IF(INDEX('Disaggregation Data'!$L$159:$L$310,MATCH(LEFT(M252,255),LEFT('Disaggregation Data'!$J$159:$J$310,255),0))=0,"",INDEX('Disaggregation Data'!$L$159:$L$310,MATCH(LEFT(M252,255),LEFT('Disaggregation Data'!J$159:$J$310,255),0))),"")</f>
        <v/>
      </c>
      <c r="G252" s="369" t="str">
        <f t="array" ref="G252">IFERROR(IF(INDEX('Disaggregation Data'!$M$159:$M$310,MATCH(LEFT(M252,255),LEFT('Disaggregation Data'!$J$159:$J$310,255),0))=0,"",INDEX('Disaggregation Data'!$M$159:$M$310,MATCH(LEFT(M252,255),LEFT('Disaggregation Data'!J$159:$J$310,255),0))),"")</f>
        <v/>
      </c>
      <c r="H252" s="368" t="str">
        <f t="array" ref="H252">IFERROR(IF(INDEX('Disaggregation Data'!$N$159:$N$310,MATCH(LEFT(M252,255),LEFT('Disaggregation Data'!$J$159:$J$310,255),0))=0,"",INDEX('Disaggregation Data'!$N$159:$N$310,MATCH(LEFT(M252,255),LEFT('Disaggregation Data'!J$159:$J$310,255),0))),"")</f>
        <v/>
      </c>
      <c r="I252" s="458" t="str">
        <f t="array" ref="I252">IFERROR(IF(INDEX('Disaggregation Records'!$G$59:$G$92,MATCH(LEFT(L252,255),LEFT('Disaggregation Records'!$D$59:$D$92,255),0))=0,"",INDEX('Disaggregation Records'!$G$59:$G$92,MATCH(LEFT(L252,255),LEFT('Disaggregation Records'!$D$59:$D$92,255),0))),"")</f>
        <v/>
      </c>
      <c r="J252" s="463" t="s">
        <v>729</v>
      </c>
      <c r="K252" s="463">
        <f t="shared" si="16"/>
        <v>85</v>
      </c>
      <c r="L252" s="463" t="str">
        <f t="shared" si="17"/>
        <v/>
      </c>
      <c r="M252" s="463" t="str">
        <f t="shared" si="18"/>
        <v/>
      </c>
      <c r="N252" s="463" t="b">
        <f t="shared" si="19"/>
        <v>0</v>
      </c>
      <c r="O252" s="467" t="s">
        <v>1719</v>
      </c>
      <c r="P252" s="202"/>
      <c r="Q252" s="179"/>
    </row>
    <row r="253" spans="1:17" ht="37.5" customHeight="1" x14ac:dyDescent="0.3">
      <c r="A253" s="366">
        <v>9</v>
      </c>
      <c r="B253" s="383" t="str">
        <f>IFERROR(VLOOKUP(A253,'Outcome Indicators - Section C'!$A$10:$S$27,19,FALSE),"")</f>
        <v/>
      </c>
      <c r="C253" s="466" t="str">
        <f t="array" ref="C253">IFERROR(IF(INDEX('Disaggregation Records'!$E$59:$E$92,MATCH(LEFT(L253,255),LEFT('Disaggregation Records'!$D$59:$D$92,255),0))=0,"",INDEX('Disaggregation Records'!$E$59:$E$92,MATCH(LEFT(L253,255),LEFT('Disaggregation Records'!$D$59:$D$92,255),0))),"")</f>
        <v/>
      </c>
      <c r="D253" s="466" t="str">
        <f t="array" ref="D253">IFERROR(IF(INDEX('Disaggregation Records'!$F$59:$F$92,MATCH(LEFT(L253,255),LEFT('Disaggregation Records'!$D$59:$D$92,255),0))=0,"",INDEX('Disaggregation Records'!$F$59:$F$92,MATCH(LEFT(L253,255),LEFT('Disaggregation Records'!$D$59:$D$92,255),0))),"")</f>
        <v/>
      </c>
      <c r="E253" s="369" t="str">
        <f t="array" ref="E253">IFERROR(IF(INDEX('Disaggregation Data'!$K$159:$K$310,MATCH(LEFT(M253,255),LEFT('Disaggregation Data'!$J$159:$J$310,255),0))=0,"",INDEX('Disaggregation Data'!$K$159:$K$310,MATCH(LEFT(M253,255),LEFT('Disaggregation Data'!J$159:$J$310,255),0))),"")</f>
        <v/>
      </c>
      <c r="F253" s="369" t="str">
        <f t="array" ref="F253">IFERROR(IF(INDEX('Disaggregation Data'!$L$159:$L$310,MATCH(LEFT(M253,255),LEFT('Disaggregation Data'!$J$159:$J$310,255),0))=0,"",INDEX('Disaggregation Data'!$L$159:$L$310,MATCH(LEFT(M253,255),LEFT('Disaggregation Data'!J$159:$J$310,255),0))),"")</f>
        <v/>
      </c>
      <c r="G253" s="369" t="str">
        <f t="array" ref="G253">IFERROR(IF(INDEX('Disaggregation Data'!$M$159:$M$310,MATCH(LEFT(M253,255),LEFT('Disaggregation Data'!$J$159:$J$310,255),0))=0,"",INDEX('Disaggregation Data'!$M$159:$M$310,MATCH(LEFT(M253,255),LEFT('Disaggregation Data'!J$159:$J$310,255),0))),"")</f>
        <v/>
      </c>
      <c r="H253" s="368" t="str">
        <f t="array" ref="H253">IFERROR(IF(INDEX('Disaggregation Data'!$N$159:$N$310,MATCH(LEFT(M253,255),LEFT('Disaggregation Data'!$J$159:$J$310,255),0))=0,"",INDEX('Disaggregation Data'!$N$159:$N$310,MATCH(LEFT(M253,255),LEFT('Disaggregation Data'!J$159:$J$310,255),0))),"")</f>
        <v/>
      </c>
      <c r="I253" s="458" t="str">
        <f t="array" ref="I253">IFERROR(IF(INDEX('Disaggregation Records'!$G$59:$G$92,MATCH(LEFT(L253,255),LEFT('Disaggregation Records'!$D$59:$D$92,255),0))=0,"",INDEX('Disaggregation Records'!$G$59:$G$92,MATCH(LEFT(L253,255),LEFT('Disaggregation Records'!$D$59:$D$92,255),0))),"")</f>
        <v/>
      </c>
      <c r="J253" s="463" t="s">
        <v>729</v>
      </c>
      <c r="K253" s="463">
        <f t="shared" si="16"/>
        <v>86</v>
      </c>
      <c r="L253" s="463" t="str">
        <f t="shared" si="17"/>
        <v/>
      </c>
      <c r="M253" s="463" t="str">
        <f t="shared" si="18"/>
        <v/>
      </c>
      <c r="N253" s="463" t="b">
        <f t="shared" si="19"/>
        <v>0</v>
      </c>
      <c r="O253" s="467" t="s">
        <v>1720</v>
      </c>
      <c r="P253" s="202"/>
      <c r="Q253" s="179"/>
    </row>
    <row r="254" spans="1:17" ht="37.5" customHeight="1" x14ac:dyDescent="0.3">
      <c r="A254" s="366">
        <v>9</v>
      </c>
      <c r="B254" s="383" t="str">
        <f>IFERROR(VLOOKUP(A254,'Outcome Indicators - Section C'!$A$10:$S$27,19,FALSE),"")</f>
        <v/>
      </c>
      <c r="C254" s="466" t="str">
        <f t="array" ref="C254">IFERROR(IF(INDEX('Disaggregation Records'!$E$59:$E$92,MATCH(LEFT(L254,255),LEFT('Disaggregation Records'!$D$59:$D$92,255),0))=0,"",INDEX('Disaggregation Records'!$E$59:$E$92,MATCH(LEFT(L254,255),LEFT('Disaggregation Records'!$D$59:$D$92,255),0))),"")</f>
        <v/>
      </c>
      <c r="D254" s="466" t="str">
        <f t="array" ref="D254">IFERROR(IF(INDEX('Disaggregation Records'!$F$59:$F$92,MATCH(LEFT(L254,255),LEFT('Disaggregation Records'!$D$59:$D$92,255),0))=0,"",INDEX('Disaggregation Records'!$F$59:$F$92,MATCH(LEFT(L254,255),LEFT('Disaggregation Records'!$D$59:$D$92,255),0))),"")</f>
        <v/>
      </c>
      <c r="E254" s="369" t="str">
        <f t="array" ref="E254">IFERROR(IF(INDEX('Disaggregation Data'!$K$159:$K$310,MATCH(LEFT(M254,255),LEFT('Disaggregation Data'!$J$159:$J$310,255),0))=0,"",INDEX('Disaggregation Data'!$K$159:$K$310,MATCH(LEFT(M254,255),LEFT('Disaggregation Data'!J$159:$J$310,255),0))),"")</f>
        <v/>
      </c>
      <c r="F254" s="369" t="str">
        <f t="array" ref="F254">IFERROR(IF(INDEX('Disaggregation Data'!$L$159:$L$310,MATCH(LEFT(M254,255),LEFT('Disaggregation Data'!$J$159:$J$310,255),0))=0,"",INDEX('Disaggregation Data'!$L$159:$L$310,MATCH(LEFT(M254,255),LEFT('Disaggregation Data'!J$159:$J$310,255),0))),"")</f>
        <v/>
      </c>
      <c r="G254" s="369" t="str">
        <f t="array" ref="G254">IFERROR(IF(INDEX('Disaggregation Data'!$M$159:$M$310,MATCH(LEFT(M254,255),LEFT('Disaggregation Data'!$J$159:$J$310,255),0))=0,"",INDEX('Disaggregation Data'!$M$159:$M$310,MATCH(LEFT(M254,255),LEFT('Disaggregation Data'!J$159:$J$310,255),0))),"")</f>
        <v/>
      </c>
      <c r="H254" s="368" t="str">
        <f t="array" ref="H254">IFERROR(IF(INDEX('Disaggregation Data'!$N$159:$N$310,MATCH(LEFT(M254,255),LEFT('Disaggregation Data'!$J$159:$J$310,255),0))=0,"",INDEX('Disaggregation Data'!$N$159:$N$310,MATCH(LEFT(M254,255),LEFT('Disaggregation Data'!J$159:$J$310,255),0))),"")</f>
        <v/>
      </c>
      <c r="I254" s="458" t="str">
        <f t="array" ref="I254">IFERROR(IF(INDEX('Disaggregation Records'!$G$59:$G$92,MATCH(LEFT(L254,255),LEFT('Disaggregation Records'!$D$59:$D$92,255),0))=0,"",INDEX('Disaggregation Records'!$G$59:$G$92,MATCH(LEFT(L254,255),LEFT('Disaggregation Records'!$D$59:$D$92,255),0))),"")</f>
        <v/>
      </c>
      <c r="J254" s="463" t="s">
        <v>729</v>
      </c>
      <c r="K254" s="463">
        <f t="shared" si="16"/>
        <v>87</v>
      </c>
      <c r="L254" s="463" t="str">
        <f t="shared" si="17"/>
        <v/>
      </c>
      <c r="M254" s="463" t="str">
        <f t="shared" si="18"/>
        <v/>
      </c>
      <c r="N254" s="463" t="b">
        <f t="shared" si="19"/>
        <v>0</v>
      </c>
      <c r="O254" s="467" t="s">
        <v>1721</v>
      </c>
      <c r="P254" s="202"/>
      <c r="Q254" s="179"/>
    </row>
    <row r="255" spans="1:17" ht="37.5" customHeight="1" x14ac:dyDescent="0.3">
      <c r="A255" s="366">
        <v>9</v>
      </c>
      <c r="B255" s="383" t="str">
        <f>IFERROR(VLOOKUP(A255,'Outcome Indicators - Section C'!$A$10:$S$27,19,FALSE),"")</f>
        <v/>
      </c>
      <c r="C255" s="466" t="str">
        <f t="array" ref="C255">IFERROR(IF(INDEX('Disaggregation Records'!$E$59:$E$92,MATCH(LEFT(L255,255),LEFT('Disaggregation Records'!$D$59:$D$92,255),0))=0,"",INDEX('Disaggregation Records'!$E$59:$E$92,MATCH(LEFT(L255,255),LEFT('Disaggregation Records'!$D$59:$D$92,255),0))),"")</f>
        <v/>
      </c>
      <c r="D255" s="466" t="str">
        <f t="array" ref="D255">IFERROR(IF(INDEX('Disaggregation Records'!$F$59:$F$92,MATCH(LEFT(L255,255),LEFT('Disaggregation Records'!$D$59:$D$92,255),0))=0,"",INDEX('Disaggregation Records'!$F$59:$F$92,MATCH(LEFT(L255,255),LEFT('Disaggregation Records'!$D$59:$D$92,255),0))),"")</f>
        <v/>
      </c>
      <c r="E255" s="369" t="str">
        <f t="array" ref="E255">IFERROR(IF(INDEX('Disaggregation Data'!$K$159:$K$310,MATCH(LEFT(M255,255),LEFT('Disaggregation Data'!$J$159:$J$310,255),0))=0,"",INDEX('Disaggregation Data'!$K$159:$K$310,MATCH(LEFT(M255,255),LEFT('Disaggregation Data'!J$159:$J$310,255),0))),"")</f>
        <v/>
      </c>
      <c r="F255" s="369" t="str">
        <f t="array" ref="F255">IFERROR(IF(INDEX('Disaggregation Data'!$L$159:$L$310,MATCH(LEFT(M255,255),LEFT('Disaggregation Data'!$J$159:$J$310,255),0))=0,"",INDEX('Disaggregation Data'!$L$159:$L$310,MATCH(LEFT(M255,255),LEFT('Disaggregation Data'!J$159:$J$310,255),0))),"")</f>
        <v/>
      </c>
      <c r="G255" s="369" t="str">
        <f t="array" ref="G255">IFERROR(IF(INDEX('Disaggregation Data'!$M$159:$M$310,MATCH(LEFT(M255,255),LEFT('Disaggregation Data'!$J$159:$J$310,255),0))=0,"",INDEX('Disaggregation Data'!$M$159:$M$310,MATCH(LEFT(M255,255),LEFT('Disaggregation Data'!J$159:$J$310,255),0))),"")</f>
        <v/>
      </c>
      <c r="H255" s="368" t="str">
        <f t="array" ref="H255">IFERROR(IF(INDEX('Disaggregation Data'!$N$159:$N$310,MATCH(LEFT(M255,255),LEFT('Disaggregation Data'!$J$159:$J$310,255),0))=0,"",INDEX('Disaggregation Data'!$N$159:$N$310,MATCH(LEFT(M255,255),LEFT('Disaggregation Data'!J$159:$J$310,255),0))),"")</f>
        <v/>
      </c>
      <c r="I255" s="458" t="str">
        <f t="array" ref="I255">IFERROR(IF(INDEX('Disaggregation Records'!$G$59:$G$92,MATCH(LEFT(L255,255),LEFT('Disaggregation Records'!$D$59:$D$92,255),0))=0,"",INDEX('Disaggregation Records'!$G$59:$G$92,MATCH(LEFT(L255,255),LEFT('Disaggregation Records'!$D$59:$D$92,255),0))),"")</f>
        <v/>
      </c>
      <c r="J255" s="463" t="s">
        <v>729</v>
      </c>
      <c r="K255" s="463">
        <f t="shared" si="16"/>
        <v>88</v>
      </c>
      <c r="L255" s="463" t="str">
        <f t="shared" si="17"/>
        <v/>
      </c>
      <c r="M255" s="463" t="str">
        <f t="shared" si="18"/>
        <v/>
      </c>
      <c r="N255" s="463" t="b">
        <f t="shared" si="19"/>
        <v>0</v>
      </c>
      <c r="O255" s="467" t="s">
        <v>1722</v>
      </c>
      <c r="P255" s="202"/>
      <c r="Q255" s="179"/>
    </row>
    <row r="256" spans="1:17" ht="37.5" customHeight="1" x14ac:dyDescent="0.3">
      <c r="A256" s="366">
        <v>9</v>
      </c>
      <c r="B256" s="383" t="str">
        <f>IFERROR(VLOOKUP(A256,'Outcome Indicators - Section C'!$A$10:$S$27,19,FALSE),"")</f>
        <v/>
      </c>
      <c r="C256" s="466" t="str">
        <f t="array" ref="C256">IFERROR(IF(INDEX('Disaggregation Records'!$E$59:$E$92,MATCH(LEFT(L256,255),LEFT('Disaggregation Records'!$D$59:$D$92,255),0))=0,"",INDEX('Disaggregation Records'!$E$59:$E$92,MATCH(LEFT(L256,255),LEFT('Disaggregation Records'!$D$59:$D$92,255),0))),"")</f>
        <v/>
      </c>
      <c r="D256" s="466" t="str">
        <f t="array" ref="D256">IFERROR(IF(INDEX('Disaggregation Records'!$F$59:$F$92,MATCH(LEFT(L256,255),LEFT('Disaggregation Records'!$D$59:$D$92,255),0))=0,"",INDEX('Disaggregation Records'!$F$59:$F$92,MATCH(LEFT(L256,255),LEFT('Disaggregation Records'!$D$59:$D$92,255),0))),"")</f>
        <v/>
      </c>
      <c r="E256" s="369" t="str">
        <f t="array" ref="E256">IFERROR(IF(INDEX('Disaggregation Data'!$K$159:$K$310,MATCH(LEFT(M256,255),LEFT('Disaggregation Data'!$J$159:$J$310,255),0))=0,"",INDEX('Disaggregation Data'!$K$159:$K$310,MATCH(LEFT(M256,255),LEFT('Disaggregation Data'!J$159:$J$310,255),0))),"")</f>
        <v/>
      </c>
      <c r="F256" s="369" t="str">
        <f t="array" ref="F256">IFERROR(IF(INDEX('Disaggregation Data'!$L$159:$L$310,MATCH(LEFT(M256,255),LEFT('Disaggregation Data'!$J$159:$J$310,255),0))=0,"",INDEX('Disaggregation Data'!$L$159:$L$310,MATCH(LEFT(M256,255),LEFT('Disaggregation Data'!J$159:$J$310,255),0))),"")</f>
        <v/>
      </c>
      <c r="G256" s="369" t="str">
        <f t="array" ref="G256">IFERROR(IF(INDEX('Disaggregation Data'!$M$159:$M$310,MATCH(LEFT(M256,255),LEFT('Disaggregation Data'!$J$159:$J$310,255),0))=0,"",INDEX('Disaggregation Data'!$M$159:$M$310,MATCH(LEFT(M256,255),LEFT('Disaggregation Data'!J$159:$J$310,255),0))),"")</f>
        <v/>
      </c>
      <c r="H256" s="368" t="str">
        <f t="array" ref="H256">IFERROR(IF(INDEX('Disaggregation Data'!$N$159:$N$310,MATCH(LEFT(M256,255),LEFT('Disaggregation Data'!$J$159:$J$310,255),0))=0,"",INDEX('Disaggregation Data'!$N$159:$N$310,MATCH(LEFT(M256,255),LEFT('Disaggregation Data'!J$159:$J$310,255),0))),"")</f>
        <v/>
      </c>
      <c r="I256" s="458" t="str">
        <f t="array" ref="I256">IFERROR(IF(INDEX('Disaggregation Records'!$G$59:$G$92,MATCH(LEFT(L256,255),LEFT('Disaggregation Records'!$D$59:$D$92,255),0))=0,"",INDEX('Disaggregation Records'!$G$59:$G$92,MATCH(LEFT(L256,255),LEFT('Disaggregation Records'!$D$59:$D$92,255),0))),"")</f>
        <v/>
      </c>
      <c r="J256" s="463" t="s">
        <v>729</v>
      </c>
      <c r="K256" s="463">
        <f t="shared" si="16"/>
        <v>89</v>
      </c>
      <c r="L256" s="463" t="str">
        <f t="shared" si="17"/>
        <v/>
      </c>
      <c r="M256" s="463" t="str">
        <f t="shared" si="18"/>
        <v/>
      </c>
      <c r="N256" s="463" t="b">
        <f t="shared" si="19"/>
        <v>0</v>
      </c>
      <c r="O256" s="467" t="s">
        <v>1723</v>
      </c>
      <c r="P256" s="202"/>
      <c r="Q256" s="179"/>
    </row>
    <row r="257" spans="1:17" ht="37.5" customHeight="1" x14ac:dyDescent="0.3">
      <c r="A257" s="366">
        <v>9</v>
      </c>
      <c r="B257" s="383" t="str">
        <f>IFERROR(VLOOKUP(A257,'Outcome Indicators - Section C'!$A$10:$S$27,19,FALSE),"")</f>
        <v/>
      </c>
      <c r="C257" s="466" t="str">
        <f t="array" ref="C257">IFERROR(IF(INDEX('Disaggregation Records'!$E$59:$E$92,MATCH(LEFT(L257,255),LEFT('Disaggregation Records'!$D$59:$D$92,255),0))=0,"",INDEX('Disaggregation Records'!$E$59:$E$92,MATCH(LEFT(L257,255),LEFT('Disaggregation Records'!$D$59:$D$92,255),0))),"")</f>
        <v/>
      </c>
      <c r="D257" s="466" t="str">
        <f t="array" ref="D257">IFERROR(IF(INDEX('Disaggregation Records'!$F$59:$F$92,MATCH(LEFT(L257,255),LEFT('Disaggregation Records'!$D$59:$D$92,255),0))=0,"",INDEX('Disaggregation Records'!$F$59:$F$92,MATCH(LEFT(L257,255),LEFT('Disaggregation Records'!$D$59:$D$92,255),0))),"")</f>
        <v/>
      </c>
      <c r="E257" s="369" t="str">
        <f t="array" ref="E257">IFERROR(IF(INDEX('Disaggregation Data'!$K$159:$K$310,MATCH(LEFT(M257,255),LEFT('Disaggregation Data'!$J$159:$J$310,255),0))=0,"",INDEX('Disaggregation Data'!$K$159:$K$310,MATCH(LEFT(M257,255),LEFT('Disaggregation Data'!J$159:$J$310,255),0))),"")</f>
        <v/>
      </c>
      <c r="F257" s="369" t="str">
        <f t="array" ref="F257">IFERROR(IF(INDEX('Disaggregation Data'!$L$159:$L$310,MATCH(LEFT(M257,255),LEFT('Disaggregation Data'!$J$159:$J$310,255),0))=0,"",INDEX('Disaggregation Data'!$L$159:$L$310,MATCH(LEFT(M257,255),LEFT('Disaggregation Data'!J$159:$J$310,255),0))),"")</f>
        <v/>
      </c>
      <c r="G257" s="369" t="str">
        <f t="array" ref="G257">IFERROR(IF(INDEX('Disaggregation Data'!$M$159:$M$310,MATCH(LEFT(M257,255),LEFT('Disaggregation Data'!$J$159:$J$310,255),0))=0,"",INDEX('Disaggregation Data'!$M$159:$M$310,MATCH(LEFT(M257,255),LEFT('Disaggregation Data'!J$159:$J$310,255),0))),"")</f>
        <v/>
      </c>
      <c r="H257" s="368" t="str">
        <f t="array" ref="H257">IFERROR(IF(INDEX('Disaggregation Data'!$N$159:$N$310,MATCH(LEFT(M257,255),LEFT('Disaggregation Data'!$J$159:$J$310,255),0))=0,"",INDEX('Disaggregation Data'!$N$159:$N$310,MATCH(LEFT(M257,255),LEFT('Disaggregation Data'!J$159:$J$310,255),0))),"")</f>
        <v/>
      </c>
      <c r="I257" s="458" t="str">
        <f t="array" ref="I257">IFERROR(IF(INDEX('Disaggregation Records'!$G$59:$G$92,MATCH(LEFT(L257,255),LEFT('Disaggregation Records'!$D$59:$D$92,255),0))=0,"",INDEX('Disaggregation Records'!$G$59:$G$92,MATCH(LEFT(L257,255),LEFT('Disaggregation Records'!$D$59:$D$92,255),0))),"")</f>
        <v/>
      </c>
      <c r="J257" s="463" t="s">
        <v>729</v>
      </c>
      <c r="K257" s="463">
        <f t="shared" si="16"/>
        <v>90</v>
      </c>
      <c r="L257" s="463" t="str">
        <f t="shared" si="17"/>
        <v/>
      </c>
      <c r="M257" s="463" t="str">
        <f t="shared" si="18"/>
        <v/>
      </c>
      <c r="N257" s="463" t="b">
        <f t="shared" si="19"/>
        <v>0</v>
      </c>
      <c r="O257" s="467" t="s">
        <v>1724</v>
      </c>
      <c r="P257" s="202"/>
      <c r="Q257" s="179"/>
    </row>
    <row r="258" spans="1:17" ht="37.5" customHeight="1" x14ac:dyDescent="0.3">
      <c r="A258" s="366">
        <v>10</v>
      </c>
      <c r="B258" s="383" t="str">
        <f>IFERROR(VLOOKUP(A258,'Outcome Indicators - Section C'!$A$10:$S$27,19,FALSE),"")</f>
        <v/>
      </c>
      <c r="C258" s="466" t="str">
        <f t="array" ref="C258">IFERROR(IF(INDEX('Disaggregation Records'!$E$59:$E$92,MATCH(LEFT(L258,255),LEFT('Disaggregation Records'!$D$59:$D$92,255),0))=0,"",INDEX('Disaggregation Records'!$E$59:$E$92,MATCH(LEFT(L258,255),LEFT('Disaggregation Records'!$D$59:$D$92,255),0))),"")</f>
        <v/>
      </c>
      <c r="D258" s="466" t="str">
        <f t="array" ref="D258">IFERROR(IF(INDEX('Disaggregation Records'!$F$59:$F$92,MATCH(LEFT(L258,255),LEFT('Disaggregation Records'!$D$59:$D$92,255),0))=0,"",INDEX('Disaggregation Records'!$F$59:$F$92,MATCH(LEFT(L258,255),LEFT('Disaggregation Records'!$D$59:$D$92,255),0))),"")</f>
        <v/>
      </c>
      <c r="E258" s="369" t="str">
        <f t="array" ref="E258">IFERROR(IF(INDEX('Disaggregation Data'!$K$159:$K$310,MATCH(LEFT(M258,255),LEFT('Disaggregation Data'!$J$159:$J$310,255),0))=0,"",INDEX('Disaggregation Data'!$K$159:$K$310,MATCH(LEFT(M258,255),LEFT('Disaggregation Data'!J$159:$J$310,255),0))),"")</f>
        <v/>
      </c>
      <c r="F258" s="369" t="str">
        <f t="array" ref="F258">IFERROR(IF(INDEX('Disaggregation Data'!$L$159:$L$310,MATCH(LEFT(M258,255),LEFT('Disaggregation Data'!$J$159:$J$310,255),0))=0,"",INDEX('Disaggregation Data'!$L$159:$L$310,MATCH(LEFT(M258,255),LEFT('Disaggregation Data'!J$159:$J$310,255),0))),"")</f>
        <v/>
      </c>
      <c r="G258" s="369" t="str">
        <f t="array" ref="G258">IFERROR(IF(INDEX('Disaggregation Data'!$M$159:$M$310,MATCH(LEFT(M258,255),LEFT('Disaggregation Data'!$J$159:$J$310,255),0))=0,"",INDEX('Disaggregation Data'!$M$159:$M$310,MATCH(LEFT(M258,255),LEFT('Disaggregation Data'!J$159:$J$310,255),0))),"")</f>
        <v/>
      </c>
      <c r="H258" s="368" t="str">
        <f t="array" ref="H258">IFERROR(IF(INDEX('Disaggregation Data'!$N$159:$N$310,MATCH(LEFT(M258,255),LEFT('Disaggregation Data'!$J$159:$J$310,255),0))=0,"",INDEX('Disaggregation Data'!$N$159:$N$310,MATCH(LEFT(M258,255),LEFT('Disaggregation Data'!J$159:$J$310,255),0))),"")</f>
        <v/>
      </c>
      <c r="I258" s="458" t="str">
        <f t="array" ref="I258">IFERROR(IF(INDEX('Disaggregation Records'!$G$59:$G$92,MATCH(LEFT(L258,255),LEFT('Disaggregation Records'!$D$59:$D$92,255),0))=0,"",INDEX('Disaggregation Records'!$G$59:$G$92,MATCH(LEFT(L258,255),LEFT('Disaggregation Records'!$D$59:$D$92,255),0))),"")</f>
        <v/>
      </c>
      <c r="J258" s="463" t="s">
        <v>730</v>
      </c>
      <c r="K258" s="463">
        <f t="shared" si="16"/>
        <v>91</v>
      </c>
      <c r="L258" s="463" t="str">
        <f t="shared" si="17"/>
        <v/>
      </c>
      <c r="M258" s="463" t="str">
        <f t="shared" si="18"/>
        <v/>
      </c>
      <c r="N258" s="463" t="b">
        <f t="shared" si="19"/>
        <v>0</v>
      </c>
      <c r="O258" s="467" t="s">
        <v>1725</v>
      </c>
      <c r="P258" s="202"/>
      <c r="Q258" s="179"/>
    </row>
    <row r="259" spans="1:17" ht="37.5" customHeight="1" x14ac:dyDescent="0.3">
      <c r="A259" s="366">
        <v>10</v>
      </c>
      <c r="B259" s="383" t="str">
        <f>IFERROR(VLOOKUP(A259,'Outcome Indicators - Section C'!$A$10:$S$27,19,FALSE),"")</f>
        <v/>
      </c>
      <c r="C259" s="466" t="str">
        <f t="array" ref="C259">IFERROR(IF(INDEX('Disaggregation Records'!$E$59:$E$92,MATCH(LEFT(L259,255),LEFT('Disaggregation Records'!$D$59:$D$92,255),0))=0,"",INDEX('Disaggregation Records'!$E$59:$E$92,MATCH(LEFT(L259,255),LEFT('Disaggregation Records'!$D$59:$D$92,255),0))),"")</f>
        <v/>
      </c>
      <c r="D259" s="466" t="str">
        <f t="array" ref="D259">IFERROR(IF(INDEX('Disaggregation Records'!$F$59:$F$92,MATCH(LEFT(L259,255),LEFT('Disaggregation Records'!$D$59:$D$92,255),0))=0,"",INDEX('Disaggregation Records'!$F$59:$F$92,MATCH(LEFT(L259,255),LEFT('Disaggregation Records'!$D$59:$D$92,255),0))),"")</f>
        <v/>
      </c>
      <c r="E259" s="369" t="str">
        <f t="array" ref="E259">IFERROR(IF(INDEX('Disaggregation Data'!$K$159:$K$310,MATCH(LEFT(M259,255),LEFT('Disaggregation Data'!$J$159:$J$310,255),0))=0,"",INDEX('Disaggregation Data'!$K$159:$K$310,MATCH(LEFT(M259,255),LEFT('Disaggregation Data'!J$159:$J$310,255),0))),"")</f>
        <v/>
      </c>
      <c r="F259" s="369" t="str">
        <f t="array" ref="F259">IFERROR(IF(INDEX('Disaggregation Data'!$L$159:$L$310,MATCH(LEFT(M259,255),LEFT('Disaggregation Data'!$J$159:$J$310,255),0))=0,"",INDEX('Disaggregation Data'!$L$159:$L$310,MATCH(LEFT(M259,255),LEFT('Disaggregation Data'!J$159:$J$310,255),0))),"")</f>
        <v/>
      </c>
      <c r="G259" s="369" t="str">
        <f t="array" ref="G259">IFERROR(IF(INDEX('Disaggregation Data'!$M$159:$M$310,MATCH(LEFT(M259,255),LEFT('Disaggregation Data'!$J$159:$J$310,255),0))=0,"",INDEX('Disaggregation Data'!$M$159:$M$310,MATCH(LEFT(M259,255),LEFT('Disaggregation Data'!J$159:$J$310,255),0))),"")</f>
        <v/>
      </c>
      <c r="H259" s="368" t="str">
        <f t="array" ref="H259">IFERROR(IF(INDEX('Disaggregation Data'!$N$159:$N$310,MATCH(LEFT(M259,255),LEFT('Disaggregation Data'!$J$159:$J$310,255),0))=0,"",INDEX('Disaggregation Data'!$N$159:$N$310,MATCH(LEFT(M259,255),LEFT('Disaggregation Data'!J$159:$J$310,255),0))),"")</f>
        <v/>
      </c>
      <c r="I259" s="458" t="str">
        <f t="array" ref="I259">IFERROR(IF(INDEX('Disaggregation Records'!$G$59:$G$92,MATCH(LEFT(L259,255),LEFT('Disaggregation Records'!$D$59:$D$92,255),0))=0,"",INDEX('Disaggregation Records'!$G$59:$G$92,MATCH(LEFT(L259,255),LEFT('Disaggregation Records'!$D$59:$D$92,255),0))),"")</f>
        <v/>
      </c>
      <c r="J259" s="463" t="s">
        <v>730</v>
      </c>
      <c r="K259" s="463">
        <f t="shared" si="16"/>
        <v>92</v>
      </c>
      <c r="L259" s="463" t="str">
        <f t="shared" si="17"/>
        <v/>
      </c>
      <c r="M259" s="463" t="str">
        <f t="shared" si="18"/>
        <v/>
      </c>
      <c r="N259" s="463" t="b">
        <f t="shared" si="19"/>
        <v>0</v>
      </c>
      <c r="O259" s="467" t="s">
        <v>1726</v>
      </c>
      <c r="P259" s="202"/>
      <c r="Q259" s="179"/>
    </row>
    <row r="260" spans="1:17" ht="37.5" customHeight="1" x14ac:dyDescent="0.3">
      <c r="A260" s="366">
        <v>10</v>
      </c>
      <c r="B260" s="383" t="str">
        <f>IFERROR(VLOOKUP(A260,'Outcome Indicators - Section C'!$A$10:$S$27,19,FALSE),"")</f>
        <v/>
      </c>
      <c r="C260" s="466" t="str">
        <f t="array" ref="C260">IFERROR(IF(INDEX('Disaggregation Records'!$E$59:$E$92,MATCH(LEFT(L260,255),LEFT('Disaggregation Records'!$D$59:$D$92,255),0))=0,"",INDEX('Disaggregation Records'!$E$59:$E$92,MATCH(LEFT(L260,255),LEFT('Disaggregation Records'!$D$59:$D$92,255),0))),"")</f>
        <v/>
      </c>
      <c r="D260" s="466" t="str">
        <f t="array" ref="D260">IFERROR(IF(INDEX('Disaggregation Records'!$F$59:$F$92,MATCH(LEFT(L260,255),LEFT('Disaggregation Records'!$D$59:$D$92,255),0))=0,"",INDEX('Disaggregation Records'!$F$59:$F$92,MATCH(LEFT(L260,255),LEFT('Disaggregation Records'!$D$59:$D$92,255),0))),"")</f>
        <v/>
      </c>
      <c r="E260" s="369" t="str">
        <f t="array" ref="E260">IFERROR(IF(INDEX('Disaggregation Data'!$K$159:$K$310,MATCH(LEFT(M260,255),LEFT('Disaggregation Data'!$J$159:$J$310,255),0))=0,"",INDEX('Disaggregation Data'!$K$159:$K$310,MATCH(LEFT(M260,255),LEFT('Disaggregation Data'!J$159:$J$310,255),0))),"")</f>
        <v/>
      </c>
      <c r="F260" s="369" t="str">
        <f t="array" ref="F260">IFERROR(IF(INDEX('Disaggregation Data'!$L$159:$L$310,MATCH(LEFT(M260,255),LEFT('Disaggregation Data'!$J$159:$J$310,255),0))=0,"",INDEX('Disaggregation Data'!$L$159:$L$310,MATCH(LEFT(M260,255),LEFT('Disaggregation Data'!J$159:$J$310,255),0))),"")</f>
        <v/>
      </c>
      <c r="G260" s="369" t="str">
        <f t="array" ref="G260">IFERROR(IF(INDEX('Disaggregation Data'!$M$159:$M$310,MATCH(LEFT(M260,255),LEFT('Disaggregation Data'!$J$159:$J$310,255),0))=0,"",INDEX('Disaggregation Data'!$M$159:$M$310,MATCH(LEFT(M260,255),LEFT('Disaggregation Data'!J$159:$J$310,255),0))),"")</f>
        <v/>
      </c>
      <c r="H260" s="368" t="str">
        <f t="array" ref="H260">IFERROR(IF(INDEX('Disaggregation Data'!$N$159:$N$310,MATCH(LEFT(M260,255),LEFT('Disaggregation Data'!$J$159:$J$310,255),0))=0,"",INDEX('Disaggregation Data'!$N$159:$N$310,MATCH(LEFT(M260,255),LEFT('Disaggregation Data'!J$159:$J$310,255),0))),"")</f>
        <v/>
      </c>
      <c r="I260" s="458" t="str">
        <f t="array" ref="I260">IFERROR(IF(INDEX('Disaggregation Records'!$G$59:$G$92,MATCH(LEFT(L260,255),LEFT('Disaggregation Records'!$D$59:$D$92,255),0))=0,"",INDEX('Disaggregation Records'!$G$59:$G$92,MATCH(LEFT(L260,255),LEFT('Disaggregation Records'!$D$59:$D$92,255),0))),"")</f>
        <v/>
      </c>
      <c r="J260" s="463" t="s">
        <v>730</v>
      </c>
      <c r="K260" s="463">
        <f t="shared" si="16"/>
        <v>93</v>
      </c>
      <c r="L260" s="463" t="str">
        <f t="shared" si="17"/>
        <v/>
      </c>
      <c r="M260" s="463" t="str">
        <f t="shared" si="18"/>
        <v/>
      </c>
      <c r="N260" s="463" t="b">
        <f t="shared" si="19"/>
        <v>0</v>
      </c>
      <c r="O260" s="467" t="s">
        <v>1727</v>
      </c>
      <c r="P260" s="202"/>
      <c r="Q260" s="179"/>
    </row>
    <row r="261" spans="1:17" ht="37.5" customHeight="1" x14ac:dyDescent="0.3">
      <c r="A261" s="366">
        <v>10</v>
      </c>
      <c r="B261" s="383" t="str">
        <f>IFERROR(VLOOKUP(A261,'Outcome Indicators - Section C'!$A$10:$S$27,19,FALSE),"")</f>
        <v/>
      </c>
      <c r="C261" s="466" t="str">
        <f t="array" ref="C261">IFERROR(IF(INDEX('Disaggregation Records'!$E$59:$E$92,MATCH(LEFT(L261,255),LEFT('Disaggregation Records'!$D$59:$D$92,255),0))=0,"",INDEX('Disaggregation Records'!$E$59:$E$92,MATCH(LEFT(L261,255),LEFT('Disaggregation Records'!$D$59:$D$92,255),0))),"")</f>
        <v/>
      </c>
      <c r="D261" s="466" t="str">
        <f t="array" ref="D261">IFERROR(IF(INDEX('Disaggregation Records'!$F$59:$F$92,MATCH(LEFT(L261,255),LEFT('Disaggregation Records'!$D$59:$D$92,255),0))=0,"",INDEX('Disaggregation Records'!$F$59:$F$92,MATCH(LEFT(L261,255),LEFT('Disaggregation Records'!$D$59:$D$92,255),0))),"")</f>
        <v/>
      </c>
      <c r="E261" s="369" t="str">
        <f t="array" ref="E261">IFERROR(IF(INDEX('Disaggregation Data'!$K$159:$K$310,MATCH(LEFT(M261,255),LEFT('Disaggregation Data'!$J$159:$J$310,255),0))=0,"",INDEX('Disaggregation Data'!$K$159:$K$310,MATCH(LEFT(M261,255),LEFT('Disaggregation Data'!J$159:$J$310,255),0))),"")</f>
        <v/>
      </c>
      <c r="F261" s="369" t="str">
        <f t="array" ref="F261">IFERROR(IF(INDEX('Disaggregation Data'!$L$159:$L$310,MATCH(LEFT(M261,255),LEFT('Disaggregation Data'!$J$159:$J$310,255),0))=0,"",INDEX('Disaggregation Data'!$L$159:$L$310,MATCH(LEFT(M261,255),LEFT('Disaggregation Data'!J$159:$J$310,255),0))),"")</f>
        <v/>
      </c>
      <c r="G261" s="369" t="str">
        <f t="array" ref="G261">IFERROR(IF(INDEX('Disaggregation Data'!$M$159:$M$310,MATCH(LEFT(M261,255),LEFT('Disaggregation Data'!$J$159:$J$310,255),0))=0,"",INDEX('Disaggregation Data'!$M$159:$M$310,MATCH(LEFT(M261,255),LEFT('Disaggregation Data'!J$159:$J$310,255),0))),"")</f>
        <v/>
      </c>
      <c r="H261" s="368" t="str">
        <f t="array" ref="H261">IFERROR(IF(INDEX('Disaggregation Data'!$N$159:$N$310,MATCH(LEFT(M261,255),LEFT('Disaggregation Data'!$J$159:$J$310,255),0))=0,"",INDEX('Disaggregation Data'!$N$159:$N$310,MATCH(LEFT(M261,255),LEFT('Disaggregation Data'!J$159:$J$310,255),0))),"")</f>
        <v/>
      </c>
      <c r="I261" s="458" t="str">
        <f t="array" ref="I261">IFERROR(IF(INDEX('Disaggregation Records'!$G$59:$G$92,MATCH(LEFT(L261,255),LEFT('Disaggregation Records'!$D$59:$D$92,255),0))=0,"",INDEX('Disaggregation Records'!$G$59:$G$92,MATCH(LEFT(L261,255),LEFT('Disaggregation Records'!$D$59:$D$92,255),0))),"")</f>
        <v/>
      </c>
      <c r="J261" s="463" t="s">
        <v>730</v>
      </c>
      <c r="K261" s="463">
        <f t="shared" si="16"/>
        <v>94</v>
      </c>
      <c r="L261" s="463" t="str">
        <f t="shared" si="17"/>
        <v/>
      </c>
      <c r="M261" s="463" t="str">
        <f t="shared" si="18"/>
        <v/>
      </c>
      <c r="N261" s="463" t="b">
        <f t="shared" si="19"/>
        <v>0</v>
      </c>
      <c r="O261" s="467" t="s">
        <v>1728</v>
      </c>
      <c r="P261" s="202"/>
      <c r="Q261" s="179"/>
    </row>
    <row r="262" spans="1:17" ht="37.5" customHeight="1" x14ac:dyDescent="0.3">
      <c r="A262" s="366">
        <v>10</v>
      </c>
      <c r="B262" s="383" t="str">
        <f>IFERROR(VLOOKUP(A262,'Outcome Indicators - Section C'!$A$10:$S$27,19,FALSE),"")</f>
        <v/>
      </c>
      <c r="C262" s="466" t="str">
        <f t="array" ref="C262">IFERROR(IF(INDEX('Disaggregation Records'!$E$59:$E$92,MATCH(LEFT(L262,255),LEFT('Disaggregation Records'!$D$59:$D$92,255),0))=0,"",INDEX('Disaggregation Records'!$E$59:$E$92,MATCH(LEFT(L262,255),LEFT('Disaggregation Records'!$D$59:$D$92,255),0))),"")</f>
        <v/>
      </c>
      <c r="D262" s="466" t="str">
        <f t="array" ref="D262">IFERROR(IF(INDEX('Disaggregation Records'!$F$59:$F$92,MATCH(LEFT(L262,255),LEFT('Disaggregation Records'!$D$59:$D$92,255),0))=0,"",INDEX('Disaggregation Records'!$F$59:$F$92,MATCH(LEFT(L262,255),LEFT('Disaggregation Records'!$D$59:$D$92,255),0))),"")</f>
        <v/>
      </c>
      <c r="E262" s="369" t="str">
        <f t="array" ref="E262">IFERROR(IF(INDEX('Disaggregation Data'!$K$159:$K$310,MATCH(LEFT(M262,255),LEFT('Disaggregation Data'!$J$159:$J$310,255),0))=0,"",INDEX('Disaggregation Data'!$K$159:$K$310,MATCH(LEFT(M262,255),LEFT('Disaggregation Data'!J$159:$J$310,255),0))),"")</f>
        <v/>
      </c>
      <c r="F262" s="369" t="str">
        <f t="array" ref="F262">IFERROR(IF(INDEX('Disaggregation Data'!$L$159:$L$310,MATCH(LEFT(M262,255),LEFT('Disaggregation Data'!$J$159:$J$310,255),0))=0,"",INDEX('Disaggregation Data'!$L$159:$L$310,MATCH(LEFT(M262,255),LEFT('Disaggregation Data'!J$159:$J$310,255),0))),"")</f>
        <v/>
      </c>
      <c r="G262" s="369" t="str">
        <f t="array" ref="G262">IFERROR(IF(INDEX('Disaggregation Data'!$M$159:$M$310,MATCH(LEFT(M262,255),LEFT('Disaggregation Data'!$J$159:$J$310,255),0))=0,"",INDEX('Disaggregation Data'!$M$159:$M$310,MATCH(LEFT(M262,255),LEFT('Disaggregation Data'!J$159:$J$310,255),0))),"")</f>
        <v/>
      </c>
      <c r="H262" s="368" t="str">
        <f t="array" ref="H262">IFERROR(IF(INDEX('Disaggregation Data'!$N$159:$N$310,MATCH(LEFT(M262,255),LEFT('Disaggregation Data'!$J$159:$J$310,255),0))=0,"",INDEX('Disaggregation Data'!$N$159:$N$310,MATCH(LEFT(M262,255),LEFT('Disaggregation Data'!J$159:$J$310,255),0))),"")</f>
        <v/>
      </c>
      <c r="I262" s="458" t="str">
        <f t="array" ref="I262">IFERROR(IF(INDEX('Disaggregation Records'!$G$59:$G$92,MATCH(LEFT(L262,255),LEFT('Disaggregation Records'!$D$59:$D$92,255),0))=0,"",INDEX('Disaggregation Records'!$G$59:$G$92,MATCH(LEFT(L262,255),LEFT('Disaggregation Records'!$D$59:$D$92,255),0))),"")</f>
        <v/>
      </c>
      <c r="J262" s="463" t="s">
        <v>730</v>
      </c>
      <c r="K262" s="463">
        <f t="shared" si="16"/>
        <v>95</v>
      </c>
      <c r="L262" s="463" t="str">
        <f t="shared" si="17"/>
        <v/>
      </c>
      <c r="M262" s="463" t="str">
        <f t="shared" si="18"/>
        <v/>
      </c>
      <c r="N262" s="463" t="b">
        <f t="shared" si="19"/>
        <v>0</v>
      </c>
      <c r="O262" s="467" t="s">
        <v>1729</v>
      </c>
      <c r="P262" s="202"/>
      <c r="Q262" s="179"/>
    </row>
    <row r="263" spans="1:17" ht="37.5" customHeight="1" x14ac:dyDescent="0.3">
      <c r="A263" s="366">
        <v>10</v>
      </c>
      <c r="B263" s="383" t="str">
        <f>IFERROR(VLOOKUP(A263,'Outcome Indicators - Section C'!$A$10:$S$27,19,FALSE),"")</f>
        <v/>
      </c>
      <c r="C263" s="466" t="str">
        <f t="array" ref="C263">IFERROR(IF(INDEX('Disaggregation Records'!$E$59:$E$92,MATCH(LEFT(L263,255),LEFT('Disaggregation Records'!$D$59:$D$92,255),0))=0,"",INDEX('Disaggregation Records'!$E$59:$E$92,MATCH(LEFT(L263,255),LEFT('Disaggregation Records'!$D$59:$D$92,255),0))),"")</f>
        <v/>
      </c>
      <c r="D263" s="466" t="str">
        <f t="array" ref="D263">IFERROR(IF(INDEX('Disaggregation Records'!$F$59:$F$92,MATCH(LEFT(L263,255),LEFT('Disaggregation Records'!$D$59:$D$92,255),0))=0,"",INDEX('Disaggregation Records'!$F$59:$F$92,MATCH(LEFT(L263,255),LEFT('Disaggregation Records'!$D$59:$D$92,255),0))),"")</f>
        <v/>
      </c>
      <c r="E263" s="369" t="str">
        <f t="array" ref="E263">IFERROR(IF(INDEX('Disaggregation Data'!$K$159:$K$310,MATCH(LEFT(M263,255),LEFT('Disaggregation Data'!$J$159:$J$310,255),0))=0,"",INDEX('Disaggregation Data'!$K$159:$K$310,MATCH(LEFT(M263,255),LEFT('Disaggregation Data'!J$159:$J$310,255),0))),"")</f>
        <v/>
      </c>
      <c r="F263" s="369" t="str">
        <f t="array" ref="F263">IFERROR(IF(INDEX('Disaggregation Data'!$L$159:$L$310,MATCH(LEFT(M263,255),LEFT('Disaggregation Data'!$J$159:$J$310,255),0))=0,"",INDEX('Disaggregation Data'!$L$159:$L$310,MATCH(LEFT(M263,255),LEFT('Disaggregation Data'!J$159:$J$310,255),0))),"")</f>
        <v/>
      </c>
      <c r="G263" s="369" t="str">
        <f t="array" ref="G263">IFERROR(IF(INDEX('Disaggregation Data'!$M$159:$M$310,MATCH(LEFT(M263,255),LEFT('Disaggregation Data'!$J$159:$J$310,255),0))=0,"",INDEX('Disaggregation Data'!$M$159:$M$310,MATCH(LEFT(M263,255),LEFT('Disaggregation Data'!J$159:$J$310,255),0))),"")</f>
        <v/>
      </c>
      <c r="H263" s="368" t="str">
        <f t="array" ref="H263">IFERROR(IF(INDEX('Disaggregation Data'!$N$159:$N$310,MATCH(LEFT(M263,255),LEFT('Disaggregation Data'!$J$159:$J$310,255),0))=0,"",INDEX('Disaggregation Data'!$N$159:$N$310,MATCH(LEFT(M263,255),LEFT('Disaggregation Data'!J$159:$J$310,255),0))),"")</f>
        <v/>
      </c>
      <c r="I263" s="458" t="str">
        <f t="array" ref="I263">IFERROR(IF(INDEX('Disaggregation Records'!$G$59:$G$92,MATCH(LEFT(L263,255),LEFT('Disaggregation Records'!$D$59:$D$92,255),0))=0,"",INDEX('Disaggregation Records'!$G$59:$G$92,MATCH(LEFT(L263,255),LEFT('Disaggregation Records'!$D$59:$D$92,255),0))),"")</f>
        <v/>
      </c>
      <c r="J263" s="463" t="s">
        <v>730</v>
      </c>
      <c r="K263" s="463">
        <f t="shared" si="16"/>
        <v>96</v>
      </c>
      <c r="L263" s="463" t="str">
        <f t="shared" si="17"/>
        <v/>
      </c>
      <c r="M263" s="463" t="str">
        <f t="shared" si="18"/>
        <v/>
      </c>
      <c r="N263" s="463" t="b">
        <f t="shared" si="19"/>
        <v>0</v>
      </c>
      <c r="O263" s="467" t="s">
        <v>1730</v>
      </c>
      <c r="P263" s="202"/>
      <c r="Q263" s="179"/>
    </row>
    <row r="264" spans="1:17" ht="37.5" customHeight="1" x14ac:dyDescent="0.3">
      <c r="A264" s="366">
        <v>10</v>
      </c>
      <c r="B264" s="383" t="str">
        <f>IFERROR(VLOOKUP(A264,'Outcome Indicators - Section C'!$A$10:$S$27,19,FALSE),"")</f>
        <v/>
      </c>
      <c r="C264" s="466" t="str">
        <f t="array" ref="C264">IFERROR(IF(INDEX('Disaggregation Records'!$E$59:$E$92,MATCH(LEFT(L264,255),LEFT('Disaggregation Records'!$D$59:$D$92,255),0))=0,"",INDEX('Disaggregation Records'!$E$59:$E$92,MATCH(LEFT(L264,255),LEFT('Disaggregation Records'!$D$59:$D$92,255),0))),"")</f>
        <v/>
      </c>
      <c r="D264" s="466" t="str">
        <f t="array" ref="D264">IFERROR(IF(INDEX('Disaggregation Records'!$F$59:$F$92,MATCH(LEFT(L264,255),LEFT('Disaggregation Records'!$D$59:$D$92,255),0))=0,"",INDEX('Disaggregation Records'!$F$59:$F$92,MATCH(LEFT(L264,255),LEFT('Disaggregation Records'!$D$59:$D$92,255),0))),"")</f>
        <v/>
      </c>
      <c r="E264" s="369" t="str">
        <f t="array" ref="E264">IFERROR(IF(INDEX('Disaggregation Data'!$K$159:$K$310,MATCH(LEFT(M264,255),LEFT('Disaggregation Data'!$J$159:$J$310,255),0))=0,"",INDEX('Disaggregation Data'!$K$159:$K$310,MATCH(LEFT(M264,255),LEFT('Disaggregation Data'!J$159:$J$310,255),0))),"")</f>
        <v/>
      </c>
      <c r="F264" s="369" t="str">
        <f t="array" ref="F264">IFERROR(IF(INDEX('Disaggregation Data'!$L$159:$L$310,MATCH(LEFT(M264,255),LEFT('Disaggregation Data'!$J$159:$J$310,255),0))=0,"",INDEX('Disaggregation Data'!$L$159:$L$310,MATCH(LEFT(M264,255),LEFT('Disaggregation Data'!J$159:$J$310,255),0))),"")</f>
        <v/>
      </c>
      <c r="G264" s="369" t="str">
        <f t="array" ref="G264">IFERROR(IF(INDEX('Disaggregation Data'!$M$159:$M$310,MATCH(LEFT(M264,255),LEFT('Disaggregation Data'!$J$159:$J$310,255),0))=0,"",INDEX('Disaggregation Data'!$M$159:$M$310,MATCH(LEFT(M264,255),LEFT('Disaggregation Data'!J$159:$J$310,255),0))),"")</f>
        <v/>
      </c>
      <c r="H264" s="368" t="str">
        <f t="array" ref="H264">IFERROR(IF(INDEX('Disaggregation Data'!$N$159:$N$310,MATCH(LEFT(M264,255),LEFT('Disaggregation Data'!$J$159:$J$310,255),0))=0,"",INDEX('Disaggregation Data'!$N$159:$N$310,MATCH(LEFT(M264,255),LEFT('Disaggregation Data'!J$159:$J$310,255),0))),"")</f>
        <v/>
      </c>
      <c r="I264" s="458" t="str">
        <f t="array" ref="I264">IFERROR(IF(INDEX('Disaggregation Records'!$G$59:$G$92,MATCH(LEFT(L264,255),LEFT('Disaggregation Records'!$D$59:$D$92,255),0))=0,"",INDEX('Disaggregation Records'!$G$59:$G$92,MATCH(LEFT(L264,255),LEFT('Disaggregation Records'!$D$59:$D$92,255),0))),"")</f>
        <v/>
      </c>
      <c r="J264" s="463" t="s">
        <v>730</v>
      </c>
      <c r="K264" s="463">
        <f t="shared" si="16"/>
        <v>97</v>
      </c>
      <c r="L264" s="463" t="str">
        <f t="shared" si="17"/>
        <v/>
      </c>
      <c r="M264" s="463" t="str">
        <f t="shared" si="18"/>
        <v/>
      </c>
      <c r="N264" s="463" t="b">
        <f t="shared" si="19"/>
        <v>0</v>
      </c>
      <c r="O264" s="467" t="s">
        <v>1731</v>
      </c>
      <c r="P264" s="202"/>
      <c r="Q264" s="179"/>
    </row>
    <row r="265" spans="1:17" ht="37.5" customHeight="1" x14ac:dyDescent="0.3">
      <c r="A265" s="366">
        <v>10</v>
      </c>
      <c r="B265" s="383" t="str">
        <f>IFERROR(VLOOKUP(A265,'Outcome Indicators - Section C'!$A$10:$S$27,19,FALSE),"")</f>
        <v/>
      </c>
      <c r="C265" s="466" t="str">
        <f t="array" ref="C265">IFERROR(IF(INDEX('Disaggregation Records'!$E$59:$E$92,MATCH(LEFT(L265,255),LEFT('Disaggregation Records'!$D$59:$D$92,255),0))=0,"",INDEX('Disaggregation Records'!$E$59:$E$92,MATCH(LEFT(L265,255),LEFT('Disaggregation Records'!$D$59:$D$92,255),0))),"")</f>
        <v/>
      </c>
      <c r="D265" s="466" t="str">
        <f t="array" ref="D265">IFERROR(IF(INDEX('Disaggregation Records'!$F$59:$F$92,MATCH(LEFT(L265,255),LEFT('Disaggregation Records'!$D$59:$D$92,255),0))=0,"",INDEX('Disaggregation Records'!$F$59:$F$92,MATCH(LEFT(L265,255),LEFT('Disaggregation Records'!$D$59:$D$92,255),0))),"")</f>
        <v/>
      </c>
      <c r="E265" s="369" t="str">
        <f t="array" ref="E265">IFERROR(IF(INDEX('Disaggregation Data'!$K$159:$K$310,MATCH(LEFT(M265,255),LEFT('Disaggregation Data'!$J$159:$J$310,255),0))=0,"",INDEX('Disaggregation Data'!$K$159:$K$310,MATCH(LEFT(M265,255),LEFT('Disaggregation Data'!J$159:$J$310,255),0))),"")</f>
        <v/>
      </c>
      <c r="F265" s="369" t="str">
        <f t="array" ref="F265">IFERROR(IF(INDEX('Disaggregation Data'!$L$159:$L$310,MATCH(LEFT(M265,255),LEFT('Disaggregation Data'!$J$159:$J$310,255),0))=0,"",INDEX('Disaggregation Data'!$L$159:$L$310,MATCH(LEFT(M265,255),LEFT('Disaggregation Data'!J$159:$J$310,255),0))),"")</f>
        <v/>
      </c>
      <c r="G265" s="369" t="str">
        <f t="array" ref="G265">IFERROR(IF(INDEX('Disaggregation Data'!$M$159:$M$310,MATCH(LEFT(M265,255),LEFT('Disaggregation Data'!$J$159:$J$310,255),0))=0,"",INDEX('Disaggregation Data'!$M$159:$M$310,MATCH(LEFT(M265,255),LEFT('Disaggregation Data'!J$159:$J$310,255),0))),"")</f>
        <v/>
      </c>
      <c r="H265" s="368" t="str">
        <f t="array" ref="H265">IFERROR(IF(INDEX('Disaggregation Data'!$N$159:$N$310,MATCH(LEFT(M265,255),LEFT('Disaggregation Data'!$J$159:$J$310,255),0))=0,"",INDEX('Disaggregation Data'!$N$159:$N$310,MATCH(LEFT(M265,255),LEFT('Disaggregation Data'!J$159:$J$310,255),0))),"")</f>
        <v/>
      </c>
      <c r="I265" s="458" t="str">
        <f t="array" ref="I265">IFERROR(IF(INDEX('Disaggregation Records'!$G$59:$G$92,MATCH(LEFT(L265,255),LEFT('Disaggregation Records'!$D$59:$D$92,255),0))=0,"",INDEX('Disaggregation Records'!$G$59:$G$92,MATCH(LEFT(L265,255),LEFT('Disaggregation Records'!$D$59:$D$92,255),0))),"")</f>
        <v/>
      </c>
      <c r="J265" s="463" t="s">
        <v>730</v>
      </c>
      <c r="K265" s="463">
        <f t="shared" si="16"/>
        <v>98</v>
      </c>
      <c r="L265" s="463" t="str">
        <f t="shared" si="17"/>
        <v/>
      </c>
      <c r="M265" s="463" t="str">
        <f t="shared" si="18"/>
        <v/>
      </c>
      <c r="N265" s="463" t="b">
        <f t="shared" si="19"/>
        <v>0</v>
      </c>
      <c r="O265" s="467" t="s">
        <v>1732</v>
      </c>
      <c r="P265" s="202"/>
      <c r="Q265" s="179"/>
    </row>
    <row r="266" spans="1:17" ht="37.5" customHeight="1" x14ac:dyDescent="0.3">
      <c r="A266" s="366">
        <v>10</v>
      </c>
      <c r="B266" s="383" t="str">
        <f>IFERROR(VLOOKUP(A266,'Outcome Indicators - Section C'!$A$10:$S$27,19,FALSE),"")</f>
        <v/>
      </c>
      <c r="C266" s="466" t="str">
        <f t="array" ref="C266">IFERROR(IF(INDEX('Disaggregation Records'!$E$59:$E$92,MATCH(LEFT(L266,255),LEFT('Disaggregation Records'!$D$59:$D$92,255),0))=0,"",INDEX('Disaggregation Records'!$E$59:$E$92,MATCH(LEFT(L266,255),LEFT('Disaggregation Records'!$D$59:$D$92,255),0))),"")</f>
        <v/>
      </c>
      <c r="D266" s="466" t="str">
        <f t="array" ref="D266">IFERROR(IF(INDEX('Disaggregation Records'!$F$59:$F$92,MATCH(LEFT(L266,255),LEFT('Disaggregation Records'!$D$59:$D$92,255),0))=0,"",INDEX('Disaggregation Records'!$F$59:$F$92,MATCH(LEFT(L266,255),LEFT('Disaggregation Records'!$D$59:$D$92,255),0))),"")</f>
        <v/>
      </c>
      <c r="E266" s="369" t="str">
        <f t="array" ref="E266">IFERROR(IF(INDEX('Disaggregation Data'!$K$159:$K$310,MATCH(LEFT(M266,255),LEFT('Disaggregation Data'!$J$159:$J$310,255),0))=0,"",INDEX('Disaggregation Data'!$K$159:$K$310,MATCH(LEFT(M266,255),LEFT('Disaggregation Data'!J$159:$J$310,255),0))),"")</f>
        <v/>
      </c>
      <c r="F266" s="369" t="str">
        <f t="array" ref="F266">IFERROR(IF(INDEX('Disaggregation Data'!$L$159:$L$310,MATCH(LEFT(M266,255),LEFT('Disaggregation Data'!$J$159:$J$310,255),0))=0,"",INDEX('Disaggregation Data'!$L$159:$L$310,MATCH(LEFT(M266,255),LEFT('Disaggregation Data'!J$159:$J$310,255),0))),"")</f>
        <v/>
      </c>
      <c r="G266" s="369" t="str">
        <f t="array" ref="G266">IFERROR(IF(INDEX('Disaggregation Data'!$M$159:$M$310,MATCH(LEFT(M266,255),LEFT('Disaggregation Data'!$J$159:$J$310,255),0))=0,"",INDEX('Disaggregation Data'!$M$159:$M$310,MATCH(LEFT(M266,255),LEFT('Disaggregation Data'!J$159:$J$310,255),0))),"")</f>
        <v/>
      </c>
      <c r="H266" s="368" t="str">
        <f t="array" ref="H266">IFERROR(IF(INDEX('Disaggregation Data'!$N$159:$N$310,MATCH(LEFT(M266,255),LEFT('Disaggregation Data'!$J$159:$J$310,255),0))=0,"",INDEX('Disaggregation Data'!$N$159:$N$310,MATCH(LEFT(M266,255),LEFT('Disaggregation Data'!J$159:$J$310,255),0))),"")</f>
        <v/>
      </c>
      <c r="I266" s="458" t="str">
        <f t="array" ref="I266">IFERROR(IF(INDEX('Disaggregation Records'!$G$59:$G$92,MATCH(LEFT(L266,255),LEFT('Disaggregation Records'!$D$59:$D$92,255),0))=0,"",INDEX('Disaggregation Records'!$G$59:$G$92,MATCH(LEFT(L266,255),LEFT('Disaggregation Records'!$D$59:$D$92,255),0))),"")</f>
        <v/>
      </c>
      <c r="J266" s="463" t="s">
        <v>730</v>
      </c>
      <c r="K266" s="463">
        <f t="shared" si="16"/>
        <v>99</v>
      </c>
      <c r="L266" s="463" t="str">
        <f t="shared" si="17"/>
        <v/>
      </c>
      <c r="M266" s="463" t="str">
        <f t="shared" si="18"/>
        <v/>
      </c>
      <c r="N266" s="463" t="b">
        <f t="shared" si="19"/>
        <v>0</v>
      </c>
      <c r="O266" s="467" t="s">
        <v>1733</v>
      </c>
      <c r="P266" s="202"/>
      <c r="Q266" s="179"/>
    </row>
    <row r="267" spans="1:17" ht="37.5" customHeight="1" x14ac:dyDescent="0.3">
      <c r="A267" s="366">
        <v>10</v>
      </c>
      <c r="B267" s="383" t="str">
        <f>IFERROR(VLOOKUP(A267,'Outcome Indicators - Section C'!$A$10:$S$27,19,FALSE),"")</f>
        <v/>
      </c>
      <c r="C267" s="466" t="str">
        <f t="array" ref="C267">IFERROR(IF(INDEX('Disaggregation Records'!$E$59:$E$92,MATCH(LEFT(L267,255),LEFT('Disaggregation Records'!$D$59:$D$92,255),0))=0,"",INDEX('Disaggregation Records'!$E$59:$E$92,MATCH(LEFT(L267,255),LEFT('Disaggregation Records'!$D$59:$D$92,255),0))),"")</f>
        <v/>
      </c>
      <c r="D267" s="466" t="str">
        <f t="array" ref="D267">IFERROR(IF(INDEX('Disaggregation Records'!$F$59:$F$92,MATCH(LEFT(L267,255),LEFT('Disaggregation Records'!$D$59:$D$92,255),0))=0,"",INDEX('Disaggregation Records'!$F$59:$F$92,MATCH(LEFT(L267,255),LEFT('Disaggregation Records'!$D$59:$D$92,255),0))),"")</f>
        <v/>
      </c>
      <c r="E267" s="369" t="str">
        <f t="array" ref="E267">IFERROR(IF(INDEX('Disaggregation Data'!$K$159:$K$310,MATCH(LEFT(M267,255),LEFT('Disaggregation Data'!$J$159:$J$310,255),0))=0,"",INDEX('Disaggregation Data'!$K$159:$K$310,MATCH(LEFT(M267,255),LEFT('Disaggregation Data'!J$159:$J$310,255),0))),"")</f>
        <v/>
      </c>
      <c r="F267" s="369" t="str">
        <f t="array" ref="F267">IFERROR(IF(INDEX('Disaggregation Data'!$L$159:$L$310,MATCH(LEFT(M267,255),LEFT('Disaggregation Data'!$J$159:$J$310,255),0))=0,"",INDEX('Disaggregation Data'!$L$159:$L$310,MATCH(LEFT(M267,255),LEFT('Disaggregation Data'!J$159:$J$310,255),0))),"")</f>
        <v/>
      </c>
      <c r="G267" s="369" t="str">
        <f t="array" ref="G267">IFERROR(IF(INDEX('Disaggregation Data'!$M$159:$M$310,MATCH(LEFT(M267,255),LEFT('Disaggregation Data'!$J$159:$J$310,255),0))=0,"",INDEX('Disaggregation Data'!$M$159:$M$310,MATCH(LEFT(M267,255),LEFT('Disaggregation Data'!J$159:$J$310,255),0))),"")</f>
        <v/>
      </c>
      <c r="H267" s="368" t="str">
        <f t="array" ref="H267">IFERROR(IF(INDEX('Disaggregation Data'!$N$159:$N$310,MATCH(LEFT(M267,255),LEFT('Disaggregation Data'!$J$159:$J$310,255),0))=0,"",INDEX('Disaggregation Data'!$N$159:$N$310,MATCH(LEFT(M267,255),LEFT('Disaggregation Data'!J$159:$J$310,255),0))),"")</f>
        <v/>
      </c>
      <c r="I267" s="458" t="str">
        <f t="array" ref="I267">IFERROR(IF(INDEX('Disaggregation Records'!$G$59:$G$92,MATCH(LEFT(L267,255),LEFT('Disaggregation Records'!$D$59:$D$92,255),0))=0,"",INDEX('Disaggregation Records'!$G$59:$G$92,MATCH(LEFT(L267,255),LEFT('Disaggregation Records'!$D$59:$D$92,255),0))),"")</f>
        <v/>
      </c>
      <c r="J267" s="463" t="s">
        <v>730</v>
      </c>
      <c r="K267" s="463">
        <f t="shared" si="16"/>
        <v>100</v>
      </c>
      <c r="L267" s="463" t="str">
        <f t="shared" si="17"/>
        <v/>
      </c>
      <c r="M267" s="463" t="str">
        <f t="shared" si="18"/>
        <v/>
      </c>
      <c r="N267" s="463" t="b">
        <f t="shared" si="19"/>
        <v>0</v>
      </c>
      <c r="O267" s="467" t="s">
        <v>1734</v>
      </c>
      <c r="P267" s="202"/>
      <c r="Q267" s="179"/>
    </row>
    <row r="268" spans="1:17" ht="37.5" customHeight="1" x14ac:dyDescent="0.3">
      <c r="A268" s="366">
        <v>11</v>
      </c>
      <c r="B268" s="383" t="str">
        <f>IFERROR(VLOOKUP(A268,'Outcome Indicators - Section C'!$A$10:$S$27,19,FALSE),"")</f>
        <v/>
      </c>
      <c r="C268" s="466" t="str">
        <f t="array" ref="C268">IFERROR(IF(INDEX('Disaggregation Records'!$E$59:$E$92,MATCH(LEFT(L268,255),LEFT('Disaggregation Records'!$D$59:$D$92,255),0))=0,"",INDEX('Disaggregation Records'!$E$59:$E$92,MATCH(LEFT(L268,255),LEFT('Disaggregation Records'!$D$59:$D$92,255),0))),"")</f>
        <v/>
      </c>
      <c r="D268" s="466" t="str">
        <f t="array" ref="D268">IFERROR(IF(INDEX('Disaggregation Records'!$F$59:$F$92,MATCH(LEFT(L268,255),LEFT('Disaggregation Records'!$D$59:$D$92,255),0))=0,"",INDEX('Disaggregation Records'!$F$59:$F$92,MATCH(LEFT(L268,255),LEFT('Disaggregation Records'!$D$59:$D$92,255),0))),"")</f>
        <v/>
      </c>
      <c r="E268" s="369" t="str">
        <f t="array" ref="E268">IFERROR(IF(INDEX('Disaggregation Data'!$K$159:$K$310,MATCH(LEFT(M268,255),LEFT('Disaggregation Data'!$J$159:$J$310,255),0))=0,"",INDEX('Disaggregation Data'!$K$159:$K$310,MATCH(LEFT(M268,255),LEFT('Disaggregation Data'!J$159:$J$310,255),0))),"")</f>
        <v/>
      </c>
      <c r="F268" s="369" t="str">
        <f t="array" ref="F268">IFERROR(IF(INDEX('Disaggregation Data'!$L$159:$L$310,MATCH(LEFT(M268,255),LEFT('Disaggregation Data'!$J$159:$J$310,255),0))=0,"",INDEX('Disaggregation Data'!$L$159:$L$310,MATCH(LEFT(M268,255),LEFT('Disaggregation Data'!J$159:$J$310,255),0))),"")</f>
        <v/>
      </c>
      <c r="G268" s="369" t="str">
        <f t="array" ref="G268">IFERROR(IF(INDEX('Disaggregation Data'!$M$159:$M$310,MATCH(LEFT(M268,255),LEFT('Disaggregation Data'!$J$159:$J$310,255),0))=0,"",INDEX('Disaggregation Data'!$M$159:$M$310,MATCH(LEFT(M268,255),LEFT('Disaggregation Data'!J$159:$J$310,255),0))),"")</f>
        <v/>
      </c>
      <c r="H268" s="368" t="str">
        <f t="array" ref="H268">IFERROR(IF(INDEX('Disaggregation Data'!$N$159:$N$310,MATCH(LEFT(M268,255),LEFT('Disaggregation Data'!$J$159:$J$310,255),0))=0,"",INDEX('Disaggregation Data'!$N$159:$N$310,MATCH(LEFT(M268,255),LEFT('Disaggregation Data'!J$159:$J$310,255),0))),"")</f>
        <v/>
      </c>
      <c r="I268" s="458" t="str">
        <f t="array" ref="I268">IFERROR(IF(INDEX('Disaggregation Records'!$G$59:$G$92,MATCH(LEFT(L268,255),LEFT('Disaggregation Records'!$D$59:$D$92,255),0))=0,"",INDEX('Disaggregation Records'!$G$59:$G$92,MATCH(LEFT(L268,255),LEFT('Disaggregation Records'!$D$59:$D$92,255),0))),"")</f>
        <v/>
      </c>
      <c r="J268" s="463" t="s">
        <v>731</v>
      </c>
      <c r="K268" s="463">
        <f t="shared" si="16"/>
        <v>101</v>
      </c>
      <c r="L268" s="463" t="str">
        <f t="shared" si="17"/>
        <v/>
      </c>
      <c r="M268" s="463" t="str">
        <f t="shared" si="18"/>
        <v/>
      </c>
      <c r="N268" s="463" t="b">
        <f t="shared" si="19"/>
        <v>0</v>
      </c>
      <c r="O268" s="467" t="s">
        <v>1735</v>
      </c>
      <c r="P268" s="202"/>
      <c r="Q268" s="179"/>
    </row>
    <row r="269" spans="1:17" ht="37.5" customHeight="1" x14ac:dyDescent="0.3">
      <c r="A269" s="366">
        <v>11</v>
      </c>
      <c r="B269" s="383" t="str">
        <f>IFERROR(VLOOKUP(A269,'Outcome Indicators - Section C'!$A$10:$S$27,19,FALSE),"")</f>
        <v/>
      </c>
      <c r="C269" s="466" t="str">
        <f t="array" ref="C269">IFERROR(IF(INDEX('Disaggregation Records'!$E$59:$E$92,MATCH(LEFT(L269,255),LEFT('Disaggregation Records'!$D$59:$D$92,255),0))=0,"",INDEX('Disaggregation Records'!$E$59:$E$92,MATCH(LEFT(L269,255),LEFT('Disaggregation Records'!$D$59:$D$92,255),0))),"")</f>
        <v/>
      </c>
      <c r="D269" s="466" t="str">
        <f t="array" ref="D269">IFERROR(IF(INDEX('Disaggregation Records'!$F$59:$F$92,MATCH(LEFT(L269,255),LEFT('Disaggregation Records'!$D$59:$D$92,255),0))=0,"",INDEX('Disaggregation Records'!$F$59:$F$92,MATCH(LEFT(L269,255),LEFT('Disaggregation Records'!$D$59:$D$92,255),0))),"")</f>
        <v/>
      </c>
      <c r="E269" s="369" t="str">
        <f t="array" ref="E269">IFERROR(IF(INDEX('Disaggregation Data'!$K$159:$K$310,MATCH(LEFT(M269,255),LEFT('Disaggregation Data'!$J$159:$J$310,255),0))=0,"",INDEX('Disaggregation Data'!$K$159:$K$310,MATCH(LEFT(M269,255),LEFT('Disaggregation Data'!J$159:$J$310,255),0))),"")</f>
        <v/>
      </c>
      <c r="F269" s="369" t="str">
        <f t="array" ref="F269">IFERROR(IF(INDEX('Disaggregation Data'!$L$159:$L$310,MATCH(LEFT(M269,255),LEFT('Disaggregation Data'!$J$159:$J$310,255),0))=0,"",INDEX('Disaggregation Data'!$L$159:$L$310,MATCH(LEFT(M269,255),LEFT('Disaggregation Data'!J$159:$J$310,255),0))),"")</f>
        <v/>
      </c>
      <c r="G269" s="369" t="str">
        <f t="array" ref="G269">IFERROR(IF(INDEX('Disaggregation Data'!$M$159:$M$310,MATCH(LEFT(M269,255),LEFT('Disaggregation Data'!$J$159:$J$310,255),0))=0,"",INDEX('Disaggregation Data'!$M$159:$M$310,MATCH(LEFT(M269,255),LEFT('Disaggregation Data'!J$159:$J$310,255),0))),"")</f>
        <v/>
      </c>
      <c r="H269" s="368" t="str">
        <f t="array" ref="H269">IFERROR(IF(INDEX('Disaggregation Data'!$N$159:$N$310,MATCH(LEFT(M269,255),LEFT('Disaggregation Data'!$J$159:$J$310,255),0))=0,"",INDEX('Disaggregation Data'!$N$159:$N$310,MATCH(LEFT(M269,255),LEFT('Disaggregation Data'!J$159:$J$310,255),0))),"")</f>
        <v/>
      </c>
      <c r="I269" s="458" t="str">
        <f t="array" ref="I269">IFERROR(IF(INDEX('Disaggregation Records'!$G$59:$G$92,MATCH(LEFT(L269,255),LEFT('Disaggregation Records'!$D$59:$D$92,255),0))=0,"",INDEX('Disaggregation Records'!$G$59:$G$92,MATCH(LEFT(L269,255),LEFT('Disaggregation Records'!$D$59:$D$92,255),0))),"")</f>
        <v/>
      </c>
      <c r="J269" s="463" t="s">
        <v>731</v>
      </c>
      <c r="K269" s="463">
        <f t="shared" si="16"/>
        <v>102</v>
      </c>
      <c r="L269" s="463" t="str">
        <f t="shared" si="17"/>
        <v/>
      </c>
      <c r="M269" s="463" t="str">
        <f t="shared" si="18"/>
        <v/>
      </c>
      <c r="N269" s="463" t="b">
        <f t="shared" si="19"/>
        <v>0</v>
      </c>
      <c r="O269" s="467" t="s">
        <v>1736</v>
      </c>
      <c r="P269" s="202"/>
      <c r="Q269" s="179"/>
    </row>
    <row r="270" spans="1:17" ht="37.5" customHeight="1" x14ac:dyDescent="0.3">
      <c r="A270" s="366">
        <v>11</v>
      </c>
      <c r="B270" s="383" t="str">
        <f>IFERROR(VLOOKUP(A270,'Outcome Indicators - Section C'!$A$10:$S$27,19,FALSE),"")</f>
        <v/>
      </c>
      <c r="C270" s="466" t="str">
        <f t="array" ref="C270">IFERROR(IF(INDEX('Disaggregation Records'!$E$59:$E$92,MATCH(LEFT(L270,255),LEFT('Disaggregation Records'!$D$59:$D$92,255),0))=0,"",INDEX('Disaggregation Records'!$E$59:$E$92,MATCH(LEFT(L270,255),LEFT('Disaggregation Records'!$D$59:$D$92,255),0))),"")</f>
        <v/>
      </c>
      <c r="D270" s="466" t="str">
        <f t="array" ref="D270">IFERROR(IF(INDEX('Disaggregation Records'!$F$59:$F$92,MATCH(LEFT(L270,255),LEFT('Disaggregation Records'!$D$59:$D$92,255),0))=0,"",INDEX('Disaggregation Records'!$F$59:$F$92,MATCH(LEFT(L270,255),LEFT('Disaggregation Records'!$D$59:$D$92,255),0))),"")</f>
        <v/>
      </c>
      <c r="E270" s="369" t="str">
        <f t="array" ref="E270">IFERROR(IF(INDEX('Disaggregation Data'!$K$159:$K$310,MATCH(LEFT(M270,255),LEFT('Disaggregation Data'!$J$159:$J$310,255),0))=0,"",INDEX('Disaggregation Data'!$K$159:$K$310,MATCH(LEFT(M270,255),LEFT('Disaggregation Data'!J$159:$J$310,255),0))),"")</f>
        <v/>
      </c>
      <c r="F270" s="369" t="str">
        <f t="array" ref="F270">IFERROR(IF(INDEX('Disaggregation Data'!$L$159:$L$310,MATCH(LEFT(M270,255),LEFT('Disaggregation Data'!$J$159:$J$310,255),0))=0,"",INDEX('Disaggregation Data'!$L$159:$L$310,MATCH(LEFT(M270,255),LEFT('Disaggregation Data'!J$159:$J$310,255),0))),"")</f>
        <v/>
      </c>
      <c r="G270" s="369" t="str">
        <f t="array" ref="G270">IFERROR(IF(INDEX('Disaggregation Data'!$M$159:$M$310,MATCH(LEFT(M270,255),LEFT('Disaggregation Data'!$J$159:$J$310,255),0))=0,"",INDEX('Disaggregation Data'!$M$159:$M$310,MATCH(LEFT(M270,255),LEFT('Disaggregation Data'!J$159:$J$310,255),0))),"")</f>
        <v/>
      </c>
      <c r="H270" s="368" t="str">
        <f t="array" ref="H270">IFERROR(IF(INDEX('Disaggregation Data'!$N$159:$N$310,MATCH(LEFT(M270,255),LEFT('Disaggregation Data'!$J$159:$J$310,255),0))=0,"",INDEX('Disaggregation Data'!$N$159:$N$310,MATCH(LEFT(M270,255),LEFT('Disaggregation Data'!J$159:$J$310,255),0))),"")</f>
        <v/>
      </c>
      <c r="I270" s="458" t="str">
        <f t="array" ref="I270">IFERROR(IF(INDEX('Disaggregation Records'!$G$59:$G$92,MATCH(LEFT(L270,255),LEFT('Disaggregation Records'!$D$59:$D$92,255),0))=0,"",INDEX('Disaggregation Records'!$G$59:$G$92,MATCH(LEFT(L270,255),LEFT('Disaggregation Records'!$D$59:$D$92,255),0))),"")</f>
        <v/>
      </c>
      <c r="J270" s="463" t="s">
        <v>731</v>
      </c>
      <c r="K270" s="463">
        <f t="shared" si="16"/>
        <v>103</v>
      </c>
      <c r="L270" s="463" t="str">
        <f t="shared" si="17"/>
        <v/>
      </c>
      <c r="M270" s="463" t="str">
        <f t="shared" si="18"/>
        <v/>
      </c>
      <c r="N270" s="463" t="b">
        <f t="shared" si="19"/>
        <v>0</v>
      </c>
      <c r="O270" s="467" t="s">
        <v>1737</v>
      </c>
      <c r="P270" s="202"/>
      <c r="Q270" s="179"/>
    </row>
    <row r="271" spans="1:17" ht="37.5" customHeight="1" x14ac:dyDescent="0.3">
      <c r="A271" s="366">
        <v>11</v>
      </c>
      <c r="B271" s="383" t="str">
        <f>IFERROR(VLOOKUP(A271,'Outcome Indicators - Section C'!$A$10:$S$27,19,FALSE),"")</f>
        <v/>
      </c>
      <c r="C271" s="466" t="str">
        <f t="array" ref="C271">IFERROR(IF(INDEX('Disaggregation Records'!$E$59:$E$92,MATCH(LEFT(L271,255),LEFT('Disaggregation Records'!$D$59:$D$92,255),0))=0,"",INDEX('Disaggregation Records'!$E$59:$E$92,MATCH(LEFT(L271,255),LEFT('Disaggregation Records'!$D$59:$D$92,255),0))),"")</f>
        <v/>
      </c>
      <c r="D271" s="466" t="str">
        <f t="array" ref="D271">IFERROR(IF(INDEX('Disaggregation Records'!$F$59:$F$92,MATCH(LEFT(L271,255),LEFT('Disaggregation Records'!$D$59:$D$92,255),0))=0,"",INDEX('Disaggregation Records'!$F$59:$F$92,MATCH(LEFT(L271,255),LEFT('Disaggregation Records'!$D$59:$D$92,255),0))),"")</f>
        <v/>
      </c>
      <c r="E271" s="369" t="str">
        <f t="array" ref="E271">IFERROR(IF(INDEX('Disaggregation Data'!$K$159:$K$310,MATCH(LEFT(M271,255),LEFT('Disaggregation Data'!$J$159:$J$310,255),0))=0,"",INDEX('Disaggregation Data'!$K$159:$K$310,MATCH(LEFT(M271,255),LEFT('Disaggregation Data'!J$159:$J$310,255),0))),"")</f>
        <v/>
      </c>
      <c r="F271" s="369" t="str">
        <f t="array" ref="F271">IFERROR(IF(INDEX('Disaggregation Data'!$L$159:$L$310,MATCH(LEFT(M271,255),LEFT('Disaggregation Data'!$J$159:$J$310,255),0))=0,"",INDEX('Disaggregation Data'!$L$159:$L$310,MATCH(LEFT(M271,255),LEFT('Disaggregation Data'!J$159:$J$310,255),0))),"")</f>
        <v/>
      </c>
      <c r="G271" s="369" t="str">
        <f t="array" ref="G271">IFERROR(IF(INDEX('Disaggregation Data'!$M$159:$M$310,MATCH(LEFT(M271,255),LEFT('Disaggregation Data'!$J$159:$J$310,255),0))=0,"",INDEX('Disaggregation Data'!$M$159:$M$310,MATCH(LEFT(M271,255),LEFT('Disaggregation Data'!J$159:$J$310,255),0))),"")</f>
        <v/>
      </c>
      <c r="H271" s="368" t="str">
        <f t="array" ref="H271">IFERROR(IF(INDEX('Disaggregation Data'!$N$159:$N$310,MATCH(LEFT(M271,255),LEFT('Disaggregation Data'!$J$159:$J$310,255),0))=0,"",INDEX('Disaggregation Data'!$N$159:$N$310,MATCH(LEFT(M271,255),LEFT('Disaggregation Data'!J$159:$J$310,255),0))),"")</f>
        <v/>
      </c>
      <c r="I271" s="458" t="str">
        <f t="array" ref="I271">IFERROR(IF(INDEX('Disaggregation Records'!$G$59:$G$92,MATCH(LEFT(L271,255),LEFT('Disaggregation Records'!$D$59:$D$92,255),0))=0,"",INDEX('Disaggregation Records'!$G$59:$G$92,MATCH(LEFT(L271,255),LEFT('Disaggregation Records'!$D$59:$D$92,255),0))),"")</f>
        <v/>
      </c>
      <c r="J271" s="463" t="s">
        <v>731</v>
      </c>
      <c r="K271" s="463">
        <f t="shared" si="16"/>
        <v>104</v>
      </c>
      <c r="L271" s="463" t="str">
        <f t="shared" si="17"/>
        <v/>
      </c>
      <c r="M271" s="463" t="str">
        <f t="shared" si="18"/>
        <v/>
      </c>
      <c r="N271" s="463" t="b">
        <f t="shared" si="19"/>
        <v>0</v>
      </c>
      <c r="O271" s="467" t="s">
        <v>1738</v>
      </c>
      <c r="P271" s="202"/>
      <c r="Q271" s="179"/>
    </row>
    <row r="272" spans="1:17" ht="37.5" customHeight="1" x14ac:dyDescent="0.3">
      <c r="A272" s="366">
        <v>11</v>
      </c>
      <c r="B272" s="383" t="str">
        <f>IFERROR(VLOOKUP(A272,'Outcome Indicators - Section C'!$A$10:$S$27,19,FALSE),"")</f>
        <v/>
      </c>
      <c r="C272" s="466" t="str">
        <f t="array" ref="C272">IFERROR(IF(INDEX('Disaggregation Records'!$E$59:$E$92,MATCH(LEFT(L272,255),LEFT('Disaggregation Records'!$D$59:$D$92,255),0))=0,"",INDEX('Disaggregation Records'!$E$59:$E$92,MATCH(LEFT(L272,255),LEFT('Disaggregation Records'!$D$59:$D$92,255),0))),"")</f>
        <v/>
      </c>
      <c r="D272" s="466" t="str">
        <f t="array" ref="D272">IFERROR(IF(INDEX('Disaggregation Records'!$F$59:$F$92,MATCH(LEFT(L272,255),LEFT('Disaggregation Records'!$D$59:$D$92,255),0))=0,"",INDEX('Disaggregation Records'!$F$59:$F$92,MATCH(LEFT(L272,255),LEFT('Disaggregation Records'!$D$59:$D$92,255),0))),"")</f>
        <v/>
      </c>
      <c r="E272" s="369" t="str">
        <f t="array" ref="E272">IFERROR(IF(INDEX('Disaggregation Data'!$K$159:$K$310,MATCH(LEFT(M272,255),LEFT('Disaggregation Data'!$J$159:$J$310,255),0))=0,"",INDEX('Disaggregation Data'!$K$159:$K$310,MATCH(LEFT(M272,255),LEFT('Disaggregation Data'!J$159:$J$310,255),0))),"")</f>
        <v/>
      </c>
      <c r="F272" s="369" t="str">
        <f t="array" ref="F272">IFERROR(IF(INDEX('Disaggregation Data'!$L$159:$L$310,MATCH(LEFT(M272,255),LEFT('Disaggregation Data'!$J$159:$J$310,255),0))=0,"",INDEX('Disaggregation Data'!$L$159:$L$310,MATCH(LEFT(M272,255),LEFT('Disaggregation Data'!J$159:$J$310,255),0))),"")</f>
        <v/>
      </c>
      <c r="G272" s="369" t="str">
        <f t="array" ref="G272">IFERROR(IF(INDEX('Disaggregation Data'!$M$159:$M$310,MATCH(LEFT(M272,255),LEFT('Disaggregation Data'!$J$159:$J$310,255),0))=0,"",INDEX('Disaggregation Data'!$M$159:$M$310,MATCH(LEFT(M272,255),LEFT('Disaggregation Data'!J$159:$J$310,255),0))),"")</f>
        <v/>
      </c>
      <c r="H272" s="368" t="str">
        <f t="array" ref="H272">IFERROR(IF(INDEX('Disaggregation Data'!$N$159:$N$310,MATCH(LEFT(M272,255),LEFT('Disaggregation Data'!$J$159:$J$310,255),0))=0,"",INDEX('Disaggregation Data'!$N$159:$N$310,MATCH(LEFT(M272,255),LEFT('Disaggregation Data'!J$159:$J$310,255),0))),"")</f>
        <v/>
      </c>
      <c r="I272" s="458" t="str">
        <f t="array" ref="I272">IFERROR(IF(INDEX('Disaggregation Records'!$G$59:$G$92,MATCH(LEFT(L272,255),LEFT('Disaggregation Records'!$D$59:$D$92,255),0))=0,"",INDEX('Disaggregation Records'!$G$59:$G$92,MATCH(LEFT(L272,255),LEFT('Disaggregation Records'!$D$59:$D$92,255),0))),"")</f>
        <v/>
      </c>
      <c r="J272" s="463" t="s">
        <v>731</v>
      </c>
      <c r="K272" s="463">
        <f t="shared" si="16"/>
        <v>105</v>
      </c>
      <c r="L272" s="463" t="str">
        <f t="shared" si="17"/>
        <v/>
      </c>
      <c r="M272" s="463" t="str">
        <f t="shared" si="18"/>
        <v/>
      </c>
      <c r="N272" s="463" t="b">
        <f t="shared" si="19"/>
        <v>0</v>
      </c>
      <c r="O272" s="467" t="s">
        <v>1739</v>
      </c>
      <c r="P272" s="202"/>
      <c r="Q272" s="179"/>
    </row>
    <row r="273" spans="1:17" ht="37.5" customHeight="1" x14ac:dyDescent="0.3">
      <c r="A273" s="366">
        <v>11</v>
      </c>
      <c r="B273" s="383" t="str">
        <f>IFERROR(VLOOKUP(A273,'Outcome Indicators - Section C'!$A$10:$S$27,19,FALSE),"")</f>
        <v/>
      </c>
      <c r="C273" s="466" t="str">
        <f t="array" ref="C273">IFERROR(IF(INDEX('Disaggregation Records'!$E$59:$E$92,MATCH(LEFT(L273,255),LEFT('Disaggregation Records'!$D$59:$D$92,255),0))=0,"",INDEX('Disaggregation Records'!$E$59:$E$92,MATCH(LEFT(L273,255),LEFT('Disaggregation Records'!$D$59:$D$92,255),0))),"")</f>
        <v/>
      </c>
      <c r="D273" s="466" t="str">
        <f t="array" ref="D273">IFERROR(IF(INDEX('Disaggregation Records'!$F$59:$F$92,MATCH(LEFT(L273,255),LEFT('Disaggregation Records'!$D$59:$D$92,255),0))=0,"",INDEX('Disaggregation Records'!$F$59:$F$92,MATCH(LEFT(L273,255),LEFT('Disaggregation Records'!$D$59:$D$92,255),0))),"")</f>
        <v/>
      </c>
      <c r="E273" s="369" t="str">
        <f t="array" ref="E273">IFERROR(IF(INDEX('Disaggregation Data'!$K$159:$K$310,MATCH(LEFT(M273,255),LEFT('Disaggregation Data'!$J$159:$J$310,255),0))=0,"",INDEX('Disaggregation Data'!$K$159:$K$310,MATCH(LEFT(M273,255),LEFT('Disaggregation Data'!J$159:$J$310,255),0))),"")</f>
        <v/>
      </c>
      <c r="F273" s="369" t="str">
        <f t="array" ref="F273">IFERROR(IF(INDEX('Disaggregation Data'!$L$159:$L$310,MATCH(LEFT(M273,255),LEFT('Disaggregation Data'!$J$159:$J$310,255),0))=0,"",INDEX('Disaggregation Data'!$L$159:$L$310,MATCH(LEFT(M273,255),LEFT('Disaggregation Data'!J$159:$J$310,255),0))),"")</f>
        <v/>
      </c>
      <c r="G273" s="369" t="str">
        <f t="array" ref="G273">IFERROR(IF(INDEX('Disaggregation Data'!$M$159:$M$310,MATCH(LEFT(M273,255),LEFT('Disaggregation Data'!$J$159:$J$310,255),0))=0,"",INDEX('Disaggregation Data'!$M$159:$M$310,MATCH(LEFT(M273,255),LEFT('Disaggregation Data'!J$159:$J$310,255),0))),"")</f>
        <v/>
      </c>
      <c r="H273" s="368" t="str">
        <f t="array" ref="H273">IFERROR(IF(INDEX('Disaggregation Data'!$N$159:$N$310,MATCH(LEFT(M273,255),LEFT('Disaggregation Data'!$J$159:$J$310,255),0))=0,"",INDEX('Disaggregation Data'!$N$159:$N$310,MATCH(LEFT(M273,255),LEFT('Disaggregation Data'!J$159:$J$310,255),0))),"")</f>
        <v/>
      </c>
      <c r="I273" s="458" t="str">
        <f t="array" ref="I273">IFERROR(IF(INDEX('Disaggregation Records'!$G$59:$G$92,MATCH(LEFT(L273,255),LEFT('Disaggregation Records'!$D$59:$D$92,255),0))=0,"",INDEX('Disaggregation Records'!$G$59:$G$92,MATCH(LEFT(L273,255),LEFT('Disaggregation Records'!$D$59:$D$92,255),0))),"")</f>
        <v/>
      </c>
      <c r="J273" s="463" t="s">
        <v>731</v>
      </c>
      <c r="K273" s="463">
        <f t="shared" si="16"/>
        <v>106</v>
      </c>
      <c r="L273" s="463" t="str">
        <f t="shared" si="17"/>
        <v/>
      </c>
      <c r="M273" s="463" t="str">
        <f t="shared" si="18"/>
        <v/>
      </c>
      <c r="N273" s="463" t="b">
        <f t="shared" si="19"/>
        <v>0</v>
      </c>
      <c r="O273" s="467" t="s">
        <v>1740</v>
      </c>
      <c r="P273" s="202"/>
      <c r="Q273" s="179"/>
    </row>
    <row r="274" spans="1:17" ht="37.5" customHeight="1" x14ac:dyDescent="0.3">
      <c r="A274" s="366">
        <v>11</v>
      </c>
      <c r="B274" s="383" t="str">
        <f>IFERROR(VLOOKUP(A274,'Outcome Indicators - Section C'!$A$10:$S$27,19,FALSE),"")</f>
        <v/>
      </c>
      <c r="C274" s="466" t="str">
        <f t="array" ref="C274">IFERROR(IF(INDEX('Disaggregation Records'!$E$59:$E$92,MATCH(LEFT(L274,255),LEFT('Disaggregation Records'!$D$59:$D$92,255),0))=0,"",INDEX('Disaggregation Records'!$E$59:$E$92,MATCH(LEFT(L274,255),LEFT('Disaggregation Records'!$D$59:$D$92,255),0))),"")</f>
        <v/>
      </c>
      <c r="D274" s="466" t="str">
        <f t="array" ref="D274">IFERROR(IF(INDEX('Disaggregation Records'!$F$59:$F$92,MATCH(LEFT(L274,255),LEFT('Disaggregation Records'!$D$59:$D$92,255),0))=0,"",INDEX('Disaggregation Records'!$F$59:$F$92,MATCH(LEFT(L274,255),LEFT('Disaggregation Records'!$D$59:$D$92,255),0))),"")</f>
        <v/>
      </c>
      <c r="E274" s="369" t="str">
        <f t="array" ref="E274">IFERROR(IF(INDEX('Disaggregation Data'!$K$159:$K$310,MATCH(LEFT(M274,255),LEFT('Disaggregation Data'!$J$159:$J$310,255),0))=0,"",INDEX('Disaggregation Data'!$K$159:$K$310,MATCH(LEFT(M274,255),LEFT('Disaggregation Data'!J$159:$J$310,255),0))),"")</f>
        <v/>
      </c>
      <c r="F274" s="369" t="str">
        <f t="array" ref="F274">IFERROR(IF(INDEX('Disaggregation Data'!$L$159:$L$310,MATCH(LEFT(M274,255),LEFT('Disaggregation Data'!$J$159:$J$310,255),0))=0,"",INDEX('Disaggregation Data'!$L$159:$L$310,MATCH(LEFT(M274,255),LEFT('Disaggregation Data'!J$159:$J$310,255),0))),"")</f>
        <v/>
      </c>
      <c r="G274" s="369" t="str">
        <f t="array" ref="G274">IFERROR(IF(INDEX('Disaggregation Data'!$M$159:$M$310,MATCH(LEFT(M274,255),LEFT('Disaggregation Data'!$J$159:$J$310,255),0))=0,"",INDEX('Disaggregation Data'!$M$159:$M$310,MATCH(LEFT(M274,255),LEFT('Disaggregation Data'!J$159:$J$310,255),0))),"")</f>
        <v/>
      </c>
      <c r="H274" s="368" t="str">
        <f t="array" ref="H274">IFERROR(IF(INDEX('Disaggregation Data'!$N$159:$N$310,MATCH(LEFT(M274,255),LEFT('Disaggregation Data'!$J$159:$J$310,255),0))=0,"",INDEX('Disaggregation Data'!$N$159:$N$310,MATCH(LEFT(M274,255),LEFT('Disaggregation Data'!J$159:$J$310,255),0))),"")</f>
        <v/>
      </c>
      <c r="I274" s="458" t="str">
        <f t="array" ref="I274">IFERROR(IF(INDEX('Disaggregation Records'!$G$59:$G$92,MATCH(LEFT(L274,255),LEFT('Disaggregation Records'!$D$59:$D$92,255),0))=0,"",INDEX('Disaggregation Records'!$G$59:$G$92,MATCH(LEFT(L274,255),LEFT('Disaggregation Records'!$D$59:$D$92,255),0))),"")</f>
        <v/>
      </c>
      <c r="J274" s="463" t="s">
        <v>731</v>
      </c>
      <c r="K274" s="463">
        <f t="shared" si="16"/>
        <v>107</v>
      </c>
      <c r="L274" s="463" t="str">
        <f t="shared" si="17"/>
        <v/>
      </c>
      <c r="M274" s="463" t="str">
        <f t="shared" si="18"/>
        <v/>
      </c>
      <c r="N274" s="463" t="b">
        <f t="shared" si="19"/>
        <v>0</v>
      </c>
      <c r="O274" s="467" t="s">
        <v>1741</v>
      </c>
      <c r="P274" s="202"/>
      <c r="Q274" s="179"/>
    </row>
    <row r="275" spans="1:17" ht="37.5" customHeight="1" x14ac:dyDescent="0.3">
      <c r="A275" s="366">
        <v>11</v>
      </c>
      <c r="B275" s="383" t="str">
        <f>IFERROR(VLOOKUP(A275,'Outcome Indicators - Section C'!$A$10:$S$27,19,FALSE),"")</f>
        <v/>
      </c>
      <c r="C275" s="466" t="str">
        <f t="array" ref="C275">IFERROR(IF(INDEX('Disaggregation Records'!$E$59:$E$92,MATCH(LEFT(L275,255),LEFT('Disaggregation Records'!$D$59:$D$92,255),0))=0,"",INDEX('Disaggregation Records'!$E$59:$E$92,MATCH(LEFT(L275,255),LEFT('Disaggregation Records'!$D$59:$D$92,255),0))),"")</f>
        <v/>
      </c>
      <c r="D275" s="466" t="str">
        <f t="array" ref="D275">IFERROR(IF(INDEX('Disaggregation Records'!$F$59:$F$92,MATCH(LEFT(L275,255),LEFT('Disaggregation Records'!$D$59:$D$92,255),0))=0,"",INDEX('Disaggregation Records'!$F$59:$F$92,MATCH(LEFT(L275,255),LEFT('Disaggregation Records'!$D$59:$D$92,255),0))),"")</f>
        <v/>
      </c>
      <c r="E275" s="369" t="str">
        <f t="array" ref="E275">IFERROR(IF(INDEX('Disaggregation Data'!$K$159:$K$310,MATCH(LEFT(M275,255),LEFT('Disaggregation Data'!$J$159:$J$310,255),0))=0,"",INDEX('Disaggregation Data'!$K$159:$K$310,MATCH(LEFT(M275,255),LEFT('Disaggregation Data'!J$159:$J$310,255),0))),"")</f>
        <v/>
      </c>
      <c r="F275" s="369" t="str">
        <f t="array" ref="F275">IFERROR(IF(INDEX('Disaggregation Data'!$L$159:$L$310,MATCH(LEFT(M275,255),LEFT('Disaggregation Data'!$J$159:$J$310,255),0))=0,"",INDEX('Disaggregation Data'!$L$159:$L$310,MATCH(LEFT(M275,255),LEFT('Disaggregation Data'!J$159:$J$310,255),0))),"")</f>
        <v/>
      </c>
      <c r="G275" s="369" t="str">
        <f t="array" ref="G275">IFERROR(IF(INDEX('Disaggregation Data'!$M$159:$M$310,MATCH(LEFT(M275,255),LEFT('Disaggregation Data'!$J$159:$J$310,255),0))=0,"",INDEX('Disaggregation Data'!$M$159:$M$310,MATCH(LEFT(M275,255),LEFT('Disaggregation Data'!J$159:$J$310,255),0))),"")</f>
        <v/>
      </c>
      <c r="H275" s="368" t="str">
        <f t="array" ref="H275">IFERROR(IF(INDEX('Disaggregation Data'!$N$159:$N$310,MATCH(LEFT(M275,255),LEFT('Disaggregation Data'!$J$159:$J$310,255),0))=0,"",INDEX('Disaggregation Data'!$N$159:$N$310,MATCH(LEFT(M275,255),LEFT('Disaggregation Data'!J$159:$J$310,255),0))),"")</f>
        <v/>
      </c>
      <c r="I275" s="458" t="str">
        <f t="array" ref="I275">IFERROR(IF(INDEX('Disaggregation Records'!$G$59:$G$92,MATCH(LEFT(L275,255),LEFT('Disaggregation Records'!$D$59:$D$92,255),0))=0,"",INDEX('Disaggregation Records'!$G$59:$G$92,MATCH(LEFT(L275,255),LEFT('Disaggregation Records'!$D$59:$D$92,255),0))),"")</f>
        <v/>
      </c>
      <c r="J275" s="463" t="s">
        <v>731</v>
      </c>
      <c r="K275" s="463">
        <f t="shared" si="16"/>
        <v>108</v>
      </c>
      <c r="L275" s="463" t="str">
        <f t="shared" si="17"/>
        <v/>
      </c>
      <c r="M275" s="463" t="str">
        <f t="shared" si="18"/>
        <v/>
      </c>
      <c r="N275" s="463" t="b">
        <f t="shared" si="19"/>
        <v>0</v>
      </c>
      <c r="O275" s="467" t="s">
        <v>1742</v>
      </c>
      <c r="P275" s="202"/>
      <c r="Q275" s="179"/>
    </row>
    <row r="276" spans="1:17" ht="37.5" customHeight="1" x14ac:dyDescent="0.3">
      <c r="A276" s="366">
        <v>11</v>
      </c>
      <c r="B276" s="383" t="str">
        <f>IFERROR(VLOOKUP(A276,'Outcome Indicators - Section C'!$A$10:$S$27,19,FALSE),"")</f>
        <v/>
      </c>
      <c r="C276" s="466" t="str">
        <f t="array" ref="C276">IFERROR(IF(INDEX('Disaggregation Records'!$E$59:$E$92,MATCH(LEFT(L276,255),LEFT('Disaggregation Records'!$D$59:$D$92,255),0))=0,"",INDEX('Disaggregation Records'!$E$59:$E$92,MATCH(LEFT(L276,255),LEFT('Disaggregation Records'!$D$59:$D$92,255),0))),"")</f>
        <v/>
      </c>
      <c r="D276" s="466" t="str">
        <f t="array" ref="D276">IFERROR(IF(INDEX('Disaggregation Records'!$F$59:$F$92,MATCH(LEFT(L276,255),LEFT('Disaggregation Records'!$D$59:$D$92,255),0))=0,"",INDEX('Disaggregation Records'!$F$59:$F$92,MATCH(LEFT(L276,255),LEFT('Disaggregation Records'!$D$59:$D$92,255),0))),"")</f>
        <v/>
      </c>
      <c r="E276" s="369" t="str">
        <f t="array" ref="E276">IFERROR(IF(INDEX('Disaggregation Data'!$K$159:$K$310,MATCH(LEFT(M276,255),LEFT('Disaggregation Data'!$J$159:$J$310,255),0))=0,"",INDEX('Disaggregation Data'!$K$159:$K$310,MATCH(LEFT(M276,255),LEFT('Disaggregation Data'!J$159:$J$310,255),0))),"")</f>
        <v/>
      </c>
      <c r="F276" s="369" t="str">
        <f t="array" ref="F276">IFERROR(IF(INDEX('Disaggregation Data'!$L$159:$L$310,MATCH(LEFT(M276,255),LEFT('Disaggregation Data'!$J$159:$J$310,255),0))=0,"",INDEX('Disaggregation Data'!$L$159:$L$310,MATCH(LEFT(M276,255),LEFT('Disaggregation Data'!J$159:$J$310,255),0))),"")</f>
        <v/>
      </c>
      <c r="G276" s="369" t="str">
        <f t="array" ref="G276">IFERROR(IF(INDEX('Disaggregation Data'!$M$159:$M$310,MATCH(LEFT(M276,255),LEFT('Disaggregation Data'!$J$159:$J$310,255),0))=0,"",INDEX('Disaggregation Data'!$M$159:$M$310,MATCH(LEFT(M276,255),LEFT('Disaggregation Data'!J$159:$J$310,255),0))),"")</f>
        <v/>
      </c>
      <c r="H276" s="368" t="str">
        <f t="array" ref="H276">IFERROR(IF(INDEX('Disaggregation Data'!$N$159:$N$310,MATCH(LEFT(M276,255),LEFT('Disaggregation Data'!$J$159:$J$310,255),0))=0,"",INDEX('Disaggregation Data'!$N$159:$N$310,MATCH(LEFT(M276,255),LEFT('Disaggregation Data'!J$159:$J$310,255),0))),"")</f>
        <v/>
      </c>
      <c r="I276" s="458" t="str">
        <f t="array" ref="I276">IFERROR(IF(INDEX('Disaggregation Records'!$G$59:$G$92,MATCH(LEFT(L276,255),LEFT('Disaggregation Records'!$D$59:$D$92,255),0))=0,"",INDEX('Disaggregation Records'!$G$59:$G$92,MATCH(LEFT(L276,255),LEFT('Disaggregation Records'!$D$59:$D$92,255),0))),"")</f>
        <v/>
      </c>
      <c r="J276" s="463" t="s">
        <v>731</v>
      </c>
      <c r="K276" s="463">
        <f t="shared" si="16"/>
        <v>109</v>
      </c>
      <c r="L276" s="463" t="str">
        <f t="shared" si="17"/>
        <v/>
      </c>
      <c r="M276" s="463" t="str">
        <f t="shared" si="18"/>
        <v/>
      </c>
      <c r="N276" s="463" t="b">
        <f t="shared" si="19"/>
        <v>0</v>
      </c>
      <c r="O276" s="467" t="s">
        <v>1743</v>
      </c>
      <c r="P276" s="202"/>
      <c r="Q276" s="179"/>
    </row>
    <row r="277" spans="1:17" ht="37.5" customHeight="1" x14ac:dyDescent="0.3">
      <c r="A277" s="366">
        <v>11</v>
      </c>
      <c r="B277" s="383" t="str">
        <f>IFERROR(VLOOKUP(A277,'Outcome Indicators - Section C'!$A$10:$S$27,19,FALSE),"")</f>
        <v/>
      </c>
      <c r="C277" s="466" t="str">
        <f t="array" ref="C277">IFERROR(IF(INDEX('Disaggregation Records'!$E$59:$E$92,MATCH(LEFT(L277,255),LEFT('Disaggregation Records'!$D$59:$D$92,255),0))=0,"",INDEX('Disaggregation Records'!$E$59:$E$92,MATCH(LEFT(L277,255),LEFT('Disaggregation Records'!$D$59:$D$92,255),0))),"")</f>
        <v/>
      </c>
      <c r="D277" s="466" t="str">
        <f t="array" ref="D277">IFERROR(IF(INDEX('Disaggregation Records'!$F$59:$F$92,MATCH(LEFT(L277,255),LEFT('Disaggregation Records'!$D$59:$D$92,255),0))=0,"",INDEX('Disaggregation Records'!$F$59:$F$92,MATCH(LEFT(L277,255),LEFT('Disaggregation Records'!$D$59:$D$92,255),0))),"")</f>
        <v/>
      </c>
      <c r="E277" s="369" t="str">
        <f t="array" ref="E277">IFERROR(IF(INDEX('Disaggregation Data'!$K$159:$K$310,MATCH(LEFT(M277,255),LEFT('Disaggregation Data'!$J$159:$J$310,255),0))=0,"",INDEX('Disaggregation Data'!$K$159:$K$310,MATCH(LEFT(M277,255),LEFT('Disaggregation Data'!J$159:$J$310,255),0))),"")</f>
        <v/>
      </c>
      <c r="F277" s="369" t="str">
        <f t="array" ref="F277">IFERROR(IF(INDEX('Disaggregation Data'!$L$159:$L$310,MATCH(LEFT(M277,255),LEFT('Disaggregation Data'!$J$159:$J$310,255),0))=0,"",INDEX('Disaggregation Data'!$L$159:$L$310,MATCH(LEFT(M277,255),LEFT('Disaggregation Data'!J$159:$J$310,255),0))),"")</f>
        <v/>
      </c>
      <c r="G277" s="369" t="str">
        <f t="array" ref="G277">IFERROR(IF(INDEX('Disaggregation Data'!$M$159:$M$310,MATCH(LEFT(M277,255),LEFT('Disaggregation Data'!$J$159:$J$310,255),0))=0,"",INDEX('Disaggregation Data'!$M$159:$M$310,MATCH(LEFT(M277,255),LEFT('Disaggregation Data'!J$159:$J$310,255),0))),"")</f>
        <v/>
      </c>
      <c r="H277" s="368" t="str">
        <f t="array" ref="H277">IFERROR(IF(INDEX('Disaggregation Data'!$N$159:$N$310,MATCH(LEFT(M277,255),LEFT('Disaggregation Data'!$J$159:$J$310,255),0))=0,"",INDEX('Disaggregation Data'!$N$159:$N$310,MATCH(LEFT(M277,255),LEFT('Disaggregation Data'!J$159:$J$310,255),0))),"")</f>
        <v/>
      </c>
      <c r="I277" s="458" t="str">
        <f t="array" ref="I277">IFERROR(IF(INDEX('Disaggregation Records'!$G$59:$G$92,MATCH(LEFT(L277,255),LEFT('Disaggregation Records'!$D$59:$D$92,255),0))=0,"",INDEX('Disaggregation Records'!$G$59:$G$92,MATCH(LEFT(L277,255),LEFT('Disaggregation Records'!$D$59:$D$92,255),0))),"")</f>
        <v/>
      </c>
      <c r="J277" s="463" t="s">
        <v>731</v>
      </c>
      <c r="K277" s="463">
        <f t="shared" si="16"/>
        <v>110</v>
      </c>
      <c r="L277" s="463" t="str">
        <f t="shared" si="17"/>
        <v/>
      </c>
      <c r="M277" s="463" t="str">
        <f t="shared" si="18"/>
        <v/>
      </c>
      <c r="N277" s="463" t="b">
        <f t="shared" si="19"/>
        <v>0</v>
      </c>
      <c r="O277" s="467" t="s">
        <v>1744</v>
      </c>
      <c r="P277" s="202"/>
      <c r="Q277" s="179"/>
    </row>
    <row r="278" spans="1:17" ht="37.5" customHeight="1" x14ac:dyDescent="0.3">
      <c r="A278" s="366">
        <v>12</v>
      </c>
      <c r="B278" s="383" t="str">
        <f>IFERROR(VLOOKUP(A278,'Outcome Indicators - Section C'!$A$10:$S$27,19,FALSE),"")</f>
        <v/>
      </c>
      <c r="C278" s="466" t="str">
        <f t="array" ref="C278">IFERROR(IF(INDEX('Disaggregation Records'!$E$59:$E$92,MATCH(LEFT(L278,255),LEFT('Disaggregation Records'!$D$59:$D$92,255),0))=0,"",INDEX('Disaggregation Records'!$E$59:$E$92,MATCH(LEFT(L278,255),LEFT('Disaggregation Records'!$D$59:$D$92,255),0))),"")</f>
        <v/>
      </c>
      <c r="D278" s="466" t="str">
        <f t="array" ref="D278">IFERROR(IF(INDEX('Disaggregation Records'!$F$59:$F$92,MATCH(LEFT(L278,255),LEFT('Disaggregation Records'!$D$59:$D$92,255),0))=0,"",INDEX('Disaggregation Records'!$F$59:$F$92,MATCH(LEFT(L278,255),LEFT('Disaggregation Records'!$D$59:$D$92,255),0))),"")</f>
        <v/>
      </c>
      <c r="E278" s="369" t="str">
        <f t="array" ref="E278">IFERROR(IF(INDEX('Disaggregation Data'!$K$159:$K$310,MATCH(LEFT(M278,255),LEFT('Disaggregation Data'!$J$159:$J$310,255),0))=0,"",INDEX('Disaggregation Data'!$K$159:$K$310,MATCH(LEFT(M278,255),LEFT('Disaggregation Data'!J$159:$J$310,255),0))),"")</f>
        <v/>
      </c>
      <c r="F278" s="369" t="str">
        <f t="array" ref="F278">IFERROR(IF(INDEX('Disaggregation Data'!$L$159:$L$310,MATCH(LEFT(M278,255),LEFT('Disaggregation Data'!$J$159:$J$310,255),0))=0,"",INDEX('Disaggregation Data'!$L$159:$L$310,MATCH(LEFT(M278,255),LEFT('Disaggregation Data'!J$159:$J$310,255),0))),"")</f>
        <v/>
      </c>
      <c r="G278" s="369" t="str">
        <f t="array" ref="G278">IFERROR(IF(INDEX('Disaggregation Data'!$M$159:$M$310,MATCH(LEFT(M278,255),LEFT('Disaggregation Data'!$J$159:$J$310,255),0))=0,"",INDEX('Disaggregation Data'!$M$159:$M$310,MATCH(LEFT(M278,255),LEFT('Disaggregation Data'!J$159:$J$310,255),0))),"")</f>
        <v/>
      </c>
      <c r="H278" s="368" t="str">
        <f t="array" ref="H278">IFERROR(IF(INDEX('Disaggregation Data'!$N$159:$N$310,MATCH(LEFT(M278,255),LEFT('Disaggregation Data'!$J$159:$J$310,255),0))=0,"",INDEX('Disaggregation Data'!$N$159:$N$310,MATCH(LEFT(M278,255),LEFT('Disaggregation Data'!J$159:$J$310,255),0))),"")</f>
        <v/>
      </c>
      <c r="I278" s="458" t="str">
        <f t="array" ref="I278">IFERROR(IF(INDEX('Disaggregation Records'!$G$59:$G$92,MATCH(LEFT(L278,255),LEFT('Disaggregation Records'!$D$59:$D$92,255),0))=0,"",INDEX('Disaggregation Records'!$G$59:$G$92,MATCH(LEFT(L278,255),LEFT('Disaggregation Records'!$D$59:$D$92,255),0))),"")</f>
        <v/>
      </c>
      <c r="J278" s="463" t="s">
        <v>732</v>
      </c>
      <c r="K278" s="463">
        <f t="shared" si="16"/>
        <v>111</v>
      </c>
      <c r="L278" s="463" t="str">
        <f t="shared" si="17"/>
        <v/>
      </c>
      <c r="M278" s="463" t="str">
        <f t="shared" si="18"/>
        <v/>
      </c>
      <c r="N278" s="463" t="b">
        <f t="shared" si="19"/>
        <v>0</v>
      </c>
      <c r="O278" s="467" t="s">
        <v>1745</v>
      </c>
      <c r="P278" s="202"/>
      <c r="Q278" s="179"/>
    </row>
    <row r="279" spans="1:17" ht="37.5" customHeight="1" x14ac:dyDescent="0.3">
      <c r="A279" s="366">
        <v>12</v>
      </c>
      <c r="B279" s="383" t="str">
        <f>IFERROR(VLOOKUP(A279,'Outcome Indicators - Section C'!$A$10:$S$27,19,FALSE),"")</f>
        <v/>
      </c>
      <c r="C279" s="466" t="str">
        <f t="array" ref="C279">IFERROR(IF(INDEX('Disaggregation Records'!$E$59:$E$92,MATCH(LEFT(L279,255),LEFT('Disaggregation Records'!$D$59:$D$92,255),0))=0,"",INDEX('Disaggregation Records'!$E$59:$E$92,MATCH(LEFT(L279,255),LEFT('Disaggregation Records'!$D$59:$D$92,255),0))),"")</f>
        <v/>
      </c>
      <c r="D279" s="466" t="str">
        <f t="array" ref="D279">IFERROR(IF(INDEX('Disaggregation Records'!$F$59:$F$92,MATCH(LEFT(L279,255),LEFT('Disaggregation Records'!$D$59:$D$92,255),0))=0,"",INDEX('Disaggregation Records'!$F$59:$F$92,MATCH(LEFT(L279,255),LEFT('Disaggregation Records'!$D$59:$D$92,255),0))),"")</f>
        <v/>
      </c>
      <c r="E279" s="369" t="str">
        <f t="array" ref="E279">IFERROR(IF(INDEX('Disaggregation Data'!$K$159:$K$310,MATCH(LEFT(M279,255),LEFT('Disaggregation Data'!$J$159:$J$310,255),0))=0,"",INDEX('Disaggregation Data'!$K$159:$K$310,MATCH(LEFT(M279,255),LEFT('Disaggregation Data'!J$159:$J$310,255),0))),"")</f>
        <v/>
      </c>
      <c r="F279" s="369" t="str">
        <f t="array" ref="F279">IFERROR(IF(INDEX('Disaggregation Data'!$L$159:$L$310,MATCH(LEFT(M279,255),LEFT('Disaggregation Data'!$J$159:$J$310,255),0))=0,"",INDEX('Disaggregation Data'!$L$159:$L$310,MATCH(LEFT(M279,255),LEFT('Disaggregation Data'!J$159:$J$310,255),0))),"")</f>
        <v/>
      </c>
      <c r="G279" s="369" t="str">
        <f t="array" ref="G279">IFERROR(IF(INDEX('Disaggregation Data'!$M$159:$M$310,MATCH(LEFT(M279,255),LEFT('Disaggregation Data'!$J$159:$J$310,255),0))=0,"",INDEX('Disaggregation Data'!$M$159:$M$310,MATCH(LEFT(M279,255),LEFT('Disaggregation Data'!J$159:$J$310,255),0))),"")</f>
        <v/>
      </c>
      <c r="H279" s="368" t="str">
        <f t="array" ref="H279">IFERROR(IF(INDEX('Disaggregation Data'!$N$159:$N$310,MATCH(LEFT(M279,255),LEFT('Disaggregation Data'!$J$159:$J$310,255),0))=0,"",INDEX('Disaggregation Data'!$N$159:$N$310,MATCH(LEFT(M279,255),LEFT('Disaggregation Data'!J$159:$J$310,255),0))),"")</f>
        <v/>
      </c>
      <c r="I279" s="458" t="str">
        <f t="array" ref="I279">IFERROR(IF(INDEX('Disaggregation Records'!$G$59:$G$92,MATCH(LEFT(L279,255),LEFT('Disaggregation Records'!$D$59:$D$92,255),0))=0,"",INDEX('Disaggregation Records'!$G$59:$G$92,MATCH(LEFT(L279,255),LEFT('Disaggregation Records'!$D$59:$D$92,255),0))),"")</f>
        <v/>
      </c>
      <c r="J279" s="463" t="s">
        <v>732</v>
      </c>
      <c r="K279" s="463">
        <f t="shared" si="16"/>
        <v>112</v>
      </c>
      <c r="L279" s="463" t="str">
        <f t="shared" si="17"/>
        <v/>
      </c>
      <c r="M279" s="463" t="str">
        <f t="shared" si="18"/>
        <v/>
      </c>
      <c r="N279" s="463" t="b">
        <f t="shared" si="19"/>
        <v>0</v>
      </c>
      <c r="O279" s="467" t="s">
        <v>1746</v>
      </c>
      <c r="P279" s="202"/>
      <c r="Q279" s="179"/>
    </row>
    <row r="280" spans="1:17" ht="37.5" customHeight="1" x14ac:dyDescent="0.3">
      <c r="A280" s="366">
        <v>12</v>
      </c>
      <c r="B280" s="383" t="str">
        <f>IFERROR(VLOOKUP(A280,'Outcome Indicators - Section C'!$A$10:$S$27,19,FALSE),"")</f>
        <v/>
      </c>
      <c r="C280" s="466" t="str">
        <f t="array" ref="C280">IFERROR(IF(INDEX('Disaggregation Records'!$E$59:$E$92,MATCH(LEFT(L280,255),LEFT('Disaggregation Records'!$D$59:$D$92,255),0))=0,"",INDEX('Disaggregation Records'!$E$59:$E$92,MATCH(LEFT(L280,255),LEFT('Disaggregation Records'!$D$59:$D$92,255),0))),"")</f>
        <v/>
      </c>
      <c r="D280" s="466" t="str">
        <f t="array" ref="D280">IFERROR(IF(INDEX('Disaggregation Records'!$F$59:$F$92,MATCH(LEFT(L280,255),LEFT('Disaggregation Records'!$D$59:$D$92,255),0))=0,"",INDEX('Disaggregation Records'!$F$59:$F$92,MATCH(LEFT(L280,255),LEFT('Disaggregation Records'!$D$59:$D$92,255),0))),"")</f>
        <v/>
      </c>
      <c r="E280" s="369" t="str">
        <f t="array" ref="E280">IFERROR(IF(INDEX('Disaggregation Data'!$K$159:$K$310,MATCH(LEFT(M280,255),LEFT('Disaggregation Data'!$J$159:$J$310,255),0))=0,"",INDEX('Disaggregation Data'!$K$159:$K$310,MATCH(LEFT(M280,255),LEFT('Disaggregation Data'!J$159:$J$310,255),0))),"")</f>
        <v/>
      </c>
      <c r="F280" s="369" t="str">
        <f t="array" ref="F280">IFERROR(IF(INDEX('Disaggregation Data'!$L$159:$L$310,MATCH(LEFT(M280,255),LEFT('Disaggregation Data'!$J$159:$J$310,255),0))=0,"",INDEX('Disaggregation Data'!$L$159:$L$310,MATCH(LEFT(M280,255),LEFT('Disaggregation Data'!J$159:$J$310,255),0))),"")</f>
        <v/>
      </c>
      <c r="G280" s="369" t="str">
        <f t="array" ref="G280">IFERROR(IF(INDEX('Disaggregation Data'!$M$159:$M$310,MATCH(LEFT(M280,255),LEFT('Disaggregation Data'!$J$159:$J$310,255),0))=0,"",INDEX('Disaggregation Data'!$M$159:$M$310,MATCH(LEFT(M280,255),LEFT('Disaggregation Data'!J$159:$J$310,255),0))),"")</f>
        <v/>
      </c>
      <c r="H280" s="368" t="str">
        <f t="array" ref="H280">IFERROR(IF(INDEX('Disaggregation Data'!$N$159:$N$310,MATCH(LEFT(M280,255),LEFT('Disaggregation Data'!$J$159:$J$310,255),0))=0,"",INDEX('Disaggregation Data'!$N$159:$N$310,MATCH(LEFT(M280,255),LEFT('Disaggregation Data'!J$159:$J$310,255),0))),"")</f>
        <v/>
      </c>
      <c r="I280" s="458" t="str">
        <f t="array" ref="I280">IFERROR(IF(INDEX('Disaggregation Records'!$G$59:$G$92,MATCH(LEFT(L280,255),LEFT('Disaggregation Records'!$D$59:$D$92,255),0))=0,"",INDEX('Disaggregation Records'!$G$59:$G$92,MATCH(LEFT(L280,255),LEFT('Disaggregation Records'!$D$59:$D$92,255),0))),"")</f>
        <v/>
      </c>
      <c r="J280" s="463" t="s">
        <v>732</v>
      </c>
      <c r="K280" s="463">
        <f t="shared" si="16"/>
        <v>113</v>
      </c>
      <c r="L280" s="463" t="str">
        <f t="shared" si="17"/>
        <v/>
      </c>
      <c r="M280" s="463" t="str">
        <f t="shared" si="18"/>
        <v/>
      </c>
      <c r="N280" s="463" t="b">
        <f t="shared" si="19"/>
        <v>0</v>
      </c>
      <c r="O280" s="467" t="s">
        <v>1747</v>
      </c>
      <c r="P280" s="202"/>
      <c r="Q280" s="179"/>
    </row>
    <row r="281" spans="1:17" ht="37.5" customHeight="1" x14ac:dyDescent="0.3">
      <c r="A281" s="366">
        <v>12</v>
      </c>
      <c r="B281" s="383" t="str">
        <f>IFERROR(VLOOKUP(A281,'Outcome Indicators - Section C'!$A$10:$S$27,19,FALSE),"")</f>
        <v/>
      </c>
      <c r="C281" s="466" t="str">
        <f t="array" ref="C281">IFERROR(IF(INDEX('Disaggregation Records'!$E$59:$E$92,MATCH(LEFT(L281,255),LEFT('Disaggregation Records'!$D$59:$D$92,255),0))=0,"",INDEX('Disaggregation Records'!$E$59:$E$92,MATCH(LEFT(L281,255),LEFT('Disaggregation Records'!$D$59:$D$92,255),0))),"")</f>
        <v/>
      </c>
      <c r="D281" s="466" t="str">
        <f t="array" ref="D281">IFERROR(IF(INDEX('Disaggregation Records'!$F$59:$F$92,MATCH(LEFT(L281,255),LEFT('Disaggregation Records'!$D$59:$D$92,255),0))=0,"",INDEX('Disaggregation Records'!$F$59:$F$92,MATCH(LEFT(L281,255),LEFT('Disaggregation Records'!$D$59:$D$92,255),0))),"")</f>
        <v/>
      </c>
      <c r="E281" s="369" t="str">
        <f t="array" ref="E281">IFERROR(IF(INDEX('Disaggregation Data'!$K$159:$K$310,MATCH(LEFT(M281,255),LEFT('Disaggregation Data'!$J$159:$J$310,255),0))=0,"",INDEX('Disaggregation Data'!$K$159:$K$310,MATCH(LEFT(M281,255),LEFT('Disaggregation Data'!J$159:$J$310,255),0))),"")</f>
        <v/>
      </c>
      <c r="F281" s="369" t="str">
        <f t="array" ref="F281">IFERROR(IF(INDEX('Disaggregation Data'!$L$159:$L$310,MATCH(LEFT(M281,255),LEFT('Disaggregation Data'!$J$159:$J$310,255),0))=0,"",INDEX('Disaggregation Data'!$L$159:$L$310,MATCH(LEFT(M281,255),LEFT('Disaggregation Data'!J$159:$J$310,255),0))),"")</f>
        <v/>
      </c>
      <c r="G281" s="369" t="str">
        <f t="array" ref="G281">IFERROR(IF(INDEX('Disaggregation Data'!$M$159:$M$310,MATCH(LEFT(M281,255),LEFT('Disaggregation Data'!$J$159:$J$310,255),0))=0,"",INDEX('Disaggregation Data'!$M$159:$M$310,MATCH(LEFT(M281,255),LEFT('Disaggregation Data'!J$159:$J$310,255),0))),"")</f>
        <v/>
      </c>
      <c r="H281" s="368" t="str">
        <f t="array" ref="H281">IFERROR(IF(INDEX('Disaggregation Data'!$N$159:$N$310,MATCH(LEFT(M281,255),LEFT('Disaggregation Data'!$J$159:$J$310,255),0))=0,"",INDEX('Disaggregation Data'!$N$159:$N$310,MATCH(LEFT(M281,255),LEFT('Disaggregation Data'!J$159:$J$310,255),0))),"")</f>
        <v/>
      </c>
      <c r="I281" s="458" t="str">
        <f t="array" ref="I281">IFERROR(IF(INDEX('Disaggregation Records'!$G$59:$G$92,MATCH(LEFT(L281,255),LEFT('Disaggregation Records'!$D$59:$D$92,255),0))=0,"",INDEX('Disaggregation Records'!$G$59:$G$92,MATCH(LEFT(L281,255),LEFT('Disaggregation Records'!$D$59:$D$92,255),0))),"")</f>
        <v/>
      </c>
      <c r="J281" s="463" t="s">
        <v>732</v>
      </c>
      <c r="K281" s="463">
        <f t="shared" si="16"/>
        <v>114</v>
      </c>
      <c r="L281" s="463" t="str">
        <f t="shared" si="17"/>
        <v/>
      </c>
      <c r="M281" s="463" t="str">
        <f t="shared" si="18"/>
        <v/>
      </c>
      <c r="N281" s="463" t="b">
        <f t="shared" si="19"/>
        <v>0</v>
      </c>
      <c r="O281" s="467" t="s">
        <v>1748</v>
      </c>
      <c r="P281" s="202"/>
      <c r="Q281" s="179"/>
    </row>
    <row r="282" spans="1:17" ht="37.5" customHeight="1" x14ac:dyDescent="0.3">
      <c r="A282" s="366">
        <v>12</v>
      </c>
      <c r="B282" s="383" t="str">
        <f>IFERROR(VLOOKUP(A282,'Outcome Indicators - Section C'!$A$10:$S$27,19,FALSE),"")</f>
        <v/>
      </c>
      <c r="C282" s="466" t="str">
        <f t="array" ref="C282">IFERROR(IF(INDEX('Disaggregation Records'!$E$59:$E$92,MATCH(LEFT(L282,255),LEFT('Disaggregation Records'!$D$59:$D$92,255),0))=0,"",INDEX('Disaggregation Records'!$E$59:$E$92,MATCH(LEFT(L282,255),LEFT('Disaggregation Records'!$D$59:$D$92,255),0))),"")</f>
        <v/>
      </c>
      <c r="D282" s="466" t="str">
        <f t="array" ref="D282">IFERROR(IF(INDEX('Disaggregation Records'!$F$59:$F$92,MATCH(LEFT(L282,255),LEFT('Disaggregation Records'!$D$59:$D$92,255),0))=0,"",INDEX('Disaggregation Records'!$F$59:$F$92,MATCH(LEFT(L282,255),LEFT('Disaggregation Records'!$D$59:$D$92,255),0))),"")</f>
        <v/>
      </c>
      <c r="E282" s="369" t="str">
        <f t="array" ref="E282">IFERROR(IF(INDEX('Disaggregation Data'!$K$159:$K$310,MATCH(LEFT(M282,255),LEFT('Disaggregation Data'!$J$159:$J$310,255),0))=0,"",INDEX('Disaggregation Data'!$K$159:$K$310,MATCH(LEFT(M282,255),LEFT('Disaggregation Data'!J$159:$J$310,255),0))),"")</f>
        <v/>
      </c>
      <c r="F282" s="369" t="str">
        <f t="array" ref="F282">IFERROR(IF(INDEX('Disaggregation Data'!$L$159:$L$310,MATCH(LEFT(M282,255),LEFT('Disaggregation Data'!$J$159:$J$310,255),0))=0,"",INDEX('Disaggregation Data'!$L$159:$L$310,MATCH(LEFT(M282,255),LEFT('Disaggregation Data'!J$159:$J$310,255),0))),"")</f>
        <v/>
      </c>
      <c r="G282" s="369" t="str">
        <f t="array" ref="G282">IFERROR(IF(INDEX('Disaggregation Data'!$M$159:$M$310,MATCH(LEFT(M282,255),LEFT('Disaggregation Data'!$J$159:$J$310,255),0))=0,"",INDEX('Disaggregation Data'!$M$159:$M$310,MATCH(LEFT(M282,255),LEFT('Disaggregation Data'!J$159:$J$310,255),0))),"")</f>
        <v/>
      </c>
      <c r="H282" s="368" t="str">
        <f t="array" ref="H282">IFERROR(IF(INDEX('Disaggregation Data'!$N$159:$N$310,MATCH(LEFT(M282,255),LEFT('Disaggregation Data'!$J$159:$J$310,255),0))=0,"",INDEX('Disaggregation Data'!$N$159:$N$310,MATCH(LEFT(M282,255),LEFT('Disaggregation Data'!J$159:$J$310,255),0))),"")</f>
        <v/>
      </c>
      <c r="I282" s="458" t="str">
        <f t="array" ref="I282">IFERROR(IF(INDEX('Disaggregation Records'!$G$59:$G$92,MATCH(LEFT(L282,255),LEFT('Disaggregation Records'!$D$59:$D$92,255),0))=0,"",INDEX('Disaggregation Records'!$G$59:$G$92,MATCH(LEFT(L282,255),LEFT('Disaggregation Records'!$D$59:$D$92,255),0))),"")</f>
        <v/>
      </c>
      <c r="J282" s="463" t="s">
        <v>732</v>
      </c>
      <c r="K282" s="463">
        <f t="shared" si="16"/>
        <v>115</v>
      </c>
      <c r="L282" s="463" t="str">
        <f t="shared" si="17"/>
        <v/>
      </c>
      <c r="M282" s="463" t="str">
        <f t="shared" si="18"/>
        <v/>
      </c>
      <c r="N282" s="463" t="b">
        <f t="shared" si="19"/>
        <v>0</v>
      </c>
      <c r="O282" s="467" t="s">
        <v>1749</v>
      </c>
      <c r="P282" s="202"/>
      <c r="Q282" s="179"/>
    </row>
    <row r="283" spans="1:17" ht="37.5" customHeight="1" x14ac:dyDescent="0.3">
      <c r="A283" s="366">
        <v>12</v>
      </c>
      <c r="B283" s="383" t="str">
        <f>IFERROR(VLOOKUP(A283,'Outcome Indicators - Section C'!$A$10:$S$27,19,FALSE),"")</f>
        <v/>
      </c>
      <c r="C283" s="466" t="str">
        <f t="array" ref="C283">IFERROR(IF(INDEX('Disaggregation Records'!$E$59:$E$92,MATCH(LEFT(L283,255),LEFT('Disaggregation Records'!$D$59:$D$92,255),0))=0,"",INDEX('Disaggregation Records'!$E$59:$E$92,MATCH(LEFT(L283,255),LEFT('Disaggregation Records'!$D$59:$D$92,255),0))),"")</f>
        <v/>
      </c>
      <c r="D283" s="466" t="str">
        <f t="array" ref="D283">IFERROR(IF(INDEX('Disaggregation Records'!$F$59:$F$92,MATCH(LEFT(L283,255),LEFT('Disaggregation Records'!$D$59:$D$92,255),0))=0,"",INDEX('Disaggregation Records'!$F$59:$F$92,MATCH(LEFT(L283,255),LEFT('Disaggregation Records'!$D$59:$D$92,255),0))),"")</f>
        <v/>
      </c>
      <c r="E283" s="369" t="str">
        <f t="array" ref="E283">IFERROR(IF(INDEX('Disaggregation Data'!$K$159:$K$310,MATCH(LEFT(M283,255),LEFT('Disaggregation Data'!$J$159:$J$310,255),0))=0,"",INDEX('Disaggregation Data'!$K$159:$K$310,MATCH(LEFT(M283,255),LEFT('Disaggregation Data'!J$159:$J$310,255),0))),"")</f>
        <v/>
      </c>
      <c r="F283" s="369" t="str">
        <f t="array" ref="F283">IFERROR(IF(INDEX('Disaggregation Data'!$L$159:$L$310,MATCH(LEFT(M283,255),LEFT('Disaggregation Data'!$J$159:$J$310,255),0))=0,"",INDEX('Disaggregation Data'!$L$159:$L$310,MATCH(LEFT(M283,255),LEFT('Disaggregation Data'!J$159:$J$310,255),0))),"")</f>
        <v/>
      </c>
      <c r="G283" s="369" t="str">
        <f t="array" ref="G283">IFERROR(IF(INDEX('Disaggregation Data'!$M$159:$M$310,MATCH(LEFT(M283,255),LEFT('Disaggregation Data'!$J$159:$J$310,255),0))=0,"",INDEX('Disaggregation Data'!$M$159:$M$310,MATCH(LEFT(M283,255),LEFT('Disaggregation Data'!J$159:$J$310,255),0))),"")</f>
        <v/>
      </c>
      <c r="H283" s="368" t="str">
        <f t="array" ref="H283">IFERROR(IF(INDEX('Disaggregation Data'!$N$159:$N$310,MATCH(LEFT(M283,255),LEFT('Disaggregation Data'!$J$159:$J$310,255),0))=0,"",INDEX('Disaggregation Data'!$N$159:$N$310,MATCH(LEFT(M283,255),LEFT('Disaggregation Data'!J$159:$J$310,255),0))),"")</f>
        <v/>
      </c>
      <c r="I283" s="458" t="str">
        <f t="array" ref="I283">IFERROR(IF(INDEX('Disaggregation Records'!$G$59:$G$92,MATCH(LEFT(L283,255),LEFT('Disaggregation Records'!$D$59:$D$92,255),0))=0,"",INDEX('Disaggregation Records'!$G$59:$G$92,MATCH(LEFT(L283,255),LEFT('Disaggregation Records'!$D$59:$D$92,255),0))),"")</f>
        <v/>
      </c>
      <c r="J283" s="463" t="s">
        <v>732</v>
      </c>
      <c r="K283" s="463">
        <f t="shared" si="16"/>
        <v>116</v>
      </c>
      <c r="L283" s="463" t="str">
        <f t="shared" si="17"/>
        <v/>
      </c>
      <c r="M283" s="463" t="str">
        <f t="shared" si="18"/>
        <v/>
      </c>
      <c r="N283" s="463" t="b">
        <f t="shared" si="19"/>
        <v>0</v>
      </c>
      <c r="O283" s="467" t="s">
        <v>1750</v>
      </c>
      <c r="P283" s="202"/>
      <c r="Q283" s="179"/>
    </row>
    <row r="284" spans="1:17" ht="37.5" customHeight="1" x14ac:dyDescent="0.3">
      <c r="A284" s="366">
        <v>12</v>
      </c>
      <c r="B284" s="383" t="str">
        <f>IFERROR(VLOOKUP(A284,'Outcome Indicators - Section C'!$A$10:$S$27,19,FALSE),"")</f>
        <v/>
      </c>
      <c r="C284" s="466" t="str">
        <f t="array" ref="C284">IFERROR(IF(INDEX('Disaggregation Records'!$E$59:$E$92,MATCH(LEFT(L284,255),LEFT('Disaggregation Records'!$D$59:$D$92,255),0))=0,"",INDEX('Disaggregation Records'!$E$59:$E$92,MATCH(LEFT(L284,255),LEFT('Disaggregation Records'!$D$59:$D$92,255),0))),"")</f>
        <v/>
      </c>
      <c r="D284" s="466" t="str">
        <f t="array" ref="D284">IFERROR(IF(INDEX('Disaggregation Records'!$F$59:$F$92,MATCH(LEFT(L284,255),LEFT('Disaggregation Records'!$D$59:$D$92,255),0))=0,"",INDEX('Disaggregation Records'!$F$59:$F$92,MATCH(LEFT(L284,255),LEFT('Disaggregation Records'!$D$59:$D$92,255),0))),"")</f>
        <v/>
      </c>
      <c r="E284" s="369" t="str">
        <f t="array" ref="E284">IFERROR(IF(INDEX('Disaggregation Data'!$K$159:$K$310,MATCH(LEFT(M284,255),LEFT('Disaggregation Data'!$J$159:$J$310,255),0))=0,"",INDEX('Disaggregation Data'!$K$159:$K$310,MATCH(LEFT(M284,255),LEFT('Disaggregation Data'!J$159:$J$310,255),0))),"")</f>
        <v/>
      </c>
      <c r="F284" s="369" t="str">
        <f t="array" ref="F284">IFERROR(IF(INDEX('Disaggregation Data'!$L$159:$L$310,MATCH(LEFT(M284,255),LEFT('Disaggregation Data'!$J$159:$J$310,255),0))=0,"",INDEX('Disaggregation Data'!$L$159:$L$310,MATCH(LEFT(M284,255),LEFT('Disaggregation Data'!J$159:$J$310,255),0))),"")</f>
        <v/>
      </c>
      <c r="G284" s="369" t="str">
        <f t="array" ref="G284">IFERROR(IF(INDEX('Disaggregation Data'!$M$159:$M$310,MATCH(LEFT(M284,255),LEFT('Disaggregation Data'!$J$159:$J$310,255),0))=0,"",INDEX('Disaggregation Data'!$M$159:$M$310,MATCH(LEFT(M284,255),LEFT('Disaggregation Data'!J$159:$J$310,255),0))),"")</f>
        <v/>
      </c>
      <c r="H284" s="368" t="str">
        <f t="array" ref="H284">IFERROR(IF(INDEX('Disaggregation Data'!$N$159:$N$310,MATCH(LEFT(M284,255),LEFT('Disaggregation Data'!$J$159:$J$310,255),0))=0,"",INDEX('Disaggregation Data'!$N$159:$N$310,MATCH(LEFT(M284,255),LEFT('Disaggregation Data'!J$159:$J$310,255),0))),"")</f>
        <v/>
      </c>
      <c r="I284" s="458" t="str">
        <f t="array" ref="I284">IFERROR(IF(INDEX('Disaggregation Records'!$G$59:$G$92,MATCH(LEFT(L284,255),LEFT('Disaggregation Records'!$D$59:$D$92,255),0))=0,"",INDEX('Disaggregation Records'!$G$59:$G$92,MATCH(LEFT(L284,255),LEFT('Disaggregation Records'!$D$59:$D$92,255),0))),"")</f>
        <v/>
      </c>
      <c r="J284" s="463" t="s">
        <v>732</v>
      </c>
      <c r="K284" s="463">
        <f t="shared" si="16"/>
        <v>117</v>
      </c>
      <c r="L284" s="463" t="str">
        <f t="shared" si="17"/>
        <v/>
      </c>
      <c r="M284" s="463" t="str">
        <f t="shared" si="18"/>
        <v/>
      </c>
      <c r="N284" s="463" t="b">
        <f t="shared" si="19"/>
        <v>0</v>
      </c>
      <c r="O284" s="467" t="s">
        <v>1751</v>
      </c>
      <c r="P284" s="202"/>
      <c r="Q284" s="179"/>
    </row>
    <row r="285" spans="1:17" ht="37.5" customHeight="1" x14ac:dyDescent="0.3">
      <c r="A285" s="366">
        <v>12</v>
      </c>
      <c r="B285" s="383" t="str">
        <f>IFERROR(VLOOKUP(A285,'Outcome Indicators - Section C'!$A$10:$S$27,19,FALSE),"")</f>
        <v/>
      </c>
      <c r="C285" s="466" t="str">
        <f t="array" ref="C285">IFERROR(IF(INDEX('Disaggregation Records'!$E$59:$E$92,MATCH(LEFT(L285,255),LEFT('Disaggregation Records'!$D$59:$D$92,255),0))=0,"",INDEX('Disaggregation Records'!$E$59:$E$92,MATCH(LEFT(L285,255),LEFT('Disaggregation Records'!$D$59:$D$92,255),0))),"")</f>
        <v/>
      </c>
      <c r="D285" s="466" t="str">
        <f t="array" ref="D285">IFERROR(IF(INDEX('Disaggregation Records'!$F$59:$F$92,MATCH(LEFT(L285,255),LEFT('Disaggregation Records'!$D$59:$D$92,255),0))=0,"",INDEX('Disaggregation Records'!$F$59:$F$92,MATCH(LEFT(L285,255),LEFT('Disaggregation Records'!$D$59:$D$92,255),0))),"")</f>
        <v/>
      </c>
      <c r="E285" s="369" t="str">
        <f t="array" ref="E285">IFERROR(IF(INDEX('Disaggregation Data'!$K$159:$K$310,MATCH(LEFT(M285,255),LEFT('Disaggregation Data'!$J$159:$J$310,255),0))=0,"",INDEX('Disaggregation Data'!$K$159:$K$310,MATCH(LEFT(M285,255),LEFT('Disaggregation Data'!J$159:$J$310,255),0))),"")</f>
        <v/>
      </c>
      <c r="F285" s="369" t="str">
        <f t="array" ref="F285">IFERROR(IF(INDEX('Disaggregation Data'!$L$159:$L$310,MATCH(LEFT(M285,255),LEFT('Disaggregation Data'!$J$159:$J$310,255),0))=0,"",INDEX('Disaggregation Data'!$L$159:$L$310,MATCH(LEFT(M285,255),LEFT('Disaggregation Data'!J$159:$J$310,255),0))),"")</f>
        <v/>
      </c>
      <c r="G285" s="369" t="str">
        <f t="array" ref="G285">IFERROR(IF(INDEX('Disaggregation Data'!$M$159:$M$310,MATCH(LEFT(M285,255),LEFT('Disaggregation Data'!$J$159:$J$310,255),0))=0,"",INDEX('Disaggregation Data'!$M$159:$M$310,MATCH(LEFT(M285,255),LEFT('Disaggregation Data'!J$159:$J$310,255),0))),"")</f>
        <v/>
      </c>
      <c r="H285" s="368" t="str">
        <f t="array" ref="H285">IFERROR(IF(INDEX('Disaggregation Data'!$N$159:$N$310,MATCH(LEFT(M285,255),LEFT('Disaggregation Data'!$J$159:$J$310,255),0))=0,"",INDEX('Disaggregation Data'!$N$159:$N$310,MATCH(LEFT(M285,255),LEFT('Disaggregation Data'!J$159:$J$310,255),0))),"")</f>
        <v/>
      </c>
      <c r="I285" s="458" t="str">
        <f t="array" ref="I285">IFERROR(IF(INDEX('Disaggregation Records'!$G$59:$G$92,MATCH(LEFT(L285,255),LEFT('Disaggregation Records'!$D$59:$D$92,255),0))=0,"",INDEX('Disaggregation Records'!$G$59:$G$92,MATCH(LEFT(L285,255),LEFT('Disaggregation Records'!$D$59:$D$92,255),0))),"")</f>
        <v/>
      </c>
      <c r="J285" s="463" t="s">
        <v>732</v>
      </c>
      <c r="K285" s="463">
        <f t="shared" si="16"/>
        <v>118</v>
      </c>
      <c r="L285" s="463" t="str">
        <f t="shared" si="17"/>
        <v/>
      </c>
      <c r="M285" s="463" t="str">
        <f t="shared" si="18"/>
        <v/>
      </c>
      <c r="N285" s="463" t="b">
        <f t="shared" si="19"/>
        <v>0</v>
      </c>
      <c r="O285" s="467" t="s">
        <v>1752</v>
      </c>
      <c r="P285" s="202"/>
      <c r="Q285" s="179"/>
    </row>
    <row r="286" spans="1:17" ht="37.5" customHeight="1" x14ac:dyDescent="0.3">
      <c r="A286" s="366">
        <v>12</v>
      </c>
      <c r="B286" s="383" t="str">
        <f>IFERROR(VLOOKUP(A286,'Outcome Indicators - Section C'!$A$10:$S$27,19,FALSE),"")</f>
        <v/>
      </c>
      <c r="C286" s="466" t="str">
        <f t="array" ref="C286">IFERROR(IF(INDEX('Disaggregation Records'!$E$59:$E$92,MATCH(LEFT(L286,255),LEFT('Disaggregation Records'!$D$59:$D$92,255),0))=0,"",INDEX('Disaggregation Records'!$E$59:$E$92,MATCH(LEFT(L286,255),LEFT('Disaggregation Records'!$D$59:$D$92,255),0))),"")</f>
        <v/>
      </c>
      <c r="D286" s="466" t="str">
        <f t="array" ref="D286">IFERROR(IF(INDEX('Disaggregation Records'!$F$59:$F$92,MATCH(LEFT(L286,255),LEFT('Disaggregation Records'!$D$59:$D$92,255),0))=0,"",INDEX('Disaggregation Records'!$F$59:$F$92,MATCH(LEFT(L286,255),LEFT('Disaggregation Records'!$D$59:$D$92,255),0))),"")</f>
        <v/>
      </c>
      <c r="E286" s="369" t="str">
        <f t="array" ref="E286">IFERROR(IF(INDEX('Disaggregation Data'!$K$159:$K$310,MATCH(LEFT(M286,255),LEFT('Disaggregation Data'!$J$159:$J$310,255),0))=0,"",INDEX('Disaggregation Data'!$K$159:$K$310,MATCH(LEFT(M286,255),LEFT('Disaggregation Data'!J$159:$J$310,255),0))),"")</f>
        <v/>
      </c>
      <c r="F286" s="369" t="str">
        <f t="array" ref="F286">IFERROR(IF(INDEX('Disaggregation Data'!$L$159:$L$310,MATCH(LEFT(M286,255),LEFT('Disaggregation Data'!$J$159:$J$310,255),0))=0,"",INDEX('Disaggregation Data'!$L$159:$L$310,MATCH(LEFT(M286,255),LEFT('Disaggregation Data'!J$159:$J$310,255),0))),"")</f>
        <v/>
      </c>
      <c r="G286" s="369" t="str">
        <f t="array" ref="G286">IFERROR(IF(INDEX('Disaggregation Data'!$M$159:$M$310,MATCH(LEFT(M286,255),LEFT('Disaggregation Data'!$J$159:$J$310,255),0))=0,"",INDEX('Disaggregation Data'!$M$159:$M$310,MATCH(LEFT(M286,255),LEFT('Disaggregation Data'!J$159:$J$310,255),0))),"")</f>
        <v/>
      </c>
      <c r="H286" s="368" t="str">
        <f t="array" ref="H286">IFERROR(IF(INDEX('Disaggregation Data'!$N$159:$N$310,MATCH(LEFT(M286,255),LEFT('Disaggregation Data'!$J$159:$J$310,255),0))=0,"",INDEX('Disaggregation Data'!$N$159:$N$310,MATCH(LEFT(M286,255),LEFT('Disaggregation Data'!J$159:$J$310,255),0))),"")</f>
        <v/>
      </c>
      <c r="I286" s="458" t="str">
        <f t="array" ref="I286">IFERROR(IF(INDEX('Disaggregation Records'!$G$59:$G$92,MATCH(LEFT(L286,255),LEFT('Disaggregation Records'!$D$59:$D$92,255),0))=0,"",INDEX('Disaggregation Records'!$G$59:$G$92,MATCH(LEFT(L286,255),LEFT('Disaggregation Records'!$D$59:$D$92,255),0))),"")</f>
        <v/>
      </c>
      <c r="J286" s="463" t="s">
        <v>732</v>
      </c>
      <c r="K286" s="463">
        <f t="shared" si="16"/>
        <v>119</v>
      </c>
      <c r="L286" s="463" t="str">
        <f t="shared" si="17"/>
        <v/>
      </c>
      <c r="M286" s="463" t="str">
        <f t="shared" si="18"/>
        <v/>
      </c>
      <c r="N286" s="463" t="b">
        <f t="shared" si="19"/>
        <v>0</v>
      </c>
      <c r="O286" s="467" t="s">
        <v>1753</v>
      </c>
      <c r="P286" s="202"/>
      <c r="Q286" s="179"/>
    </row>
    <row r="287" spans="1:17" ht="37.5" customHeight="1" x14ac:dyDescent="0.3">
      <c r="A287" s="366">
        <v>12</v>
      </c>
      <c r="B287" s="383" t="str">
        <f>IFERROR(VLOOKUP(A287,'Outcome Indicators - Section C'!$A$10:$S$27,19,FALSE),"")</f>
        <v/>
      </c>
      <c r="C287" s="466" t="str">
        <f t="array" ref="C287">IFERROR(IF(INDEX('Disaggregation Records'!$E$59:$E$92,MATCH(LEFT(L287,255),LEFT('Disaggregation Records'!$D$59:$D$92,255),0))=0,"",INDEX('Disaggregation Records'!$E$59:$E$92,MATCH(LEFT(L287,255),LEFT('Disaggregation Records'!$D$59:$D$92,255),0))),"")</f>
        <v/>
      </c>
      <c r="D287" s="466" t="str">
        <f t="array" ref="D287">IFERROR(IF(INDEX('Disaggregation Records'!$F$59:$F$92,MATCH(LEFT(L287,255),LEFT('Disaggregation Records'!$D$59:$D$92,255),0))=0,"",INDEX('Disaggregation Records'!$F$59:$F$92,MATCH(LEFT(L287,255),LEFT('Disaggregation Records'!$D$59:$D$92,255),0))),"")</f>
        <v/>
      </c>
      <c r="E287" s="369" t="str">
        <f t="array" ref="E287">IFERROR(IF(INDEX('Disaggregation Data'!$K$159:$K$310,MATCH(LEFT(M287,255),LEFT('Disaggregation Data'!$J$159:$J$310,255),0))=0,"",INDEX('Disaggregation Data'!$K$159:$K$310,MATCH(LEFT(M287,255),LEFT('Disaggregation Data'!J$159:$J$310,255),0))),"")</f>
        <v/>
      </c>
      <c r="F287" s="369" t="str">
        <f t="array" ref="F287">IFERROR(IF(INDEX('Disaggregation Data'!$L$159:$L$310,MATCH(LEFT(M287,255),LEFT('Disaggregation Data'!$J$159:$J$310,255),0))=0,"",INDEX('Disaggregation Data'!$L$159:$L$310,MATCH(LEFT(M287,255),LEFT('Disaggregation Data'!J$159:$J$310,255),0))),"")</f>
        <v/>
      </c>
      <c r="G287" s="369" t="str">
        <f t="array" ref="G287">IFERROR(IF(INDEX('Disaggregation Data'!$M$159:$M$310,MATCH(LEFT(M287,255),LEFT('Disaggregation Data'!$J$159:$J$310,255),0))=0,"",INDEX('Disaggregation Data'!$M$159:$M$310,MATCH(LEFT(M287,255),LEFT('Disaggregation Data'!J$159:$J$310,255),0))),"")</f>
        <v/>
      </c>
      <c r="H287" s="368" t="str">
        <f t="array" ref="H287">IFERROR(IF(INDEX('Disaggregation Data'!$N$159:$N$310,MATCH(LEFT(M287,255),LEFT('Disaggregation Data'!$J$159:$J$310,255),0))=0,"",INDEX('Disaggregation Data'!$N$159:$N$310,MATCH(LEFT(M287,255),LEFT('Disaggregation Data'!J$159:$J$310,255),0))),"")</f>
        <v/>
      </c>
      <c r="I287" s="458" t="str">
        <f t="array" ref="I287">IFERROR(IF(INDEX('Disaggregation Records'!$G$59:$G$92,MATCH(LEFT(L287,255),LEFT('Disaggregation Records'!$D$59:$D$92,255),0))=0,"",INDEX('Disaggregation Records'!$G$59:$G$92,MATCH(LEFT(L287,255),LEFT('Disaggregation Records'!$D$59:$D$92,255),0))),"")</f>
        <v/>
      </c>
      <c r="J287" s="463" t="s">
        <v>732</v>
      </c>
      <c r="K287" s="463">
        <f t="shared" si="16"/>
        <v>120</v>
      </c>
      <c r="L287" s="463" t="str">
        <f t="shared" si="17"/>
        <v/>
      </c>
      <c r="M287" s="463" t="str">
        <f t="shared" si="18"/>
        <v/>
      </c>
      <c r="N287" s="463" t="b">
        <f t="shared" si="19"/>
        <v>0</v>
      </c>
      <c r="O287" s="467" t="s">
        <v>1754</v>
      </c>
      <c r="P287" s="202"/>
      <c r="Q287" s="179"/>
    </row>
    <row r="288" spans="1:17" ht="37.5" customHeight="1" x14ac:dyDescent="0.3">
      <c r="A288" s="366">
        <v>13</v>
      </c>
      <c r="B288" s="383" t="str">
        <f>IFERROR(VLOOKUP(A288,'Outcome Indicators - Section C'!$A$10:$S$27,19,FALSE),"")</f>
        <v/>
      </c>
      <c r="C288" s="466" t="str">
        <f t="array" ref="C288">IFERROR(IF(INDEX('Disaggregation Records'!$E$59:$E$92,MATCH(LEFT(L288,255),LEFT('Disaggregation Records'!$D$59:$D$92,255),0))=0,"",INDEX('Disaggregation Records'!$E$59:$E$92,MATCH(LEFT(L288,255),LEFT('Disaggregation Records'!$D$59:$D$92,255),0))),"")</f>
        <v/>
      </c>
      <c r="D288" s="466" t="str">
        <f t="array" ref="D288">IFERROR(IF(INDEX('Disaggregation Records'!$F$59:$F$92,MATCH(LEFT(L288,255),LEFT('Disaggregation Records'!$D$59:$D$92,255),0))=0,"",INDEX('Disaggregation Records'!$F$59:$F$92,MATCH(LEFT(L288,255),LEFT('Disaggregation Records'!$D$59:$D$92,255),0))),"")</f>
        <v/>
      </c>
      <c r="E288" s="369" t="str">
        <f t="array" ref="E288">IFERROR(IF(INDEX('Disaggregation Data'!$K$159:$K$310,MATCH(LEFT(M288,255),LEFT('Disaggregation Data'!$J$159:$J$310,255),0))=0,"",INDEX('Disaggregation Data'!$K$159:$K$310,MATCH(LEFT(M288,255),LEFT('Disaggregation Data'!J$159:$J$310,255),0))),"")</f>
        <v/>
      </c>
      <c r="F288" s="369" t="str">
        <f t="array" ref="F288">IFERROR(IF(INDEX('Disaggregation Data'!$L$159:$L$310,MATCH(LEFT(M288,255),LEFT('Disaggregation Data'!$J$159:$J$310,255),0))=0,"",INDEX('Disaggregation Data'!$L$159:$L$310,MATCH(LEFT(M288,255),LEFT('Disaggregation Data'!J$159:$J$310,255),0))),"")</f>
        <v/>
      </c>
      <c r="G288" s="369" t="str">
        <f t="array" ref="G288">IFERROR(IF(INDEX('Disaggregation Data'!$M$159:$M$310,MATCH(LEFT(M288,255),LEFT('Disaggregation Data'!$J$159:$J$310,255),0))=0,"",INDEX('Disaggregation Data'!$M$159:$M$310,MATCH(LEFT(M288,255),LEFT('Disaggregation Data'!J$159:$J$310,255),0))),"")</f>
        <v/>
      </c>
      <c r="H288" s="368" t="str">
        <f t="array" ref="H288">IFERROR(IF(INDEX('Disaggregation Data'!$N$159:$N$310,MATCH(LEFT(M288,255),LEFT('Disaggregation Data'!$J$159:$J$310,255),0))=0,"",INDEX('Disaggregation Data'!$N$159:$N$310,MATCH(LEFT(M288,255),LEFT('Disaggregation Data'!J$159:$J$310,255),0))),"")</f>
        <v/>
      </c>
      <c r="I288" s="458" t="str">
        <f t="array" ref="I288">IFERROR(IF(INDEX('Disaggregation Records'!$G$59:$G$92,MATCH(LEFT(L288,255),LEFT('Disaggregation Records'!$D$59:$D$92,255),0))=0,"",INDEX('Disaggregation Records'!$G$59:$G$92,MATCH(LEFT(L288,255),LEFT('Disaggregation Records'!$D$59:$D$92,255),0))),"")</f>
        <v/>
      </c>
      <c r="J288" s="463" t="s">
        <v>733</v>
      </c>
      <c r="K288" s="463">
        <f t="shared" si="16"/>
        <v>121</v>
      </c>
      <c r="L288" s="463" t="str">
        <f t="shared" si="17"/>
        <v/>
      </c>
      <c r="M288" s="463" t="str">
        <f t="shared" si="18"/>
        <v/>
      </c>
      <c r="N288" s="463" t="b">
        <f t="shared" si="19"/>
        <v>0</v>
      </c>
      <c r="O288" s="467" t="s">
        <v>1755</v>
      </c>
      <c r="P288" s="202"/>
      <c r="Q288" s="179"/>
    </row>
    <row r="289" spans="1:17" ht="37.5" customHeight="1" x14ac:dyDescent="0.3">
      <c r="A289" s="366">
        <v>13</v>
      </c>
      <c r="B289" s="383" t="str">
        <f>IFERROR(VLOOKUP(A289,'Outcome Indicators - Section C'!$A$10:$S$27,19,FALSE),"")</f>
        <v/>
      </c>
      <c r="C289" s="466" t="str">
        <f t="array" ref="C289">IFERROR(IF(INDEX('Disaggregation Records'!$E$59:$E$92,MATCH(LEFT(L289,255),LEFT('Disaggregation Records'!$D$59:$D$92,255),0))=0,"",INDEX('Disaggregation Records'!$E$59:$E$92,MATCH(LEFT(L289,255),LEFT('Disaggregation Records'!$D$59:$D$92,255),0))),"")</f>
        <v/>
      </c>
      <c r="D289" s="466" t="str">
        <f t="array" ref="D289">IFERROR(IF(INDEX('Disaggregation Records'!$F$59:$F$92,MATCH(LEFT(L289,255),LEFT('Disaggregation Records'!$D$59:$D$92,255),0))=0,"",INDEX('Disaggregation Records'!$F$59:$F$92,MATCH(LEFT(L289,255),LEFT('Disaggregation Records'!$D$59:$D$92,255),0))),"")</f>
        <v/>
      </c>
      <c r="E289" s="369" t="str">
        <f t="array" ref="E289">IFERROR(IF(INDEX('Disaggregation Data'!$K$159:$K$310,MATCH(LEFT(M289,255),LEFT('Disaggregation Data'!$J$159:$J$310,255),0))=0,"",INDEX('Disaggregation Data'!$K$159:$K$310,MATCH(LEFT(M289,255),LEFT('Disaggregation Data'!J$159:$J$310,255),0))),"")</f>
        <v/>
      </c>
      <c r="F289" s="369" t="str">
        <f t="array" ref="F289">IFERROR(IF(INDEX('Disaggregation Data'!$L$159:$L$310,MATCH(LEFT(M289,255),LEFT('Disaggregation Data'!$J$159:$J$310,255),0))=0,"",INDEX('Disaggregation Data'!$L$159:$L$310,MATCH(LEFT(M289,255),LEFT('Disaggregation Data'!J$159:$J$310,255),0))),"")</f>
        <v/>
      </c>
      <c r="G289" s="369" t="str">
        <f t="array" ref="G289">IFERROR(IF(INDEX('Disaggregation Data'!$M$159:$M$310,MATCH(LEFT(M289,255),LEFT('Disaggregation Data'!$J$159:$J$310,255),0))=0,"",INDEX('Disaggregation Data'!$M$159:$M$310,MATCH(LEFT(M289,255),LEFT('Disaggregation Data'!J$159:$J$310,255),0))),"")</f>
        <v/>
      </c>
      <c r="H289" s="368" t="str">
        <f t="array" ref="H289">IFERROR(IF(INDEX('Disaggregation Data'!$N$159:$N$310,MATCH(LEFT(M289,255),LEFT('Disaggregation Data'!$J$159:$J$310,255),0))=0,"",INDEX('Disaggregation Data'!$N$159:$N$310,MATCH(LEFT(M289,255),LEFT('Disaggregation Data'!J$159:$J$310,255),0))),"")</f>
        <v/>
      </c>
      <c r="I289" s="458" t="str">
        <f t="array" ref="I289">IFERROR(IF(INDEX('Disaggregation Records'!$G$59:$G$92,MATCH(LEFT(L289,255),LEFT('Disaggregation Records'!$D$59:$D$92,255),0))=0,"",INDEX('Disaggregation Records'!$G$59:$G$92,MATCH(LEFT(L289,255),LEFT('Disaggregation Records'!$D$59:$D$92,255),0))),"")</f>
        <v/>
      </c>
      <c r="J289" s="463" t="s">
        <v>733</v>
      </c>
      <c r="K289" s="463">
        <f t="shared" si="16"/>
        <v>122</v>
      </c>
      <c r="L289" s="463" t="str">
        <f t="shared" si="17"/>
        <v/>
      </c>
      <c r="M289" s="463" t="str">
        <f t="shared" si="18"/>
        <v/>
      </c>
      <c r="N289" s="463" t="b">
        <f t="shared" si="19"/>
        <v>0</v>
      </c>
      <c r="O289" s="467" t="s">
        <v>1756</v>
      </c>
      <c r="P289" s="202"/>
      <c r="Q289" s="179"/>
    </row>
    <row r="290" spans="1:17" ht="37.5" customHeight="1" x14ac:dyDescent="0.3">
      <c r="A290" s="366">
        <v>13</v>
      </c>
      <c r="B290" s="383" t="str">
        <f>IFERROR(VLOOKUP(A290,'Outcome Indicators - Section C'!$A$10:$S$27,19,FALSE),"")</f>
        <v/>
      </c>
      <c r="C290" s="466" t="str">
        <f t="array" ref="C290">IFERROR(IF(INDEX('Disaggregation Records'!$E$59:$E$92,MATCH(LEFT(L290,255),LEFT('Disaggregation Records'!$D$59:$D$92,255),0))=0,"",INDEX('Disaggregation Records'!$E$59:$E$92,MATCH(LEFT(L290,255),LEFT('Disaggregation Records'!$D$59:$D$92,255),0))),"")</f>
        <v/>
      </c>
      <c r="D290" s="466" t="str">
        <f t="array" ref="D290">IFERROR(IF(INDEX('Disaggregation Records'!$F$59:$F$92,MATCH(LEFT(L290,255),LEFT('Disaggregation Records'!$D$59:$D$92,255),0))=0,"",INDEX('Disaggregation Records'!$F$59:$F$92,MATCH(LEFT(L290,255),LEFT('Disaggregation Records'!$D$59:$D$92,255),0))),"")</f>
        <v/>
      </c>
      <c r="E290" s="369" t="str">
        <f t="array" ref="E290">IFERROR(IF(INDEX('Disaggregation Data'!$K$159:$K$310,MATCH(LEFT(M290,255),LEFT('Disaggregation Data'!$J$159:$J$310,255),0))=0,"",INDEX('Disaggregation Data'!$K$159:$K$310,MATCH(LEFT(M290,255),LEFT('Disaggregation Data'!J$159:$J$310,255),0))),"")</f>
        <v/>
      </c>
      <c r="F290" s="369" t="str">
        <f t="array" ref="F290">IFERROR(IF(INDEX('Disaggregation Data'!$L$159:$L$310,MATCH(LEFT(M290,255),LEFT('Disaggregation Data'!$J$159:$J$310,255),0))=0,"",INDEX('Disaggregation Data'!$L$159:$L$310,MATCH(LEFT(M290,255),LEFT('Disaggregation Data'!J$159:$J$310,255),0))),"")</f>
        <v/>
      </c>
      <c r="G290" s="369" t="str">
        <f t="array" ref="G290">IFERROR(IF(INDEX('Disaggregation Data'!$M$159:$M$310,MATCH(LEFT(M290,255),LEFT('Disaggregation Data'!$J$159:$J$310,255),0))=0,"",INDEX('Disaggregation Data'!$M$159:$M$310,MATCH(LEFT(M290,255),LEFT('Disaggregation Data'!J$159:$J$310,255),0))),"")</f>
        <v/>
      </c>
      <c r="H290" s="368" t="str">
        <f t="array" ref="H290">IFERROR(IF(INDEX('Disaggregation Data'!$N$159:$N$310,MATCH(LEFT(M290,255),LEFT('Disaggregation Data'!$J$159:$J$310,255),0))=0,"",INDEX('Disaggregation Data'!$N$159:$N$310,MATCH(LEFT(M290,255),LEFT('Disaggregation Data'!J$159:$J$310,255),0))),"")</f>
        <v/>
      </c>
      <c r="I290" s="458" t="str">
        <f t="array" ref="I290">IFERROR(IF(INDEX('Disaggregation Records'!$G$59:$G$92,MATCH(LEFT(L290,255),LEFT('Disaggregation Records'!$D$59:$D$92,255),0))=0,"",INDEX('Disaggregation Records'!$G$59:$G$92,MATCH(LEFT(L290,255),LEFT('Disaggregation Records'!$D$59:$D$92,255),0))),"")</f>
        <v/>
      </c>
      <c r="J290" s="463" t="s">
        <v>733</v>
      </c>
      <c r="K290" s="463">
        <f t="shared" si="16"/>
        <v>123</v>
      </c>
      <c r="L290" s="463" t="str">
        <f t="shared" si="17"/>
        <v/>
      </c>
      <c r="M290" s="463" t="str">
        <f t="shared" si="18"/>
        <v/>
      </c>
      <c r="N290" s="463" t="b">
        <f t="shared" si="19"/>
        <v>0</v>
      </c>
      <c r="O290" s="467" t="s">
        <v>1757</v>
      </c>
      <c r="P290" s="202"/>
      <c r="Q290" s="179"/>
    </row>
    <row r="291" spans="1:17" ht="37.5" customHeight="1" x14ac:dyDescent="0.3">
      <c r="A291" s="366">
        <v>13</v>
      </c>
      <c r="B291" s="383" t="str">
        <f>IFERROR(VLOOKUP(A291,'Outcome Indicators - Section C'!$A$10:$S$27,19,FALSE),"")</f>
        <v/>
      </c>
      <c r="C291" s="466" t="str">
        <f t="array" ref="C291">IFERROR(IF(INDEX('Disaggregation Records'!$E$59:$E$92,MATCH(LEFT(L291,255),LEFT('Disaggregation Records'!$D$59:$D$92,255),0))=0,"",INDEX('Disaggregation Records'!$E$59:$E$92,MATCH(LEFT(L291,255),LEFT('Disaggregation Records'!$D$59:$D$92,255),0))),"")</f>
        <v/>
      </c>
      <c r="D291" s="466" t="str">
        <f t="array" ref="D291">IFERROR(IF(INDEX('Disaggregation Records'!$F$59:$F$92,MATCH(LEFT(L291,255),LEFT('Disaggregation Records'!$D$59:$D$92,255),0))=0,"",INDEX('Disaggregation Records'!$F$59:$F$92,MATCH(LEFT(L291,255),LEFT('Disaggregation Records'!$D$59:$D$92,255),0))),"")</f>
        <v/>
      </c>
      <c r="E291" s="369" t="str">
        <f t="array" ref="E291">IFERROR(IF(INDEX('Disaggregation Data'!$K$159:$K$310,MATCH(LEFT(M291,255),LEFT('Disaggregation Data'!$J$159:$J$310,255),0))=0,"",INDEX('Disaggregation Data'!$K$159:$K$310,MATCH(LEFT(M291,255),LEFT('Disaggregation Data'!J$159:$J$310,255),0))),"")</f>
        <v/>
      </c>
      <c r="F291" s="369" t="str">
        <f t="array" ref="F291">IFERROR(IF(INDEX('Disaggregation Data'!$L$159:$L$310,MATCH(LEFT(M291,255),LEFT('Disaggregation Data'!$J$159:$J$310,255),0))=0,"",INDEX('Disaggregation Data'!$L$159:$L$310,MATCH(LEFT(M291,255),LEFT('Disaggregation Data'!J$159:$J$310,255),0))),"")</f>
        <v/>
      </c>
      <c r="G291" s="369" t="str">
        <f t="array" ref="G291">IFERROR(IF(INDEX('Disaggregation Data'!$M$159:$M$310,MATCH(LEFT(M291,255),LEFT('Disaggregation Data'!$J$159:$J$310,255),0))=0,"",INDEX('Disaggregation Data'!$M$159:$M$310,MATCH(LEFT(M291,255),LEFT('Disaggregation Data'!J$159:$J$310,255),0))),"")</f>
        <v/>
      </c>
      <c r="H291" s="368" t="str">
        <f t="array" ref="H291">IFERROR(IF(INDEX('Disaggregation Data'!$N$159:$N$310,MATCH(LEFT(M291,255),LEFT('Disaggregation Data'!$J$159:$J$310,255),0))=0,"",INDEX('Disaggregation Data'!$N$159:$N$310,MATCH(LEFT(M291,255),LEFT('Disaggregation Data'!J$159:$J$310,255),0))),"")</f>
        <v/>
      </c>
      <c r="I291" s="458" t="str">
        <f t="array" ref="I291">IFERROR(IF(INDEX('Disaggregation Records'!$G$59:$G$92,MATCH(LEFT(L291,255),LEFT('Disaggregation Records'!$D$59:$D$92,255),0))=0,"",INDEX('Disaggregation Records'!$G$59:$G$92,MATCH(LEFT(L291,255),LEFT('Disaggregation Records'!$D$59:$D$92,255),0))),"")</f>
        <v/>
      </c>
      <c r="J291" s="463" t="s">
        <v>733</v>
      </c>
      <c r="K291" s="463">
        <f t="shared" si="16"/>
        <v>124</v>
      </c>
      <c r="L291" s="463" t="str">
        <f t="shared" si="17"/>
        <v/>
      </c>
      <c r="M291" s="463" t="str">
        <f t="shared" si="18"/>
        <v/>
      </c>
      <c r="N291" s="463" t="b">
        <f t="shared" si="19"/>
        <v>0</v>
      </c>
      <c r="O291" s="467" t="s">
        <v>1758</v>
      </c>
      <c r="P291" s="202"/>
      <c r="Q291" s="179"/>
    </row>
    <row r="292" spans="1:17" ht="37.5" customHeight="1" x14ac:dyDescent="0.3">
      <c r="A292" s="366">
        <v>13</v>
      </c>
      <c r="B292" s="383" t="str">
        <f>IFERROR(VLOOKUP(A292,'Outcome Indicators - Section C'!$A$10:$S$27,19,FALSE),"")</f>
        <v/>
      </c>
      <c r="C292" s="466" t="str">
        <f t="array" ref="C292">IFERROR(IF(INDEX('Disaggregation Records'!$E$59:$E$92,MATCH(LEFT(L292,255),LEFT('Disaggregation Records'!$D$59:$D$92,255),0))=0,"",INDEX('Disaggregation Records'!$E$59:$E$92,MATCH(LEFT(L292,255),LEFT('Disaggregation Records'!$D$59:$D$92,255),0))),"")</f>
        <v/>
      </c>
      <c r="D292" s="466" t="str">
        <f t="array" ref="D292">IFERROR(IF(INDEX('Disaggregation Records'!$F$59:$F$92,MATCH(LEFT(L292,255),LEFT('Disaggregation Records'!$D$59:$D$92,255),0))=0,"",INDEX('Disaggregation Records'!$F$59:$F$92,MATCH(LEFT(L292,255),LEFT('Disaggregation Records'!$D$59:$D$92,255),0))),"")</f>
        <v/>
      </c>
      <c r="E292" s="369" t="str">
        <f t="array" ref="E292">IFERROR(IF(INDEX('Disaggregation Data'!$K$159:$K$310,MATCH(LEFT(M292,255),LEFT('Disaggregation Data'!$J$159:$J$310,255),0))=0,"",INDEX('Disaggregation Data'!$K$159:$K$310,MATCH(LEFT(M292,255),LEFT('Disaggregation Data'!J$159:$J$310,255),0))),"")</f>
        <v/>
      </c>
      <c r="F292" s="369" t="str">
        <f t="array" ref="F292">IFERROR(IF(INDEX('Disaggregation Data'!$L$159:$L$310,MATCH(LEFT(M292,255),LEFT('Disaggregation Data'!$J$159:$J$310,255),0))=0,"",INDEX('Disaggregation Data'!$L$159:$L$310,MATCH(LEFT(M292,255),LEFT('Disaggregation Data'!J$159:$J$310,255),0))),"")</f>
        <v/>
      </c>
      <c r="G292" s="369" t="str">
        <f t="array" ref="G292">IFERROR(IF(INDEX('Disaggregation Data'!$M$159:$M$310,MATCH(LEFT(M292,255),LEFT('Disaggregation Data'!$J$159:$J$310,255),0))=0,"",INDEX('Disaggregation Data'!$M$159:$M$310,MATCH(LEFT(M292,255),LEFT('Disaggregation Data'!J$159:$J$310,255),0))),"")</f>
        <v/>
      </c>
      <c r="H292" s="368" t="str">
        <f t="array" ref="H292">IFERROR(IF(INDEX('Disaggregation Data'!$N$159:$N$310,MATCH(LEFT(M292,255),LEFT('Disaggregation Data'!$J$159:$J$310,255),0))=0,"",INDEX('Disaggregation Data'!$N$159:$N$310,MATCH(LEFT(M292,255),LEFT('Disaggregation Data'!J$159:$J$310,255),0))),"")</f>
        <v/>
      </c>
      <c r="I292" s="458" t="str">
        <f t="array" ref="I292">IFERROR(IF(INDEX('Disaggregation Records'!$G$59:$G$92,MATCH(LEFT(L292,255),LEFT('Disaggregation Records'!$D$59:$D$92,255),0))=0,"",INDEX('Disaggregation Records'!$G$59:$G$92,MATCH(LEFT(L292,255),LEFT('Disaggregation Records'!$D$59:$D$92,255),0))),"")</f>
        <v/>
      </c>
      <c r="J292" s="463" t="s">
        <v>733</v>
      </c>
      <c r="K292" s="463">
        <f t="shared" si="16"/>
        <v>125</v>
      </c>
      <c r="L292" s="463" t="str">
        <f t="shared" si="17"/>
        <v/>
      </c>
      <c r="M292" s="463" t="str">
        <f t="shared" si="18"/>
        <v/>
      </c>
      <c r="N292" s="463" t="b">
        <f t="shared" si="19"/>
        <v>0</v>
      </c>
      <c r="O292" s="467" t="s">
        <v>1759</v>
      </c>
      <c r="P292" s="202"/>
      <c r="Q292" s="179"/>
    </row>
    <row r="293" spans="1:17" ht="37.5" customHeight="1" x14ac:dyDescent="0.3">
      <c r="A293" s="366">
        <v>13</v>
      </c>
      <c r="B293" s="383" t="str">
        <f>IFERROR(VLOOKUP(A293,'Outcome Indicators - Section C'!$A$10:$S$27,19,FALSE),"")</f>
        <v/>
      </c>
      <c r="C293" s="466" t="str">
        <f t="array" ref="C293">IFERROR(IF(INDEX('Disaggregation Records'!$E$59:$E$92,MATCH(LEFT(L293,255),LEFT('Disaggregation Records'!$D$59:$D$92,255),0))=0,"",INDEX('Disaggregation Records'!$E$59:$E$92,MATCH(LEFT(L293,255),LEFT('Disaggregation Records'!$D$59:$D$92,255),0))),"")</f>
        <v/>
      </c>
      <c r="D293" s="466" t="str">
        <f t="array" ref="D293">IFERROR(IF(INDEX('Disaggregation Records'!$F$59:$F$92,MATCH(LEFT(L293,255),LEFT('Disaggregation Records'!$D$59:$D$92,255),0))=0,"",INDEX('Disaggregation Records'!$F$59:$F$92,MATCH(LEFT(L293,255),LEFT('Disaggregation Records'!$D$59:$D$92,255),0))),"")</f>
        <v/>
      </c>
      <c r="E293" s="369" t="str">
        <f t="array" ref="E293">IFERROR(IF(INDEX('Disaggregation Data'!$K$159:$K$310,MATCH(LEFT(M293,255),LEFT('Disaggregation Data'!$J$159:$J$310,255),0))=0,"",INDEX('Disaggregation Data'!$K$159:$K$310,MATCH(LEFT(M293,255),LEFT('Disaggregation Data'!J$159:$J$310,255),0))),"")</f>
        <v/>
      </c>
      <c r="F293" s="369" t="str">
        <f t="array" ref="F293">IFERROR(IF(INDEX('Disaggregation Data'!$L$159:$L$310,MATCH(LEFT(M293,255),LEFT('Disaggregation Data'!$J$159:$J$310,255),0))=0,"",INDEX('Disaggregation Data'!$L$159:$L$310,MATCH(LEFT(M293,255),LEFT('Disaggregation Data'!J$159:$J$310,255),0))),"")</f>
        <v/>
      </c>
      <c r="G293" s="369" t="str">
        <f t="array" ref="G293">IFERROR(IF(INDEX('Disaggregation Data'!$M$159:$M$310,MATCH(LEFT(M293,255),LEFT('Disaggregation Data'!$J$159:$J$310,255),0))=0,"",INDEX('Disaggregation Data'!$M$159:$M$310,MATCH(LEFT(M293,255),LEFT('Disaggregation Data'!J$159:$J$310,255),0))),"")</f>
        <v/>
      </c>
      <c r="H293" s="368" t="str">
        <f t="array" ref="H293">IFERROR(IF(INDEX('Disaggregation Data'!$N$159:$N$310,MATCH(LEFT(M293,255),LEFT('Disaggregation Data'!$J$159:$J$310,255),0))=0,"",INDEX('Disaggregation Data'!$N$159:$N$310,MATCH(LEFT(M293,255),LEFT('Disaggregation Data'!J$159:$J$310,255),0))),"")</f>
        <v/>
      </c>
      <c r="I293" s="458" t="str">
        <f t="array" ref="I293">IFERROR(IF(INDEX('Disaggregation Records'!$G$59:$G$92,MATCH(LEFT(L293,255),LEFT('Disaggregation Records'!$D$59:$D$92,255),0))=0,"",INDEX('Disaggregation Records'!$G$59:$G$92,MATCH(LEFT(L293,255),LEFT('Disaggregation Records'!$D$59:$D$92,255),0))),"")</f>
        <v/>
      </c>
      <c r="J293" s="463" t="s">
        <v>733</v>
      </c>
      <c r="K293" s="463">
        <f t="shared" si="16"/>
        <v>126</v>
      </c>
      <c r="L293" s="463" t="str">
        <f t="shared" si="17"/>
        <v/>
      </c>
      <c r="M293" s="463" t="str">
        <f t="shared" si="18"/>
        <v/>
      </c>
      <c r="N293" s="463" t="b">
        <f t="shared" si="19"/>
        <v>0</v>
      </c>
      <c r="O293" s="467" t="s">
        <v>1760</v>
      </c>
      <c r="P293" s="202"/>
      <c r="Q293" s="179"/>
    </row>
    <row r="294" spans="1:17" ht="37.5" customHeight="1" x14ac:dyDescent="0.3">
      <c r="A294" s="366">
        <v>13</v>
      </c>
      <c r="B294" s="383" t="str">
        <f>IFERROR(VLOOKUP(A294,'Outcome Indicators - Section C'!$A$10:$S$27,19,FALSE),"")</f>
        <v/>
      </c>
      <c r="C294" s="466" t="str">
        <f t="array" ref="C294">IFERROR(IF(INDEX('Disaggregation Records'!$E$59:$E$92,MATCH(LEFT(L294,255),LEFT('Disaggregation Records'!$D$59:$D$92,255),0))=0,"",INDEX('Disaggregation Records'!$E$59:$E$92,MATCH(LEFT(L294,255),LEFT('Disaggregation Records'!$D$59:$D$92,255),0))),"")</f>
        <v/>
      </c>
      <c r="D294" s="466" t="str">
        <f t="array" ref="D294">IFERROR(IF(INDEX('Disaggregation Records'!$F$59:$F$92,MATCH(LEFT(L294,255),LEFT('Disaggregation Records'!$D$59:$D$92,255),0))=0,"",INDEX('Disaggregation Records'!$F$59:$F$92,MATCH(LEFT(L294,255),LEFT('Disaggregation Records'!$D$59:$D$92,255),0))),"")</f>
        <v/>
      </c>
      <c r="E294" s="369" t="str">
        <f t="array" ref="E294">IFERROR(IF(INDEX('Disaggregation Data'!$K$159:$K$310,MATCH(LEFT(M294,255),LEFT('Disaggregation Data'!$J$159:$J$310,255),0))=0,"",INDEX('Disaggregation Data'!$K$159:$K$310,MATCH(LEFT(M294,255),LEFT('Disaggregation Data'!J$159:$J$310,255),0))),"")</f>
        <v/>
      </c>
      <c r="F294" s="369" t="str">
        <f t="array" ref="F294">IFERROR(IF(INDEX('Disaggregation Data'!$L$159:$L$310,MATCH(LEFT(M294,255),LEFT('Disaggregation Data'!$J$159:$J$310,255),0))=0,"",INDEX('Disaggregation Data'!$L$159:$L$310,MATCH(LEFT(M294,255),LEFT('Disaggregation Data'!J$159:$J$310,255),0))),"")</f>
        <v/>
      </c>
      <c r="G294" s="369" t="str">
        <f t="array" ref="G294">IFERROR(IF(INDEX('Disaggregation Data'!$M$159:$M$310,MATCH(LEFT(M294,255),LEFT('Disaggregation Data'!$J$159:$J$310,255),0))=0,"",INDEX('Disaggregation Data'!$M$159:$M$310,MATCH(LEFT(M294,255),LEFT('Disaggregation Data'!J$159:$J$310,255),0))),"")</f>
        <v/>
      </c>
      <c r="H294" s="368" t="str">
        <f t="array" ref="H294">IFERROR(IF(INDEX('Disaggregation Data'!$N$159:$N$310,MATCH(LEFT(M294,255),LEFT('Disaggregation Data'!$J$159:$J$310,255),0))=0,"",INDEX('Disaggregation Data'!$N$159:$N$310,MATCH(LEFT(M294,255),LEFT('Disaggregation Data'!J$159:$J$310,255),0))),"")</f>
        <v/>
      </c>
      <c r="I294" s="458" t="str">
        <f t="array" ref="I294">IFERROR(IF(INDEX('Disaggregation Records'!$G$59:$G$92,MATCH(LEFT(L294,255),LEFT('Disaggregation Records'!$D$59:$D$92,255),0))=0,"",INDEX('Disaggregation Records'!$G$59:$G$92,MATCH(LEFT(L294,255),LEFT('Disaggregation Records'!$D$59:$D$92,255),0))),"")</f>
        <v/>
      </c>
      <c r="J294" s="463" t="s">
        <v>733</v>
      </c>
      <c r="K294" s="463">
        <f t="shared" si="16"/>
        <v>127</v>
      </c>
      <c r="L294" s="463" t="str">
        <f t="shared" si="17"/>
        <v/>
      </c>
      <c r="M294" s="463" t="str">
        <f t="shared" si="18"/>
        <v/>
      </c>
      <c r="N294" s="463" t="b">
        <f t="shared" si="19"/>
        <v>0</v>
      </c>
      <c r="O294" s="467" t="s">
        <v>1761</v>
      </c>
      <c r="P294" s="202"/>
      <c r="Q294" s="179"/>
    </row>
    <row r="295" spans="1:17" ht="37.5" customHeight="1" x14ac:dyDescent="0.3">
      <c r="A295" s="366">
        <v>13</v>
      </c>
      <c r="B295" s="383" t="str">
        <f>IFERROR(VLOOKUP(A295,'Outcome Indicators - Section C'!$A$10:$S$27,19,FALSE),"")</f>
        <v/>
      </c>
      <c r="C295" s="466" t="str">
        <f t="array" ref="C295">IFERROR(IF(INDEX('Disaggregation Records'!$E$59:$E$92,MATCH(LEFT(L295,255),LEFT('Disaggregation Records'!$D$59:$D$92,255),0))=0,"",INDEX('Disaggregation Records'!$E$59:$E$92,MATCH(LEFT(L295,255),LEFT('Disaggregation Records'!$D$59:$D$92,255),0))),"")</f>
        <v/>
      </c>
      <c r="D295" s="466" t="str">
        <f t="array" ref="D295">IFERROR(IF(INDEX('Disaggregation Records'!$F$59:$F$92,MATCH(LEFT(L295,255),LEFT('Disaggregation Records'!$D$59:$D$92,255),0))=0,"",INDEX('Disaggregation Records'!$F$59:$F$92,MATCH(LEFT(L295,255),LEFT('Disaggregation Records'!$D$59:$D$92,255),0))),"")</f>
        <v/>
      </c>
      <c r="E295" s="369" t="str">
        <f t="array" ref="E295">IFERROR(IF(INDEX('Disaggregation Data'!$K$159:$K$310,MATCH(LEFT(M295,255),LEFT('Disaggregation Data'!$J$159:$J$310,255),0))=0,"",INDEX('Disaggregation Data'!$K$159:$K$310,MATCH(LEFT(M295,255),LEFT('Disaggregation Data'!J$159:$J$310,255),0))),"")</f>
        <v/>
      </c>
      <c r="F295" s="369" t="str">
        <f t="array" ref="F295">IFERROR(IF(INDEX('Disaggregation Data'!$L$159:$L$310,MATCH(LEFT(M295,255),LEFT('Disaggregation Data'!$J$159:$J$310,255),0))=0,"",INDEX('Disaggregation Data'!$L$159:$L$310,MATCH(LEFT(M295,255),LEFT('Disaggregation Data'!J$159:$J$310,255),0))),"")</f>
        <v/>
      </c>
      <c r="G295" s="369" t="str">
        <f t="array" ref="G295">IFERROR(IF(INDEX('Disaggregation Data'!$M$159:$M$310,MATCH(LEFT(M295,255),LEFT('Disaggregation Data'!$J$159:$J$310,255),0))=0,"",INDEX('Disaggregation Data'!$M$159:$M$310,MATCH(LEFT(M295,255),LEFT('Disaggregation Data'!J$159:$J$310,255),0))),"")</f>
        <v/>
      </c>
      <c r="H295" s="368" t="str">
        <f t="array" ref="H295">IFERROR(IF(INDEX('Disaggregation Data'!$N$159:$N$310,MATCH(LEFT(M295,255),LEFT('Disaggregation Data'!$J$159:$J$310,255),0))=0,"",INDEX('Disaggregation Data'!$N$159:$N$310,MATCH(LEFT(M295,255),LEFT('Disaggregation Data'!J$159:$J$310,255),0))),"")</f>
        <v/>
      </c>
      <c r="I295" s="458" t="str">
        <f t="array" ref="I295">IFERROR(IF(INDEX('Disaggregation Records'!$G$59:$G$92,MATCH(LEFT(L295,255),LEFT('Disaggregation Records'!$D$59:$D$92,255),0))=0,"",INDEX('Disaggregation Records'!$G$59:$G$92,MATCH(LEFT(L295,255),LEFT('Disaggregation Records'!$D$59:$D$92,255),0))),"")</f>
        <v/>
      </c>
      <c r="J295" s="463" t="s">
        <v>733</v>
      </c>
      <c r="K295" s="463">
        <f t="shared" si="16"/>
        <v>128</v>
      </c>
      <c r="L295" s="463" t="str">
        <f t="shared" si="17"/>
        <v/>
      </c>
      <c r="M295" s="463" t="str">
        <f t="shared" si="18"/>
        <v/>
      </c>
      <c r="N295" s="463" t="b">
        <f t="shared" si="19"/>
        <v>0</v>
      </c>
      <c r="O295" s="467" t="s">
        <v>1762</v>
      </c>
      <c r="P295" s="202"/>
      <c r="Q295" s="179"/>
    </row>
    <row r="296" spans="1:17" ht="37.5" customHeight="1" x14ac:dyDescent="0.3">
      <c r="A296" s="366">
        <v>13</v>
      </c>
      <c r="B296" s="383" t="str">
        <f>IFERROR(VLOOKUP(A296,'Outcome Indicators - Section C'!$A$10:$S$27,19,FALSE),"")</f>
        <v/>
      </c>
      <c r="C296" s="466" t="str">
        <f t="array" ref="C296">IFERROR(IF(INDEX('Disaggregation Records'!$E$59:$E$92,MATCH(LEFT(L296,255),LEFT('Disaggregation Records'!$D$59:$D$92,255),0))=0,"",INDEX('Disaggregation Records'!$E$59:$E$92,MATCH(LEFT(L296,255),LEFT('Disaggregation Records'!$D$59:$D$92,255),0))),"")</f>
        <v/>
      </c>
      <c r="D296" s="466" t="str">
        <f t="array" ref="D296">IFERROR(IF(INDEX('Disaggregation Records'!$F$59:$F$92,MATCH(LEFT(L296,255),LEFT('Disaggregation Records'!$D$59:$D$92,255),0))=0,"",INDEX('Disaggregation Records'!$F$59:$F$92,MATCH(LEFT(L296,255),LEFT('Disaggregation Records'!$D$59:$D$92,255),0))),"")</f>
        <v/>
      </c>
      <c r="E296" s="369" t="str">
        <f t="array" ref="E296">IFERROR(IF(INDEX('Disaggregation Data'!$K$159:$K$310,MATCH(LEFT(M296,255),LEFT('Disaggregation Data'!$J$159:$J$310,255),0))=0,"",INDEX('Disaggregation Data'!$K$159:$K$310,MATCH(LEFT(M296,255),LEFT('Disaggregation Data'!J$159:$J$310,255),0))),"")</f>
        <v/>
      </c>
      <c r="F296" s="369" t="str">
        <f t="array" ref="F296">IFERROR(IF(INDEX('Disaggregation Data'!$L$159:$L$310,MATCH(LEFT(M296,255),LEFT('Disaggregation Data'!$J$159:$J$310,255),0))=0,"",INDEX('Disaggregation Data'!$L$159:$L$310,MATCH(LEFT(M296,255),LEFT('Disaggregation Data'!J$159:$J$310,255),0))),"")</f>
        <v/>
      </c>
      <c r="G296" s="369" t="str">
        <f t="array" ref="G296">IFERROR(IF(INDEX('Disaggregation Data'!$M$159:$M$310,MATCH(LEFT(M296,255),LEFT('Disaggregation Data'!$J$159:$J$310,255),0))=0,"",INDEX('Disaggregation Data'!$M$159:$M$310,MATCH(LEFT(M296,255),LEFT('Disaggregation Data'!J$159:$J$310,255),0))),"")</f>
        <v/>
      </c>
      <c r="H296" s="368" t="str">
        <f t="array" ref="H296">IFERROR(IF(INDEX('Disaggregation Data'!$N$159:$N$310,MATCH(LEFT(M296,255),LEFT('Disaggregation Data'!$J$159:$J$310,255),0))=0,"",INDEX('Disaggregation Data'!$N$159:$N$310,MATCH(LEFT(M296,255),LEFT('Disaggregation Data'!J$159:$J$310,255),0))),"")</f>
        <v/>
      </c>
      <c r="I296" s="458" t="str">
        <f t="array" ref="I296">IFERROR(IF(INDEX('Disaggregation Records'!$G$59:$G$92,MATCH(LEFT(L296,255),LEFT('Disaggregation Records'!$D$59:$D$92,255),0))=0,"",INDEX('Disaggregation Records'!$G$59:$G$92,MATCH(LEFT(L296,255),LEFT('Disaggregation Records'!$D$59:$D$92,255),0))),"")</f>
        <v/>
      </c>
      <c r="J296" s="463" t="s">
        <v>733</v>
      </c>
      <c r="K296" s="463">
        <f t="shared" ref="K296:K317" si="20">IF(B296=B295,K295+1,0)</f>
        <v>129</v>
      </c>
      <c r="L296" s="463" t="str">
        <f t="shared" ref="L296:L317" si="21">IF(B296&lt;&gt;"",B296&amp;"-"&amp;K296,"")</f>
        <v/>
      </c>
      <c r="M296" s="463" t="str">
        <f t="shared" ref="M296:M317" si="22">IF(B296&lt;&gt;"",B296&amp;C296&amp;D296,"")</f>
        <v/>
      </c>
      <c r="N296" s="463" t="b">
        <f t="shared" ref="N296:N317" si="23">IFERROR(IF(B296&lt;&gt;"",TRUE,FALSE),"")</f>
        <v>0</v>
      </c>
      <c r="O296" s="467" t="s">
        <v>1763</v>
      </c>
      <c r="P296" s="202"/>
      <c r="Q296" s="179"/>
    </row>
    <row r="297" spans="1:17" ht="37.5" customHeight="1" x14ac:dyDescent="0.3">
      <c r="A297" s="366">
        <v>13</v>
      </c>
      <c r="B297" s="383" t="str">
        <f>IFERROR(VLOOKUP(A297,'Outcome Indicators - Section C'!$A$10:$S$27,19,FALSE),"")</f>
        <v/>
      </c>
      <c r="C297" s="466" t="str">
        <f t="array" ref="C297">IFERROR(IF(INDEX('Disaggregation Records'!$E$59:$E$92,MATCH(LEFT(L297,255),LEFT('Disaggregation Records'!$D$59:$D$92,255),0))=0,"",INDEX('Disaggregation Records'!$E$59:$E$92,MATCH(LEFT(L297,255),LEFT('Disaggregation Records'!$D$59:$D$92,255),0))),"")</f>
        <v/>
      </c>
      <c r="D297" s="466" t="str">
        <f t="array" ref="D297">IFERROR(IF(INDEX('Disaggregation Records'!$F$59:$F$92,MATCH(LEFT(L297,255),LEFT('Disaggregation Records'!$D$59:$D$92,255),0))=0,"",INDEX('Disaggregation Records'!$F$59:$F$92,MATCH(LEFT(L297,255),LEFT('Disaggregation Records'!$D$59:$D$92,255),0))),"")</f>
        <v/>
      </c>
      <c r="E297" s="369" t="str">
        <f t="array" ref="E297">IFERROR(IF(INDEX('Disaggregation Data'!$K$159:$K$310,MATCH(LEFT(M297,255),LEFT('Disaggregation Data'!$J$159:$J$310,255),0))=0,"",INDEX('Disaggregation Data'!$K$159:$K$310,MATCH(LEFT(M297,255),LEFT('Disaggregation Data'!J$159:$J$310,255),0))),"")</f>
        <v/>
      </c>
      <c r="F297" s="369" t="str">
        <f t="array" ref="F297">IFERROR(IF(INDEX('Disaggregation Data'!$L$159:$L$310,MATCH(LEFT(M297,255),LEFT('Disaggregation Data'!$J$159:$J$310,255),0))=0,"",INDEX('Disaggregation Data'!$L$159:$L$310,MATCH(LEFT(M297,255),LEFT('Disaggregation Data'!J$159:$J$310,255),0))),"")</f>
        <v/>
      </c>
      <c r="G297" s="369" t="str">
        <f t="array" ref="G297">IFERROR(IF(INDEX('Disaggregation Data'!$M$159:$M$310,MATCH(LEFT(M297,255),LEFT('Disaggregation Data'!$J$159:$J$310,255),0))=0,"",INDEX('Disaggregation Data'!$M$159:$M$310,MATCH(LEFT(M297,255),LEFT('Disaggregation Data'!J$159:$J$310,255),0))),"")</f>
        <v/>
      </c>
      <c r="H297" s="368" t="str">
        <f t="array" ref="H297">IFERROR(IF(INDEX('Disaggregation Data'!$N$159:$N$310,MATCH(LEFT(M297,255),LEFT('Disaggregation Data'!$J$159:$J$310,255),0))=0,"",INDEX('Disaggregation Data'!$N$159:$N$310,MATCH(LEFT(M297,255),LEFT('Disaggregation Data'!J$159:$J$310,255),0))),"")</f>
        <v/>
      </c>
      <c r="I297" s="458" t="str">
        <f t="array" ref="I297">IFERROR(IF(INDEX('Disaggregation Records'!$G$59:$G$92,MATCH(LEFT(L297,255),LEFT('Disaggregation Records'!$D$59:$D$92,255),0))=0,"",INDEX('Disaggregation Records'!$G$59:$G$92,MATCH(LEFT(L297,255),LEFT('Disaggregation Records'!$D$59:$D$92,255),0))),"")</f>
        <v/>
      </c>
      <c r="J297" s="463" t="s">
        <v>733</v>
      </c>
      <c r="K297" s="463">
        <f t="shared" si="20"/>
        <v>130</v>
      </c>
      <c r="L297" s="463" t="str">
        <f t="shared" si="21"/>
        <v/>
      </c>
      <c r="M297" s="463" t="str">
        <f t="shared" si="22"/>
        <v/>
      </c>
      <c r="N297" s="463" t="b">
        <f t="shared" si="23"/>
        <v>0</v>
      </c>
      <c r="O297" s="467" t="s">
        <v>1764</v>
      </c>
      <c r="P297" s="202"/>
      <c r="Q297" s="179"/>
    </row>
    <row r="298" spans="1:17" ht="37.5" customHeight="1" x14ac:dyDescent="0.3">
      <c r="A298" s="366">
        <v>14</v>
      </c>
      <c r="B298" s="383" t="str">
        <f>IFERROR(VLOOKUP(A298,'Outcome Indicators - Section C'!$A$10:$S$27,19,FALSE),"")</f>
        <v/>
      </c>
      <c r="C298" s="466" t="str">
        <f t="array" ref="C298">IFERROR(IF(INDEX('Disaggregation Records'!$E$59:$E$92,MATCH(LEFT(L298,255),LEFT('Disaggregation Records'!$D$59:$D$92,255),0))=0,"",INDEX('Disaggregation Records'!$E$59:$E$92,MATCH(LEFT(L298,255),LEFT('Disaggregation Records'!$D$59:$D$92,255),0))),"")</f>
        <v/>
      </c>
      <c r="D298" s="466" t="str">
        <f t="array" ref="D298">IFERROR(IF(INDEX('Disaggregation Records'!$F$59:$F$92,MATCH(LEFT(L298,255),LEFT('Disaggregation Records'!$D$59:$D$92,255),0))=0,"",INDEX('Disaggregation Records'!$F$59:$F$92,MATCH(LEFT(L298,255),LEFT('Disaggregation Records'!$D$59:$D$92,255),0))),"")</f>
        <v/>
      </c>
      <c r="E298" s="369" t="str">
        <f t="array" ref="E298">IFERROR(IF(INDEX('Disaggregation Data'!$K$159:$K$310,MATCH(LEFT(M298,255),LEFT('Disaggregation Data'!$J$159:$J$310,255),0))=0,"",INDEX('Disaggregation Data'!$K$159:$K$310,MATCH(LEFT(M298,255),LEFT('Disaggregation Data'!J$159:$J$310,255),0))),"")</f>
        <v/>
      </c>
      <c r="F298" s="369" t="str">
        <f t="array" ref="F298">IFERROR(IF(INDEX('Disaggregation Data'!$L$159:$L$310,MATCH(LEFT(M298,255),LEFT('Disaggregation Data'!$J$159:$J$310,255),0))=0,"",INDEX('Disaggregation Data'!$L$159:$L$310,MATCH(LEFT(M298,255),LEFT('Disaggregation Data'!J$159:$J$310,255),0))),"")</f>
        <v/>
      </c>
      <c r="G298" s="369" t="str">
        <f t="array" ref="G298">IFERROR(IF(INDEX('Disaggregation Data'!$M$159:$M$310,MATCH(LEFT(M298,255),LEFT('Disaggregation Data'!$J$159:$J$310,255),0))=0,"",INDEX('Disaggregation Data'!$M$159:$M$310,MATCH(LEFT(M298,255),LEFT('Disaggregation Data'!J$159:$J$310,255),0))),"")</f>
        <v/>
      </c>
      <c r="H298" s="368" t="str">
        <f t="array" ref="H298">IFERROR(IF(INDEX('Disaggregation Data'!$N$159:$N$310,MATCH(LEFT(M298,255),LEFT('Disaggregation Data'!$J$159:$J$310,255),0))=0,"",INDEX('Disaggregation Data'!$N$159:$N$310,MATCH(LEFT(M298,255),LEFT('Disaggregation Data'!J$159:$J$310,255),0))),"")</f>
        <v/>
      </c>
      <c r="I298" s="458" t="str">
        <f t="array" ref="I298">IFERROR(IF(INDEX('Disaggregation Records'!$G$59:$G$92,MATCH(LEFT(L298,255),LEFT('Disaggregation Records'!$D$59:$D$92,255),0))=0,"",INDEX('Disaggregation Records'!$G$59:$G$92,MATCH(LEFT(L298,255),LEFT('Disaggregation Records'!$D$59:$D$92,255),0))),"")</f>
        <v/>
      </c>
      <c r="J298" s="463" t="s">
        <v>734</v>
      </c>
      <c r="K298" s="463">
        <f t="shared" si="20"/>
        <v>131</v>
      </c>
      <c r="L298" s="463" t="str">
        <f t="shared" si="21"/>
        <v/>
      </c>
      <c r="M298" s="463" t="str">
        <f t="shared" si="22"/>
        <v/>
      </c>
      <c r="N298" s="463" t="b">
        <f t="shared" si="23"/>
        <v>0</v>
      </c>
      <c r="O298" s="467" t="s">
        <v>1765</v>
      </c>
      <c r="P298" s="202"/>
      <c r="Q298" s="179"/>
    </row>
    <row r="299" spans="1:17" ht="37.5" customHeight="1" x14ac:dyDescent="0.3">
      <c r="A299" s="366">
        <v>14</v>
      </c>
      <c r="B299" s="383" t="str">
        <f>IFERROR(VLOOKUP(A299,'Outcome Indicators - Section C'!$A$10:$S$27,19,FALSE),"")</f>
        <v/>
      </c>
      <c r="C299" s="466" t="str">
        <f t="array" ref="C299">IFERROR(IF(INDEX('Disaggregation Records'!$E$59:$E$92,MATCH(LEFT(L299,255),LEFT('Disaggregation Records'!$D$59:$D$92,255),0))=0,"",INDEX('Disaggregation Records'!$E$59:$E$92,MATCH(LEFT(L299,255),LEFT('Disaggregation Records'!$D$59:$D$92,255),0))),"")</f>
        <v/>
      </c>
      <c r="D299" s="466" t="str">
        <f t="array" ref="D299">IFERROR(IF(INDEX('Disaggregation Records'!$F$59:$F$92,MATCH(LEFT(L299,255),LEFT('Disaggregation Records'!$D$59:$D$92,255),0))=0,"",INDEX('Disaggregation Records'!$F$59:$F$92,MATCH(LEFT(L299,255),LEFT('Disaggregation Records'!$D$59:$D$92,255),0))),"")</f>
        <v/>
      </c>
      <c r="E299" s="369" t="str">
        <f t="array" ref="E299">IFERROR(IF(INDEX('Disaggregation Data'!$K$159:$K$310,MATCH(LEFT(M299,255),LEFT('Disaggregation Data'!$J$159:$J$310,255),0))=0,"",INDEX('Disaggregation Data'!$K$159:$K$310,MATCH(LEFT(M299,255),LEFT('Disaggregation Data'!J$159:$J$310,255),0))),"")</f>
        <v/>
      </c>
      <c r="F299" s="369" t="str">
        <f t="array" ref="F299">IFERROR(IF(INDEX('Disaggregation Data'!$L$159:$L$310,MATCH(LEFT(M299,255),LEFT('Disaggregation Data'!$J$159:$J$310,255),0))=0,"",INDEX('Disaggregation Data'!$L$159:$L$310,MATCH(LEFT(M299,255),LEFT('Disaggregation Data'!J$159:$J$310,255),0))),"")</f>
        <v/>
      </c>
      <c r="G299" s="369" t="str">
        <f t="array" ref="G299">IFERROR(IF(INDEX('Disaggregation Data'!$M$159:$M$310,MATCH(LEFT(M299,255),LEFT('Disaggregation Data'!$J$159:$J$310,255),0))=0,"",INDEX('Disaggregation Data'!$M$159:$M$310,MATCH(LEFT(M299,255),LEFT('Disaggregation Data'!J$159:$J$310,255),0))),"")</f>
        <v/>
      </c>
      <c r="H299" s="368" t="str">
        <f t="array" ref="H299">IFERROR(IF(INDEX('Disaggregation Data'!$N$159:$N$310,MATCH(LEFT(M299,255),LEFT('Disaggregation Data'!$J$159:$J$310,255),0))=0,"",INDEX('Disaggregation Data'!$N$159:$N$310,MATCH(LEFT(M299,255),LEFT('Disaggregation Data'!J$159:$J$310,255),0))),"")</f>
        <v/>
      </c>
      <c r="I299" s="458" t="str">
        <f t="array" ref="I299">IFERROR(IF(INDEX('Disaggregation Records'!$G$59:$G$92,MATCH(LEFT(L299,255),LEFT('Disaggregation Records'!$D$59:$D$92,255),0))=0,"",INDEX('Disaggregation Records'!$G$59:$G$92,MATCH(LEFT(L299,255),LEFT('Disaggregation Records'!$D$59:$D$92,255),0))),"")</f>
        <v/>
      </c>
      <c r="J299" s="463" t="s">
        <v>734</v>
      </c>
      <c r="K299" s="463">
        <f t="shared" si="20"/>
        <v>132</v>
      </c>
      <c r="L299" s="463" t="str">
        <f t="shared" si="21"/>
        <v/>
      </c>
      <c r="M299" s="463" t="str">
        <f t="shared" si="22"/>
        <v/>
      </c>
      <c r="N299" s="463" t="b">
        <f t="shared" si="23"/>
        <v>0</v>
      </c>
      <c r="O299" s="467" t="s">
        <v>1766</v>
      </c>
      <c r="P299" s="202"/>
      <c r="Q299" s="179"/>
    </row>
    <row r="300" spans="1:17" ht="37.5" customHeight="1" x14ac:dyDescent="0.3">
      <c r="A300" s="366">
        <v>14</v>
      </c>
      <c r="B300" s="383" t="str">
        <f>IFERROR(VLOOKUP(A300,'Outcome Indicators - Section C'!$A$10:$S$27,19,FALSE),"")</f>
        <v/>
      </c>
      <c r="C300" s="466" t="str">
        <f t="array" ref="C300">IFERROR(IF(INDEX('Disaggregation Records'!$E$59:$E$92,MATCH(LEFT(L300,255),LEFT('Disaggregation Records'!$D$59:$D$92,255),0))=0,"",INDEX('Disaggregation Records'!$E$59:$E$92,MATCH(LEFT(L300,255),LEFT('Disaggregation Records'!$D$59:$D$92,255),0))),"")</f>
        <v/>
      </c>
      <c r="D300" s="466" t="str">
        <f t="array" ref="D300">IFERROR(IF(INDEX('Disaggregation Records'!$F$59:$F$92,MATCH(LEFT(L300,255),LEFT('Disaggregation Records'!$D$59:$D$92,255),0))=0,"",INDEX('Disaggregation Records'!$F$59:$F$92,MATCH(LEFT(L300,255),LEFT('Disaggregation Records'!$D$59:$D$92,255),0))),"")</f>
        <v/>
      </c>
      <c r="E300" s="369" t="str">
        <f t="array" ref="E300">IFERROR(IF(INDEX('Disaggregation Data'!$K$159:$K$310,MATCH(LEFT(M300,255),LEFT('Disaggregation Data'!$J$159:$J$310,255),0))=0,"",INDEX('Disaggregation Data'!$K$159:$K$310,MATCH(LEFT(M300,255),LEFT('Disaggregation Data'!J$159:$J$310,255),0))),"")</f>
        <v/>
      </c>
      <c r="F300" s="369" t="str">
        <f t="array" ref="F300">IFERROR(IF(INDEX('Disaggregation Data'!$L$159:$L$310,MATCH(LEFT(M300,255),LEFT('Disaggregation Data'!$J$159:$J$310,255),0))=0,"",INDEX('Disaggregation Data'!$L$159:$L$310,MATCH(LEFT(M300,255),LEFT('Disaggregation Data'!J$159:$J$310,255),0))),"")</f>
        <v/>
      </c>
      <c r="G300" s="369" t="str">
        <f t="array" ref="G300">IFERROR(IF(INDEX('Disaggregation Data'!$M$159:$M$310,MATCH(LEFT(M300,255),LEFT('Disaggregation Data'!$J$159:$J$310,255),0))=0,"",INDEX('Disaggregation Data'!$M$159:$M$310,MATCH(LEFT(M300,255),LEFT('Disaggregation Data'!J$159:$J$310,255),0))),"")</f>
        <v/>
      </c>
      <c r="H300" s="368" t="str">
        <f t="array" ref="H300">IFERROR(IF(INDEX('Disaggregation Data'!$N$159:$N$310,MATCH(LEFT(M300,255),LEFT('Disaggregation Data'!$J$159:$J$310,255),0))=0,"",INDEX('Disaggregation Data'!$N$159:$N$310,MATCH(LEFT(M300,255),LEFT('Disaggregation Data'!J$159:$J$310,255),0))),"")</f>
        <v/>
      </c>
      <c r="I300" s="458" t="str">
        <f t="array" ref="I300">IFERROR(IF(INDEX('Disaggregation Records'!$G$59:$G$92,MATCH(LEFT(L300,255),LEFT('Disaggregation Records'!$D$59:$D$92,255),0))=0,"",INDEX('Disaggregation Records'!$G$59:$G$92,MATCH(LEFT(L300,255),LEFT('Disaggregation Records'!$D$59:$D$92,255),0))),"")</f>
        <v/>
      </c>
      <c r="J300" s="463" t="s">
        <v>734</v>
      </c>
      <c r="K300" s="463">
        <f t="shared" si="20"/>
        <v>133</v>
      </c>
      <c r="L300" s="463" t="str">
        <f t="shared" si="21"/>
        <v/>
      </c>
      <c r="M300" s="463" t="str">
        <f t="shared" si="22"/>
        <v/>
      </c>
      <c r="N300" s="463" t="b">
        <f t="shared" si="23"/>
        <v>0</v>
      </c>
      <c r="O300" s="467" t="s">
        <v>1767</v>
      </c>
      <c r="P300" s="202"/>
      <c r="Q300" s="179"/>
    </row>
    <row r="301" spans="1:17" ht="37.5" customHeight="1" x14ac:dyDescent="0.3">
      <c r="A301" s="366">
        <v>14</v>
      </c>
      <c r="B301" s="383" t="str">
        <f>IFERROR(VLOOKUP(A301,'Outcome Indicators - Section C'!$A$10:$S$27,19,FALSE),"")</f>
        <v/>
      </c>
      <c r="C301" s="466" t="str">
        <f t="array" ref="C301">IFERROR(IF(INDEX('Disaggregation Records'!$E$59:$E$92,MATCH(LEFT(L301,255),LEFT('Disaggregation Records'!$D$59:$D$92,255),0))=0,"",INDEX('Disaggregation Records'!$E$59:$E$92,MATCH(LEFT(L301,255),LEFT('Disaggregation Records'!$D$59:$D$92,255),0))),"")</f>
        <v/>
      </c>
      <c r="D301" s="466" t="str">
        <f t="array" ref="D301">IFERROR(IF(INDEX('Disaggregation Records'!$F$59:$F$92,MATCH(LEFT(L301,255),LEFT('Disaggregation Records'!$D$59:$D$92,255),0))=0,"",INDEX('Disaggregation Records'!$F$59:$F$92,MATCH(LEFT(L301,255),LEFT('Disaggregation Records'!$D$59:$D$92,255),0))),"")</f>
        <v/>
      </c>
      <c r="E301" s="369" t="str">
        <f t="array" ref="E301">IFERROR(IF(INDEX('Disaggregation Data'!$K$159:$K$310,MATCH(LEFT(M301,255),LEFT('Disaggregation Data'!$J$159:$J$310,255),0))=0,"",INDEX('Disaggregation Data'!$K$159:$K$310,MATCH(LEFT(M301,255),LEFT('Disaggregation Data'!J$159:$J$310,255),0))),"")</f>
        <v/>
      </c>
      <c r="F301" s="369" t="str">
        <f t="array" ref="F301">IFERROR(IF(INDEX('Disaggregation Data'!$L$159:$L$310,MATCH(LEFT(M301,255),LEFT('Disaggregation Data'!$J$159:$J$310,255),0))=0,"",INDEX('Disaggregation Data'!$L$159:$L$310,MATCH(LEFT(M301,255),LEFT('Disaggregation Data'!J$159:$J$310,255),0))),"")</f>
        <v/>
      </c>
      <c r="G301" s="369" t="str">
        <f t="array" ref="G301">IFERROR(IF(INDEX('Disaggregation Data'!$M$159:$M$310,MATCH(LEFT(M301,255),LEFT('Disaggregation Data'!$J$159:$J$310,255),0))=0,"",INDEX('Disaggregation Data'!$M$159:$M$310,MATCH(LEFT(M301,255),LEFT('Disaggregation Data'!J$159:$J$310,255),0))),"")</f>
        <v/>
      </c>
      <c r="H301" s="368" t="str">
        <f t="array" ref="H301">IFERROR(IF(INDEX('Disaggregation Data'!$N$159:$N$310,MATCH(LEFT(M301,255),LEFT('Disaggregation Data'!$J$159:$J$310,255),0))=0,"",INDEX('Disaggregation Data'!$N$159:$N$310,MATCH(LEFT(M301,255),LEFT('Disaggregation Data'!J$159:$J$310,255),0))),"")</f>
        <v/>
      </c>
      <c r="I301" s="458" t="str">
        <f t="array" ref="I301">IFERROR(IF(INDEX('Disaggregation Records'!$G$59:$G$92,MATCH(LEFT(L301,255),LEFT('Disaggregation Records'!$D$59:$D$92,255),0))=0,"",INDEX('Disaggregation Records'!$G$59:$G$92,MATCH(LEFT(L301,255),LEFT('Disaggregation Records'!$D$59:$D$92,255),0))),"")</f>
        <v/>
      </c>
      <c r="J301" s="463" t="s">
        <v>734</v>
      </c>
      <c r="K301" s="463">
        <f t="shared" si="20"/>
        <v>134</v>
      </c>
      <c r="L301" s="463" t="str">
        <f t="shared" si="21"/>
        <v/>
      </c>
      <c r="M301" s="463" t="str">
        <f t="shared" si="22"/>
        <v/>
      </c>
      <c r="N301" s="463" t="b">
        <f t="shared" si="23"/>
        <v>0</v>
      </c>
      <c r="O301" s="467" t="s">
        <v>1768</v>
      </c>
      <c r="P301" s="202"/>
      <c r="Q301" s="179"/>
    </row>
    <row r="302" spans="1:17" ht="37.5" customHeight="1" x14ac:dyDescent="0.3">
      <c r="A302" s="366">
        <v>14</v>
      </c>
      <c r="B302" s="383" t="str">
        <f>IFERROR(VLOOKUP(A302,'Outcome Indicators - Section C'!$A$10:$S$27,19,FALSE),"")</f>
        <v/>
      </c>
      <c r="C302" s="466" t="str">
        <f t="array" ref="C302">IFERROR(IF(INDEX('Disaggregation Records'!$E$59:$E$92,MATCH(LEFT(L302,255),LEFT('Disaggregation Records'!$D$59:$D$92,255),0))=0,"",INDEX('Disaggregation Records'!$E$59:$E$92,MATCH(LEFT(L302,255),LEFT('Disaggregation Records'!$D$59:$D$92,255),0))),"")</f>
        <v/>
      </c>
      <c r="D302" s="466" t="str">
        <f t="array" ref="D302">IFERROR(IF(INDEX('Disaggregation Records'!$F$59:$F$92,MATCH(LEFT(L302,255),LEFT('Disaggregation Records'!$D$59:$D$92,255),0))=0,"",INDEX('Disaggregation Records'!$F$59:$F$92,MATCH(LEFT(L302,255),LEFT('Disaggregation Records'!$D$59:$D$92,255),0))),"")</f>
        <v/>
      </c>
      <c r="E302" s="369" t="str">
        <f t="array" ref="E302">IFERROR(IF(INDEX('Disaggregation Data'!$K$159:$K$310,MATCH(LEFT(M302,255),LEFT('Disaggregation Data'!$J$159:$J$310,255),0))=0,"",INDEX('Disaggregation Data'!$K$159:$K$310,MATCH(LEFT(M302,255),LEFT('Disaggregation Data'!J$159:$J$310,255),0))),"")</f>
        <v/>
      </c>
      <c r="F302" s="369" t="str">
        <f t="array" ref="F302">IFERROR(IF(INDEX('Disaggregation Data'!$L$159:$L$310,MATCH(LEFT(M302,255),LEFT('Disaggregation Data'!$J$159:$J$310,255),0))=0,"",INDEX('Disaggregation Data'!$L$159:$L$310,MATCH(LEFT(M302,255),LEFT('Disaggregation Data'!J$159:$J$310,255),0))),"")</f>
        <v/>
      </c>
      <c r="G302" s="369" t="str">
        <f t="array" ref="G302">IFERROR(IF(INDEX('Disaggregation Data'!$M$159:$M$310,MATCH(LEFT(M302,255),LEFT('Disaggregation Data'!$J$159:$J$310,255),0))=0,"",INDEX('Disaggregation Data'!$M$159:$M$310,MATCH(LEFT(M302,255),LEFT('Disaggregation Data'!J$159:$J$310,255),0))),"")</f>
        <v/>
      </c>
      <c r="H302" s="368" t="str">
        <f t="array" ref="H302">IFERROR(IF(INDEX('Disaggregation Data'!$N$159:$N$310,MATCH(LEFT(M302,255),LEFT('Disaggregation Data'!$J$159:$J$310,255),0))=0,"",INDEX('Disaggregation Data'!$N$159:$N$310,MATCH(LEFT(M302,255),LEFT('Disaggregation Data'!J$159:$J$310,255),0))),"")</f>
        <v/>
      </c>
      <c r="I302" s="458" t="str">
        <f t="array" ref="I302">IFERROR(IF(INDEX('Disaggregation Records'!$G$59:$G$92,MATCH(LEFT(L302,255),LEFT('Disaggregation Records'!$D$59:$D$92,255),0))=0,"",INDEX('Disaggregation Records'!$G$59:$G$92,MATCH(LEFT(L302,255),LEFT('Disaggregation Records'!$D$59:$D$92,255),0))),"")</f>
        <v/>
      </c>
      <c r="J302" s="463" t="s">
        <v>734</v>
      </c>
      <c r="K302" s="463">
        <f t="shared" si="20"/>
        <v>135</v>
      </c>
      <c r="L302" s="463" t="str">
        <f t="shared" si="21"/>
        <v/>
      </c>
      <c r="M302" s="463" t="str">
        <f t="shared" si="22"/>
        <v/>
      </c>
      <c r="N302" s="463" t="b">
        <f t="shared" si="23"/>
        <v>0</v>
      </c>
      <c r="O302" s="467" t="s">
        <v>1769</v>
      </c>
      <c r="P302" s="202"/>
      <c r="Q302" s="179"/>
    </row>
    <row r="303" spans="1:17" ht="37.5" customHeight="1" x14ac:dyDescent="0.3">
      <c r="A303" s="366">
        <v>14</v>
      </c>
      <c r="B303" s="383" t="str">
        <f>IFERROR(VLOOKUP(A303,'Outcome Indicators - Section C'!$A$10:$S$27,19,FALSE),"")</f>
        <v/>
      </c>
      <c r="C303" s="466" t="str">
        <f t="array" ref="C303">IFERROR(IF(INDEX('Disaggregation Records'!$E$59:$E$92,MATCH(LEFT(L303,255),LEFT('Disaggregation Records'!$D$59:$D$92,255),0))=0,"",INDEX('Disaggregation Records'!$E$59:$E$92,MATCH(LEFT(L303,255),LEFT('Disaggregation Records'!$D$59:$D$92,255),0))),"")</f>
        <v/>
      </c>
      <c r="D303" s="466" t="str">
        <f t="array" ref="D303">IFERROR(IF(INDEX('Disaggregation Records'!$F$59:$F$92,MATCH(LEFT(L303,255),LEFT('Disaggregation Records'!$D$59:$D$92,255),0))=0,"",INDEX('Disaggregation Records'!$F$59:$F$92,MATCH(LEFT(L303,255),LEFT('Disaggregation Records'!$D$59:$D$92,255),0))),"")</f>
        <v/>
      </c>
      <c r="E303" s="369" t="str">
        <f t="array" ref="E303">IFERROR(IF(INDEX('Disaggregation Data'!$K$159:$K$310,MATCH(LEFT(M303,255),LEFT('Disaggregation Data'!$J$159:$J$310,255),0))=0,"",INDEX('Disaggregation Data'!$K$159:$K$310,MATCH(LEFT(M303,255),LEFT('Disaggregation Data'!J$159:$J$310,255),0))),"")</f>
        <v/>
      </c>
      <c r="F303" s="369" t="str">
        <f t="array" ref="F303">IFERROR(IF(INDEX('Disaggregation Data'!$L$159:$L$310,MATCH(LEFT(M303,255),LEFT('Disaggregation Data'!$J$159:$J$310,255),0))=0,"",INDEX('Disaggregation Data'!$L$159:$L$310,MATCH(LEFT(M303,255),LEFT('Disaggregation Data'!J$159:$J$310,255),0))),"")</f>
        <v/>
      </c>
      <c r="G303" s="369" t="str">
        <f t="array" ref="G303">IFERROR(IF(INDEX('Disaggregation Data'!$M$159:$M$310,MATCH(LEFT(M303,255),LEFT('Disaggregation Data'!$J$159:$J$310,255),0))=0,"",INDEX('Disaggregation Data'!$M$159:$M$310,MATCH(LEFT(M303,255),LEFT('Disaggregation Data'!J$159:$J$310,255),0))),"")</f>
        <v/>
      </c>
      <c r="H303" s="368" t="str">
        <f t="array" ref="H303">IFERROR(IF(INDEX('Disaggregation Data'!$N$159:$N$310,MATCH(LEFT(M303,255),LEFT('Disaggregation Data'!$J$159:$J$310,255),0))=0,"",INDEX('Disaggregation Data'!$N$159:$N$310,MATCH(LEFT(M303,255),LEFT('Disaggregation Data'!J$159:$J$310,255),0))),"")</f>
        <v/>
      </c>
      <c r="I303" s="458" t="str">
        <f t="array" ref="I303">IFERROR(IF(INDEX('Disaggregation Records'!$G$59:$G$92,MATCH(LEFT(L303,255),LEFT('Disaggregation Records'!$D$59:$D$92,255),0))=0,"",INDEX('Disaggregation Records'!$G$59:$G$92,MATCH(LEFT(L303,255),LEFT('Disaggregation Records'!$D$59:$D$92,255),0))),"")</f>
        <v/>
      </c>
      <c r="J303" s="463" t="s">
        <v>734</v>
      </c>
      <c r="K303" s="463">
        <f t="shared" si="20"/>
        <v>136</v>
      </c>
      <c r="L303" s="463" t="str">
        <f t="shared" si="21"/>
        <v/>
      </c>
      <c r="M303" s="463" t="str">
        <f t="shared" si="22"/>
        <v/>
      </c>
      <c r="N303" s="463" t="b">
        <f t="shared" si="23"/>
        <v>0</v>
      </c>
      <c r="O303" s="467" t="s">
        <v>1770</v>
      </c>
      <c r="P303" s="202"/>
      <c r="Q303" s="179"/>
    </row>
    <row r="304" spans="1:17" ht="37.5" customHeight="1" x14ac:dyDescent="0.3">
      <c r="A304" s="366">
        <v>14</v>
      </c>
      <c r="B304" s="383" t="str">
        <f>IFERROR(VLOOKUP(A304,'Outcome Indicators - Section C'!$A$10:$S$27,19,FALSE),"")</f>
        <v/>
      </c>
      <c r="C304" s="466" t="str">
        <f t="array" ref="C304">IFERROR(IF(INDEX('Disaggregation Records'!$E$59:$E$92,MATCH(LEFT(L304,255),LEFT('Disaggregation Records'!$D$59:$D$92,255),0))=0,"",INDEX('Disaggregation Records'!$E$59:$E$92,MATCH(LEFT(L304,255),LEFT('Disaggregation Records'!$D$59:$D$92,255),0))),"")</f>
        <v/>
      </c>
      <c r="D304" s="466" t="str">
        <f t="array" ref="D304">IFERROR(IF(INDEX('Disaggregation Records'!$F$59:$F$92,MATCH(LEFT(L304,255),LEFT('Disaggregation Records'!$D$59:$D$92,255),0))=0,"",INDEX('Disaggregation Records'!$F$59:$F$92,MATCH(LEFT(L304,255),LEFT('Disaggregation Records'!$D$59:$D$92,255),0))),"")</f>
        <v/>
      </c>
      <c r="E304" s="369" t="str">
        <f t="array" ref="E304">IFERROR(IF(INDEX('Disaggregation Data'!$K$159:$K$310,MATCH(LEFT(M304,255),LEFT('Disaggregation Data'!$J$159:$J$310,255),0))=0,"",INDEX('Disaggregation Data'!$K$159:$K$310,MATCH(LEFT(M304,255),LEFT('Disaggregation Data'!J$159:$J$310,255),0))),"")</f>
        <v/>
      </c>
      <c r="F304" s="369" t="str">
        <f t="array" ref="F304">IFERROR(IF(INDEX('Disaggregation Data'!$L$159:$L$310,MATCH(LEFT(M304,255),LEFT('Disaggregation Data'!$J$159:$J$310,255),0))=0,"",INDEX('Disaggregation Data'!$L$159:$L$310,MATCH(LEFT(M304,255),LEFT('Disaggregation Data'!J$159:$J$310,255),0))),"")</f>
        <v/>
      </c>
      <c r="G304" s="369" t="str">
        <f t="array" ref="G304">IFERROR(IF(INDEX('Disaggregation Data'!$M$159:$M$310,MATCH(LEFT(M304,255),LEFT('Disaggregation Data'!$J$159:$J$310,255),0))=0,"",INDEX('Disaggregation Data'!$M$159:$M$310,MATCH(LEFT(M304,255),LEFT('Disaggregation Data'!J$159:$J$310,255),0))),"")</f>
        <v/>
      </c>
      <c r="H304" s="368" t="str">
        <f t="array" ref="H304">IFERROR(IF(INDEX('Disaggregation Data'!$N$159:$N$310,MATCH(LEFT(M304,255),LEFT('Disaggregation Data'!$J$159:$J$310,255),0))=0,"",INDEX('Disaggregation Data'!$N$159:$N$310,MATCH(LEFT(M304,255),LEFT('Disaggregation Data'!J$159:$J$310,255),0))),"")</f>
        <v/>
      </c>
      <c r="I304" s="458" t="str">
        <f t="array" ref="I304">IFERROR(IF(INDEX('Disaggregation Records'!$G$59:$G$92,MATCH(LEFT(L304,255),LEFT('Disaggregation Records'!$D$59:$D$92,255),0))=0,"",INDEX('Disaggregation Records'!$G$59:$G$92,MATCH(LEFT(L304,255),LEFT('Disaggregation Records'!$D$59:$D$92,255),0))),"")</f>
        <v/>
      </c>
      <c r="J304" s="463" t="s">
        <v>734</v>
      </c>
      <c r="K304" s="463">
        <f t="shared" si="20"/>
        <v>137</v>
      </c>
      <c r="L304" s="463" t="str">
        <f t="shared" si="21"/>
        <v/>
      </c>
      <c r="M304" s="463" t="str">
        <f t="shared" si="22"/>
        <v/>
      </c>
      <c r="N304" s="463" t="b">
        <f t="shared" si="23"/>
        <v>0</v>
      </c>
      <c r="O304" s="467" t="s">
        <v>1771</v>
      </c>
      <c r="P304" s="202"/>
      <c r="Q304" s="179"/>
    </row>
    <row r="305" spans="1:17" ht="37.5" customHeight="1" x14ac:dyDescent="0.3">
      <c r="A305" s="366">
        <v>14</v>
      </c>
      <c r="B305" s="383" t="str">
        <f>IFERROR(VLOOKUP(A305,'Outcome Indicators - Section C'!$A$10:$S$27,19,FALSE),"")</f>
        <v/>
      </c>
      <c r="C305" s="466" t="str">
        <f t="array" ref="C305">IFERROR(IF(INDEX('Disaggregation Records'!$E$59:$E$92,MATCH(LEFT(L305,255),LEFT('Disaggregation Records'!$D$59:$D$92,255),0))=0,"",INDEX('Disaggregation Records'!$E$59:$E$92,MATCH(LEFT(L305,255),LEFT('Disaggregation Records'!$D$59:$D$92,255),0))),"")</f>
        <v/>
      </c>
      <c r="D305" s="466" t="str">
        <f t="array" ref="D305">IFERROR(IF(INDEX('Disaggregation Records'!$F$59:$F$92,MATCH(LEFT(L305,255),LEFT('Disaggregation Records'!$D$59:$D$92,255),0))=0,"",INDEX('Disaggregation Records'!$F$59:$F$92,MATCH(LEFT(L305,255),LEFT('Disaggregation Records'!$D$59:$D$92,255),0))),"")</f>
        <v/>
      </c>
      <c r="E305" s="369" t="str">
        <f t="array" ref="E305">IFERROR(IF(INDEX('Disaggregation Data'!$K$159:$K$310,MATCH(LEFT(M305,255),LEFT('Disaggregation Data'!$J$159:$J$310,255),0))=0,"",INDEX('Disaggregation Data'!$K$159:$K$310,MATCH(LEFT(M305,255),LEFT('Disaggregation Data'!J$159:$J$310,255),0))),"")</f>
        <v/>
      </c>
      <c r="F305" s="369" t="str">
        <f t="array" ref="F305">IFERROR(IF(INDEX('Disaggregation Data'!$L$159:$L$310,MATCH(LEFT(M305,255),LEFT('Disaggregation Data'!$J$159:$J$310,255),0))=0,"",INDEX('Disaggregation Data'!$L$159:$L$310,MATCH(LEFT(M305,255),LEFT('Disaggregation Data'!J$159:$J$310,255),0))),"")</f>
        <v/>
      </c>
      <c r="G305" s="369" t="str">
        <f t="array" ref="G305">IFERROR(IF(INDEX('Disaggregation Data'!$M$159:$M$310,MATCH(LEFT(M305,255),LEFT('Disaggregation Data'!$J$159:$J$310,255),0))=0,"",INDEX('Disaggregation Data'!$M$159:$M$310,MATCH(LEFT(M305,255),LEFT('Disaggregation Data'!J$159:$J$310,255),0))),"")</f>
        <v/>
      </c>
      <c r="H305" s="368" t="str">
        <f t="array" ref="H305">IFERROR(IF(INDEX('Disaggregation Data'!$N$159:$N$310,MATCH(LEFT(M305,255),LEFT('Disaggregation Data'!$J$159:$J$310,255),0))=0,"",INDEX('Disaggregation Data'!$N$159:$N$310,MATCH(LEFT(M305,255),LEFT('Disaggregation Data'!J$159:$J$310,255),0))),"")</f>
        <v/>
      </c>
      <c r="I305" s="458" t="str">
        <f t="array" ref="I305">IFERROR(IF(INDEX('Disaggregation Records'!$G$59:$G$92,MATCH(LEFT(L305,255),LEFT('Disaggregation Records'!$D$59:$D$92,255),0))=0,"",INDEX('Disaggregation Records'!$G$59:$G$92,MATCH(LEFT(L305,255),LEFT('Disaggregation Records'!$D$59:$D$92,255),0))),"")</f>
        <v/>
      </c>
      <c r="J305" s="463" t="s">
        <v>734</v>
      </c>
      <c r="K305" s="463">
        <f t="shared" si="20"/>
        <v>138</v>
      </c>
      <c r="L305" s="463" t="str">
        <f t="shared" si="21"/>
        <v/>
      </c>
      <c r="M305" s="463" t="str">
        <f t="shared" si="22"/>
        <v/>
      </c>
      <c r="N305" s="463" t="b">
        <f t="shared" si="23"/>
        <v>0</v>
      </c>
      <c r="O305" s="467" t="s">
        <v>1772</v>
      </c>
      <c r="P305" s="202"/>
      <c r="Q305" s="179"/>
    </row>
    <row r="306" spans="1:17" ht="37.5" customHeight="1" x14ac:dyDescent="0.3">
      <c r="A306" s="366">
        <v>14</v>
      </c>
      <c r="B306" s="383" t="str">
        <f>IFERROR(VLOOKUP(A306,'Outcome Indicators - Section C'!$A$10:$S$27,19,FALSE),"")</f>
        <v/>
      </c>
      <c r="C306" s="466" t="str">
        <f t="array" ref="C306">IFERROR(IF(INDEX('Disaggregation Records'!$E$59:$E$92,MATCH(LEFT(L306,255),LEFT('Disaggregation Records'!$D$59:$D$92,255),0))=0,"",INDEX('Disaggregation Records'!$E$59:$E$92,MATCH(LEFT(L306,255),LEFT('Disaggregation Records'!$D$59:$D$92,255),0))),"")</f>
        <v/>
      </c>
      <c r="D306" s="466" t="str">
        <f t="array" ref="D306">IFERROR(IF(INDEX('Disaggregation Records'!$F$59:$F$92,MATCH(LEFT(L306,255),LEFT('Disaggregation Records'!$D$59:$D$92,255),0))=0,"",INDEX('Disaggregation Records'!$F$59:$F$92,MATCH(LEFT(L306,255),LEFT('Disaggregation Records'!$D$59:$D$92,255),0))),"")</f>
        <v/>
      </c>
      <c r="E306" s="369" t="str">
        <f t="array" ref="E306">IFERROR(IF(INDEX('Disaggregation Data'!$K$159:$K$310,MATCH(LEFT(M306,255),LEFT('Disaggregation Data'!$J$159:$J$310,255),0))=0,"",INDEX('Disaggregation Data'!$K$159:$K$310,MATCH(LEFT(M306,255),LEFT('Disaggregation Data'!J$159:$J$310,255),0))),"")</f>
        <v/>
      </c>
      <c r="F306" s="369" t="str">
        <f t="array" ref="F306">IFERROR(IF(INDEX('Disaggregation Data'!$L$159:$L$310,MATCH(LEFT(M306,255),LEFT('Disaggregation Data'!$J$159:$J$310,255),0))=0,"",INDEX('Disaggregation Data'!$L$159:$L$310,MATCH(LEFT(M306,255),LEFT('Disaggregation Data'!J$159:$J$310,255),0))),"")</f>
        <v/>
      </c>
      <c r="G306" s="369" t="str">
        <f t="array" ref="G306">IFERROR(IF(INDEX('Disaggregation Data'!$M$159:$M$310,MATCH(LEFT(M306,255),LEFT('Disaggregation Data'!$J$159:$J$310,255),0))=0,"",INDEX('Disaggregation Data'!$M$159:$M$310,MATCH(LEFT(M306,255),LEFT('Disaggregation Data'!J$159:$J$310,255),0))),"")</f>
        <v/>
      </c>
      <c r="H306" s="368" t="str">
        <f t="array" ref="H306">IFERROR(IF(INDEX('Disaggregation Data'!$N$159:$N$310,MATCH(LEFT(M306,255),LEFT('Disaggregation Data'!$J$159:$J$310,255),0))=0,"",INDEX('Disaggregation Data'!$N$159:$N$310,MATCH(LEFT(M306,255),LEFT('Disaggregation Data'!J$159:$J$310,255),0))),"")</f>
        <v/>
      </c>
      <c r="I306" s="458" t="str">
        <f t="array" ref="I306">IFERROR(IF(INDEX('Disaggregation Records'!$G$59:$G$92,MATCH(LEFT(L306,255),LEFT('Disaggregation Records'!$D$59:$D$92,255),0))=0,"",INDEX('Disaggregation Records'!$G$59:$G$92,MATCH(LEFT(L306,255),LEFT('Disaggregation Records'!$D$59:$D$92,255),0))),"")</f>
        <v/>
      </c>
      <c r="J306" s="463" t="s">
        <v>734</v>
      </c>
      <c r="K306" s="463">
        <f t="shared" si="20"/>
        <v>139</v>
      </c>
      <c r="L306" s="463" t="str">
        <f t="shared" si="21"/>
        <v/>
      </c>
      <c r="M306" s="463" t="str">
        <f t="shared" si="22"/>
        <v/>
      </c>
      <c r="N306" s="463" t="b">
        <f t="shared" si="23"/>
        <v>0</v>
      </c>
      <c r="O306" s="467" t="s">
        <v>1773</v>
      </c>
      <c r="P306" s="202"/>
      <c r="Q306" s="179"/>
    </row>
    <row r="307" spans="1:17" ht="37.5" customHeight="1" x14ac:dyDescent="0.3">
      <c r="A307" s="366">
        <v>14</v>
      </c>
      <c r="B307" s="383" t="str">
        <f>IFERROR(VLOOKUP(A307,'Outcome Indicators - Section C'!$A$10:$S$27,19,FALSE),"")</f>
        <v/>
      </c>
      <c r="C307" s="466" t="str">
        <f t="array" ref="C307">IFERROR(IF(INDEX('Disaggregation Records'!$E$59:$E$92,MATCH(LEFT(L307,255),LEFT('Disaggregation Records'!$D$59:$D$92,255),0))=0,"",INDEX('Disaggregation Records'!$E$59:$E$92,MATCH(LEFT(L307,255),LEFT('Disaggregation Records'!$D$59:$D$92,255),0))),"")</f>
        <v/>
      </c>
      <c r="D307" s="466" t="str">
        <f t="array" ref="D307">IFERROR(IF(INDEX('Disaggregation Records'!$F$59:$F$92,MATCH(LEFT(L307,255),LEFT('Disaggregation Records'!$D$59:$D$92,255),0))=0,"",INDEX('Disaggregation Records'!$F$59:$F$92,MATCH(LEFT(L307,255),LEFT('Disaggregation Records'!$D$59:$D$92,255),0))),"")</f>
        <v/>
      </c>
      <c r="E307" s="369" t="str">
        <f t="array" ref="E307">IFERROR(IF(INDEX('Disaggregation Data'!$K$159:$K$310,MATCH(LEFT(M307,255),LEFT('Disaggregation Data'!$J$159:$J$310,255),0))=0,"",INDEX('Disaggregation Data'!$K$159:$K$310,MATCH(LEFT(M307,255),LEFT('Disaggregation Data'!J$159:$J$310,255),0))),"")</f>
        <v/>
      </c>
      <c r="F307" s="369" t="str">
        <f t="array" ref="F307">IFERROR(IF(INDEX('Disaggregation Data'!$L$159:$L$310,MATCH(LEFT(M307,255),LEFT('Disaggregation Data'!$J$159:$J$310,255),0))=0,"",INDEX('Disaggregation Data'!$L$159:$L$310,MATCH(LEFT(M307,255),LEFT('Disaggregation Data'!J$159:$J$310,255),0))),"")</f>
        <v/>
      </c>
      <c r="G307" s="369" t="str">
        <f t="array" ref="G307">IFERROR(IF(INDEX('Disaggregation Data'!$M$159:$M$310,MATCH(LEFT(M307,255),LEFT('Disaggregation Data'!$J$159:$J$310,255),0))=0,"",INDEX('Disaggregation Data'!$M$159:$M$310,MATCH(LEFT(M307,255),LEFT('Disaggregation Data'!J$159:$J$310,255),0))),"")</f>
        <v/>
      </c>
      <c r="H307" s="368" t="str">
        <f t="array" ref="H307">IFERROR(IF(INDEX('Disaggregation Data'!$N$159:$N$310,MATCH(LEFT(M307,255),LEFT('Disaggregation Data'!$J$159:$J$310,255),0))=0,"",INDEX('Disaggregation Data'!$N$159:$N$310,MATCH(LEFT(M307,255),LEFT('Disaggregation Data'!J$159:$J$310,255),0))),"")</f>
        <v/>
      </c>
      <c r="I307" s="458" t="str">
        <f t="array" ref="I307">IFERROR(IF(INDEX('Disaggregation Records'!$G$59:$G$92,MATCH(LEFT(L307,255),LEFT('Disaggregation Records'!$D$59:$D$92,255),0))=0,"",INDEX('Disaggregation Records'!$G$59:$G$92,MATCH(LEFT(L307,255),LEFT('Disaggregation Records'!$D$59:$D$92,255),0))),"")</f>
        <v/>
      </c>
      <c r="J307" s="463" t="s">
        <v>734</v>
      </c>
      <c r="K307" s="463">
        <f t="shared" si="20"/>
        <v>140</v>
      </c>
      <c r="L307" s="463" t="str">
        <f t="shared" si="21"/>
        <v/>
      </c>
      <c r="M307" s="463" t="str">
        <f t="shared" si="22"/>
        <v/>
      </c>
      <c r="N307" s="463" t="b">
        <f t="shared" si="23"/>
        <v>0</v>
      </c>
      <c r="O307" s="467" t="s">
        <v>1774</v>
      </c>
      <c r="P307" s="202"/>
      <c r="Q307" s="179"/>
    </row>
    <row r="308" spans="1:17" ht="37.5" customHeight="1" x14ac:dyDescent="0.3">
      <c r="A308" s="366">
        <v>15</v>
      </c>
      <c r="B308" s="383" t="str">
        <f>IFERROR(VLOOKUP(A308,'Outcome Indicators - Section C'!$A$10:$S$27,19,FALSE),"")</f>
        <v/>
      </c>
      <c r="C308" s="466" t="str">
        <f t="array" ref="C308">IFERROR(IF(INDEX('Disaggregation Records'!$E$59:$E$92,MATCH(LEFT(L308,255),LEFT('Disaggregation Records'!$D$59:$D$92,255),0))=0,"",INDEX('Disaggregation Records'!$E$59:$E$92,MATCH(LEFT(L308,255),LEFT('Disaggregation Records'!$D$59:$D$92,255),0))),"")</f>
        <v/>
      </c>
      <c r="D308" s="466" t="str">
        <f t="array" ref="D308">IFERROR(IF(INDEX('Disaggregation Records'!$F$59:$F$92,MATCH(LEFT(L308,255),LEFT('Disaggregation Records'!$D$59:$D$92,255),0))=0,"",INDEX('Disaggregation Records'!$F$59:$F$92,MATCH(LEFT(L308,255),LEFT('Disaggregation Records'!$D$59:$D$92,255),0))),"")</f>
        <v/>
      </c>
      <c r="E308" s="369" t="str">
        <f t="array" ref="E308">IFERROR(IF(INDEX('Disaggregation Data'!$K$159:$K$310,MATCH(LEFT(M308,255),LEFT('Disaggregation Data'!$J$159:$J$310,255),0))=0,"",INDEX('Disaggregation Data'!$K$159:$K$310,MATCH(LEFT(M308,255),LEFT('Disaggregation Data'!J$159:$J$310,255),0))),"")</f>
        <v/>
      </c>
      <c r="F308" s="369" t="str">
        <f t="array" ref="F308">IFERROR(IF(INDEX('Disaggregation Data'!$L$159:$L$310,MATCH(LEFT(M308,255),LEFT('Disaggregation Data'!$J$159:$J$310,255),0))=0,"",INDEX('Disaggregation Data'!$L$159:$L$310,MATCH(LEFT(M308,255),LEFT('Disaggregation Data'!J$159:$J$310,255),0))),"")</f>
        <v/>
      </c>
      <c r="G308" s="369" t="str">
        <f t="array" ref="G308">IFERROR(IF(INDEX('Disaggregation Data'!$M$159:$M$310,MATCH(LEFT(M308,255),LEFT('Disaggregation Data'!$J$159:$J$310,255),0))=0,"",INDEX('Disaggregation Data'!$M$159:$M$310,MATCH(LEFT(M308,255),LEFT('Disaggregation Data'!J$159:$J$310,255),0))),"")</f>
        <v/>
      </c>
      <c r="H308" s="368" t="str">
        <f t="array" ref="H308">IFERROR(IF(INDEX('Disaggregation Data'!$N$159:$N$310,MATCH(LEFT(M308,255),LEFT('Disaggregation Data'!$J$159:$J$310,255),0))=0,"",INDEX('Disaggregation Data'!$N$159:$N$310,MATCH(LEFT(M308,255),LEFT('Disaggregation Data'!J$159:$J$310,255),0))),"")</f>
        <v/>
      </c>
      <c r="I308" s="458" t="str">
        <f t="array" ref="I308">IFERROR(IF(INDEX('Disaggregation Records'!$G$59:$G$92,MATCH(LEFT(L308,255),LEFT('Disaggregation Records'!$D$59:$D$92,255),0))=0,"",INDEX('Disaggregation Records'!$G$59:$G$92,MATCH(LEFT(L308,255),LEFT('Disaggregation Records'!$D$59:$D$92,255),0))),"")</f>
        <v/>
      </c>
      <c r="J308" s="463" t="s">
        <v>735</v>
      </c>
      <c r="K308" s="463">
        <f t="shared" si="20"/>
        <v>141</v>
      </c>
      <c r="L308" s="463" t="str">
        <f t="shared" si="21"/>
        <v/>
      </c>
      <c r="M308" s="463" t="str">
        <f t="shared" si="22"/>
        <v/>
      </c>
      <c r="N308" s="463" t="b">
        <f t="shared" si="23"/>
        <v>0</v>
      </c>
      <c r="O308" s="467" t="s">
        <v>1775</v>
      </c>
      <c r="P308" s="202"/>
      <c r="Q308" s="179"/>
    </row>
    <row r="309" spans="1:17" ht="37.5" customHeight="1" x14ac:dyDescent="0.3">
      <c r="A309" s="366">
        <v>15</v>
      </c>
      <c r="B309" s="383" t="str">
        <f>IFERROR(VLOOKUP(A309,'Outcome Indicators - Section C'!$A$10:$S$27,19,FALSE),"")</f>
        <v/>
      </c>
      <c r="C309" s="466" t="str">
        <f t="array" ref="C309">IFERROR(IF(INDEX('Disaggregation Records'!$E$59:$E$92,MATCH(LEFT(L309,255),LEFT('Disaggregation Records'!$D$59:$D$92,255),0))=0,"",INDEX('Disaggregation Records'!$E$59:$E$92,MATCH(LEFT(L309,255),LEFT('Disaggregation Records'!$D$59:$D$92,255),0))),"")</f>
        <v/>
      </c>
      <c r="D309" s="466" t="str">
        <f t="array" ref="D309">IFERROR(IF(INDEX('Disaggregation Records'!$F$59:$F$92,MATCH(LEFT(L309,255),LEFT('Disaggregation Records'!$D$59:$D$92,255),0))=0,"",INDEX('Disaggregation Records'!$F$59:$F$92,MATCH(LEFT(L309,255),LEFT('Disaggregation Records'!$D$59:$D$92,255),0))),"")</f>
        <v/>
      </c>
      <c r="E309" s="369" t="str">
        <f t="array" ref="E309">IFERROR(IF(INDEX('Disaggregation Data'!$K$159:$K$310,MATCH(LEFT(M309,255),LEFT('Disaggregation Data'!$J$159:$J$310,255),0))=0,"",INDEX('Disaggregation Data'!$K$159:$K$310,MATCH(LEFT(M309,255),LEFT('Disaggregation Data'!J$159:$J$310,255),0))),"")</f>
        <v/>
      </c>
      <c r="F309" s="369" t="str">
        <f t="array" ref="F309">IFERROR(IF(INDEX('Disaggregation Data'!$L$159:$L$310,MATCH(LEFT(M309,255),LEFT('Disaggregation Data'!$J$159:$J$310,255),0))=0,"",INDEX('Disaggregation Data'!$L$159:$L$310,MATCH(LEFT(M309,255),LEFT('Disaggregation Data'!J$159:$J$310,255),0))),"")</f>
        <v/>
      </c>
      <c r="G309" s="369" t="str">
        <f t="array" ref="G309">IFERROR(IF(INDEX('Disaggregation Data'!$M$159:$M$310,MATCH(LEFT(M309,255),LEFT('Disaggregation Data'!$J$159:$J$310,255),0))=0,"",INDEX('Disaggregation Data'!$M$159:$M$310,MATCH(LEFT(M309,255),LEFT('Disaggregation Data'!J$159:$J$310,255),0))),"")</f>
        <v/>
      </c>
      <c r="H309" s="368" t="str">
        <f t="array" ref="H309">IFERROR(IF(INDEX('Disaggregation Data'!$N$159:$N$310,MATCH(LEFT(M309,255),LEFT('Disaggregation Data'!$J$159:$J$310,255),0))=0,"",INDEX('Disaggregation Data'!$N$159:$N$310,MATCH(LEFT(M309,255),LEFT('Disaggregation Data'!J$159:$J$310,255),0))),"")</f>
        <v/>
      </c>
      <c r="I309" s="458" t="str">
        <f t="array" ref="I309">IFERROR(IF(INDEX('Disaggregation Records'!$G$59:$G$92,MATCH(LEFT(L309,255),LEFT('Disaggregation Records'!$D$59:$D$92,255),0))=0,"",INDEX('Disaggregation Records'!$G$59:$G$92,MATCH(LEFT(L309,255),LEFT('Disaggregation Records'!$D$59:$D$92,255),0))),"")</f>
        <v/>
      </c>
      <c r="J309" s="463" t="s">
        <v>735</v>
      </c>
      <c r="K309" s="463">
        <f t="shared" si="20"/>
        <v>142</v>
      </c>
      <c r="L309" s="463" t="str">
        <f t="shared" si="21"/>
        <v/>
      </c>
      <c r="M309" s="463" t="str">
        <f t="shared" si="22"/>
        <v/>
      </c>
      <c r="N309" s="463" t="b">
        <f t="shared" si="23"/>
        <v>0</v>
      </c>
      <c r="O309" s="467" t="s">
        <v>1776</v>
      </c>
      <c r="P309" s="202"/>
      <c r="Q309" s="179"/>
    </row>
    <row r="310" spans="1:17" ht="37.5" customHeight="1" x14ac:dyDescent="0.3">
      <c r="A310" s="366">
        <v>15</v>
      </c>
      <c r="B310" s="383" t="str">
        <f>IFERROR(VLOOKUP(A310,'Outcome Indicators - Section C'!$A$10:$S$27,19,FALSE),"")</f>
        <v/>
      </c>
      <c r="C310" s="466" t="str">
        <f t="array" ref="C310">IFERROR(IF(INDEX('Disaggregation Records'!$E$59:$E$92,MATCH(LEFT(L310,255),LEFT('Disaggregation Records'!$D$59:$D$92,255),0))=0,"",INDEX('Disaggregation Records'!$E$59:$E$92,MATCH(LEFT(L310,255),LEFT('Disaggregation Records'!$D$59:$D$92,255),0))),"")</f>
        <v/>
      </c>
      <c r="D310" s="466" t="str">
        <f t="array" ref="D310">IFERROR(IF(INDEX('Disaggregation Records'!$F$59:$F$92,MATCH(LEFT(L310,255),LEFT('Disaggregation Records'!$D$59:$D$92,255),0))=0,"",INDEX('Disaggregation Records'!$F$59:$F$92,MATCH(LEFT(L310,255),LEFT('Disaggregation Records'!$D$59:$D$92,255),0))),"")</f>
        <v/>
      </c>
      <c r="E310" s="369" t="str">
        <f t="array" ref="E310">IFERROR(IF(INDEX('Disaggregation Data'!$K$159:$K$310,MATCH(LEFT(M310,255),LEFT('Disaggregation Data'!$J$159:$J$310,255),0))=0,"",INDEX('Disaggregation Data'!$K$159:$K$310,MATCH(LEFT(M310,255),LEFT('Disaggregation Data'!J$159:$J$310,255),0))),"")</f>
        <v/>
      </c>
      <c r="F310" s="369" t="str">
        <f t="array" ref="F310">IFERROR(IF(INDEX('Disaggregation Data'!$L$159:$L$310,MATCH(LEFT(M310,255),LEFT('Disaggregation Data'!$J$159:$J$310,255),0))=0,"",INDEX('Disaggregation Data'!$L$159:$L$310,MATCH(LEFT(M310,255),LEFT('Disaggregation Data'!J$159:$J$310,255),0))),"")</f>
        <v/>
      </c>
      <c r="G310" s="369" t="str">
        <f t="array" ref="G310">IFERROR(IF(INDEX('Disaggregation Data'!$M$159:$M$310,MATCH(LEFT(M310,255),LEFT('Disaggregation Data'!$J$159:$J$310,255),0))=0,"",INDEX('Disaggregation Data'!$M$159:$M$310,MATCH(LEFT(M310,255),LEFT('Disaggregation Data'!J$159:$J$310,255),0))),"")</f>
        <v/>
      </c>
      <c r="H310" s="368" t="str">
        <f t="array" ref="H310">IFERROR(IF(INDEX('Disaggregation Data'!$N$159:$N$310,MATCH(LEFT(M310,255),LEFT('Disaggregation Data'!$J$159:$J$310,255),0))=0,"",INDEX('Disaggregation Data'!$N$159:$N$310,MATCH(LEFT(M310,255),LEFT('Disaggregation Data'!J$159:$J$310,255),0))),"")</f>
        <v/>
      </c>
      <c r="I310" s="458" t="str">
        <f t="array" ref="I310">IFERROR(IF(INDEX('Disaggregation Records'!$G$59:$G$92,MATCH(LEFT(L310,255),LEFT('Disaggregation Records'!$D$59:$D$92,255),0))=0,"",INDEX('Disaggregation Records'!$G$59:$G$92,MATCH(LEFT(L310,255),LEFT('Disaggregation Records'!$D$59:$D$92,255),0))),"")</f>
        <v/>
      </c>
      <c r="J310" s="463" t="s">
        <v>735</v>
      </c>
      <c r="K310" s="463">
        <f t="shared" si="20"/>
        <v>143</v>
      </c>
      <c r="L310" s="463" t="str">
        <f t="shared" si="21"/>
        <v/>
      </c>
      <c r="M310" s="463" t="str">
        <f t="shared" si="22"/>
        <v/>
      </c>
      <c r="N310" s="463" t="b">
        <f t="shared" si="23"/>
        <v>0</v>
      </c>
      <c r="O310" s="467" t="s">
        <v>1777</v>
      </c>
      <c r="P310" s="202"/>
      <c r="Q310" s="179"/>
    </row>
    <row r="311" spans="1:17" ht="37.5" customHeight="1" x14ac:dyDescent="0.3">
      <c r="A311" s="366">
        <v>15</v>
      </c>
      <c r="B311" s="383" t="str">
        <f>IFERROR(VLOOKUP(A311,'Outcome Indicators - Section C'!$A$10:$S$27,19,FALSE),"")</f>
        <v/>
      </c>
      <c r="C311" s="466" t="str">
        <f t="array" ref="C311">IFERROR(IF(INDEX('Disaggregation Records'!$E$59:$E$92,MATCH(LEFT(L311,255),LEFT('Disaggregation Records'!$D$59:$D$92,255),0))=0,"",INDEX('Disaggregation Records'!$E$59:$E$92,MATCH(LEFT(L311,255),LEFT('Disaggregation Records'!$D$59:$D$92,255),0))),"")</f>
        <v/>
      </c>
      <c r="D311" s="466" t="str">
        <f t="array" ref="D311">IFERROR(IF(INDEX('Disaggregation Records'!$F$59:$F$92,MATCH(LEFT(L311,255),LEFT('Disaggregation Records'!$D$59:$D$92,255),0))=0,"",INDEX('Disaggregation Records'!$F$59:$F$92,MATCH(LEFT(L311,255),LEFT('Disaggregation Records'!$D$59:$D$92,255),0))),"")</f>
        <v/>
      </c>
      <c r="E311" s="369" t="str">
        <f t="array" ref="E311">IFERROR(IF(INDEX('Disaggregation Data'!$K$159:$K$310,MATCH(LEFT(M311,255),LEFT('Disaggregation Data'!$J$159:$J$310,255),0))=0,"",INDEX('Disaggregation Data'!$K$159:$K$310,MATCH(LEFT(M311,255),LEFT('Disaggregation Data'!J$159:$J$310,255),0))),"")</f>
        <v/>
      </c>
      <c r="F311" s="369" t="str">
        <f t="array" ref="F311">IFERROR(IF(INDEX('Disaggregation Data'!$L$159:$L$310,MATCH(LEFT(M311,255),LEFT('Disaggregation Data'!$J$159:$J$310,255),0))=0,"",INDEX('Disaggregation Data'!$L$159:$L$310,MATCH(LEFT(M311,255),LEFT('Disaggregation Data'!J$159:$J$310,255),0))),"")</f>
        <v/>
      </c>
      <c r="G311" s="369" t="str">
        <f t="array" ref="G311">IFERROR(IF(INDEX('Disaggregation Data'!$M$159:$M$310,MATCH(LEFT(M311,255),LEFT('Disaggregation Data'!$J$159:$J$310,255),0))=0,"",INDEX('Disaggregation Data'!$M$159:$M$310,MATCH(LEFT(M311,255),LEFT('Disaggregation Data'!J$159:$J$310,255),0))),"")</f>
        <v/>
      </c>
      <c r="H311" s="368" t="str">
        <f t="array" ref="H311">IFERROR(IF(INDEX('Disaggregation Data'!$N$159:$N$310,MATCH(LEFT(M311,255),LEFT('Disaggregation Data'!$J$159:$J$310,255),0))=0,"",INDEX('Disaggregation Data'!$N$159:$N$310,MATCH(LEFT(M311,255),LEFT('Disaggregation Data'!J$159:$J$310,255),0))),"")</f>
        <v/>
      </c>
      <c r="I311" s="458" t="str">
        <f t="array" ref="I311">IFERROR(IF(INDEX('Disaggregation Records'!$G$59:$G$92,MATCH(LEFT(L311,255),LEFT('Disaggregation Records'!$D$59:$D$92,255),0))=0,"",INDEX('Disaggregation Records'!$G$59:$G$92,MATCH(LEFT(L311,255),LEFT('Disaggregation Records'!$D$59:$D$92,255),0))),"")</f>
        <v/>
      </c>
      <c r="J311" s="463" t="s">
        <v>735</v>
      </c>
      <c r="K311" s="463">
        <f t="shared" si="20"/>
        <v>144</v>
      </c>
      <c r="L311" s="463" t="str">
        <f t="shared" si="21"/>
        <v/>
      </c>
      <c r="M311" s="463" t="str">
        <f t="shared" si="22"/>
        <v/>
      </c>
      <c r="N311" s="463" t="b">
        <f t="shared" si="23"/>
        <v>0</v>
      </c>
      <c r="O311" s="467" t="s">
        <v>1778</v>
      </c>
      <c r="P311" s="202"/>
      <c r="Q311" s="179"/>
    </row>
    <row r="312" spans="1:17" ht="37.5" customHeight="1" x14ac:dyDescent="0.3">
      <c r="A312" s="366">
        <v>15</v>
      </c>
      <c r="B312" s="383" t="str">
        <f>IFERROR(VLOOKUP(A312,'Outcome Indicators - Section C'!$A$10:$S$27,19,FALSE),"")</f>
        <v/>
      </c>
      <c r="C312" s="466" t="str">
        <f t="array" ref="C312">IFERROR(IF(INDEX('Disaggregation Records'!$E$59:$E$92,MATCH(LEFT(L312,255),LEFT('Disaggregation Records'!$D$59:$D$92,255),0))=0,"",INDEX('Disaggregation Records'!$E$59:$E$92,MATCH(LEFT(L312,255),LEFT('Disaggregation Records'!$D$59:$D$92,255),0))),"")</f>
        <v/>
      </c>
      <c r="D312" s="466" t="str">
        <f t="array" ref="D312">IFERROR(IF(INDEX('Disaggregation Records'!$F$59:$F$92,MATCH(LEFT(L312,255),LEFT('Disaggregation Records'!$D$59:$D$92,255),0))=0,"",INDEX('Disaggregation Records'!$F$59:$F$92,MATCH(LEFT(L312,255),LEFT('Disaggregation Records'!$D$59:$D$92,255),0))),"")</f>
        <v/>
      </c>
      <c r="E312" s="369" t="str">
        <f t="array" ref="E312">IFERROR(IF(INDEX('Disaggregation Data'!$K$159:$K$310,MATCH(LEFT(M312,255),LEFT('Disaggregation Data'!$J$159:$J$310,255),0))=0,"",INDEX('Disaggregation Data'!$K$159:$K$310,MATCH(LEFT(M312,255),LEFT('Disaggregation Data'!J$159:$J$310,255),0))),"")</f>
        <v/>
      </c>
      <c r="F312" s="369" t="str">
        <f t="array" ref="F312">IFERROR(IF(INDEX('Disaggregation Data'!$L$159:$L$310,MATCH(LEFT(M312,255),LEFT('Disaggregation Data'!$J$159:$J$310,255),0))=0,"",INDEX('Disaggregation Data'!$L$159:$L$310,MATCH(LEFT(M312,255),LEFT('Disaggregation Data'!J$159:$J$310,255),0))),"")</f>
        <v/>
      </c>
      <c r="G312" s="369" t="str">
        <f t="array" ref="G312">IFERROR(IF(INDEX('Disaggregation Data'!$M$159:$M$310,MATCH(LEFT(M312,255),LEFT('Disaggregation Data'!$J$159:$J$310,255),0))=0,"",INDEX('Disaggregation Data'!$M$159:$M$310,MATCH(LEFT(M312,255),LEFT('Disaggregation Data'!J$159:$J$310,255),0))),"")</f>
        <v/>
      </c>
      <c r="H312" s="368" t="str">
        <f t="array" ref="H312">IFERROR(IF(INDEX('Disaggregation Data'!$N$159:$N$310,MATCH(LEFT(M312,255),LEFT('Disaggregation Data'!$J$159:$J$310,255),0))=0,"",INDEX('Disaggregation Data'!$N$159:$N$310,MATCH(LEFT(M312,255),LEFT('Disaggregation Data'!J$159:$J$310,255),0))),"")</f>
        <v/>
      </c>
      <c r="I312" s="458" t="str">
        <f t="array" ref="I312">IFERROR(IF(INDEX('Disaggregation Records'!$G$59:$G$92,MATCH(LEFT(L312,255),LEFT('Disaggregation Records'!$D$59:$D$92,255),0))=0,"",INDEX('Disaggregation Records'!$G$59:$G$92,MATCH(LEFT(L312,255),LEFT('Disaggregation Records'!$D$59:$D$92,255),0))),"")</f>
        <v/>
      </c>
      <c r="J312" s="463" t="s">
        <v>735</v>
      </c>
      <c r="K312" s="463">
        <f t="shared" si="20"/>
        <v>145</v>
      </c>
      <c r="L312" s="463" t="str">
        <f t="shared" si="21"/>
        <v/>
      </c>
      <c r="M312" s="463" t="str">
        <f t="shared" si="22"/>
        <v/>
      </c>
      <c r="N312" s="463" t="b">
        <f t="shared" si="23"/>
        <v>0</v>
      </c>
      <c r="O312" s="467" t="s">
        <v>1779</v>
      </c>
      <c r="P312" s="202"/>
      <c r="Q312" s="179"/>
    </row>
    <row r="313" spans="1:17" ht="37.5" customHeight="1" x14ac:dyDescent="0.3">
      <c r="A313" s="366">
        <v>15</v>
      </c>
      <c r="B313" s="383" t="str">
        <f>IFERROR(VLOOKUP(A313,'Outcome Indicators - Section C'!$A$10:$S$27,19,FALSE),"")</f>
        <v/>
      </c>
      <c r="C313" s="466" t="str">
        <f t="array" ref="C313">IFERROR(IF(INDEX('Disaggregation Records'!$E$59:$E$92,MATCH(LEFT(L313,255),LEFT('Disaggregation Records'!$D$59:$D$92,255),0))=0,"",INDEX('Disaggregation Records'!$E$59:$E$92,MATCH(LEFT(L313,255),LEFT('Disaggregation Records'!$D$59:$D$92,255),0))),"")</f>
        <v/>
      </c>
      <c r="D313" s="466" t="str">
        <f t="array" ref="D313">IFERROR(IF(INDEX('Disaggregation Records'!$F$59:$F$92,MATCH(LEFT(L313,255),LEFT('Disaggregation Records'!$D$59:$D$92,255),0))=0,"",INDEX('Disaggregation Records'!$F$59:$F$92,MATCH(LEFT(L313,255),LEFT('Disaggregation Records'!$D$59:$D$92,255),0))),"")</f>
        <v/>
      </c>
      <c r="E313" s="369" t="str">
        <f t="array" ref="E313">IFERROR(IF(INDEX('Disaggregation Data'!$K$159:$K$310,MATCH(LEFT(M313,255),LEFT('Disaggregation Data'!$J$159:$J$310,255),0))=0,"",INDEX('Disaggregation Data'!$K$159:$K$310,MATCH(LEFT(M313,255),LEFT('Disaggregation Data'!J$159:$J$310,255),0))),"")</f>
        <v/>
      </c>
      <c r="F313" s="369" t="str">
        <f t="array" ref="F313">IFERROR(IF(INDEX('Disaggregation Data'!$L$159:$L$310,MATCH(LEFT(M313,255),LEFT('Disaggregation Data'!$J$159:$J$310,255),0))=0,"",INDEX('Disaggregation Data'!$L$159:$L$310,MATCH(LEFT(M313,255),LEFT('Disaggregation Data'!J$159:$J$310,255),0))),"")</f>
        <v/>
      </c>
      <c r="G313" s="369" t="str">
        <f t="array" ref="G313">IFERROR(IF(INDEX('Disaggregation Data'!$M$159:$M$310,MATCH(LEFT(M313,255),LEFT('Disaggregation Data'!$J$159:$J$310,255),0))=0,"",INDEX('Disaggregation Data'!$M$159:$M$310,MATCH(LEFT(M313,255),LEFT('Disaggregation Data'!J$159:$J$310,255),0))),"")</f>
        <v/>
      </c>
      <c r="H313" s="368" t="str">
        <f t="array" ref="H313">IFERROR(IF(INDEX('Disaggregation Data'!$N$159:$N$310,MATCH(LEFT(M313,255),LEFT('Disaggregation Data'!$J$159:$J$310,255),0))=0,"",INDEX('Disaggregation Data'!$N$159:$N$310,MATCH(LEFT(M313,255),LEFT('Disaggregation Data'!J$159:$J$310,255),0))),"")</f>
        <v/>
      </c>
      <c r="I313" s="458" t="str">
        <f t="array" ref="I313">IFERROR(IF(INDEX('Disaggregation Records'!$G$59:$G$92,MATCH(LEFT(L313,255),LEFT('Disaggregation Records'!$D$59:$D$92,255),0))=0,"",INDEX('Disaggregation Records'!$G$59:$G$92,MATCH(LEFT(L313,255),LEFT('Disaggregation Records'!$D$59:$D$92,255),0))),"")</f>
        <v/>
      </c>
      <c r="J313" s="463" t="s">
        <v>735</v>
      </c>
      <c r="K313" s="463">
        <f t="shared" si="20"/>
        <v>146</v>
      </c>
      <c r="L313" s="463" t="str">
        <f t="shared" si="21"/>
        <v/>
      </c>
      <c r="M313" s="463" t="str">
        <f t="shared" si="22"/>
        <v/>
      </c>
      <c r="N313" s="463" t="b">
        <f t="shared" si="23"/>
        <v>0</v>
      </c>
      <c r="O313" s="467" t="s">
        <v>1780</v>
      </c>
      <c r="P313" s="202"/>
      <c r="Q313" s="179"/>
    </row>
    <row r="314" spans="1:17" ht="37.5" customHeight="1" x14ac:dyDescent="0.3">
      <c r="A314" s="366">
        <v>15</v>
      </c>
      <c r="B314" s="383" t="str">
        <f>IFERROR(VLOOKUP(A314,'Outcome Indicators - Section C'!$A$10:$S$27,19,FALSE),"")</f>
        <v/>
      </c>
      <c r="C314" s="466" t="str">
        <f t="array" ref="C314">IFERROR(IF(INDEX('Disaggregation Records'!$E$59:$E$92,MATCH(LEFT(L314,255),LEFT('Disaggregation Records'!$D$59:$D$92,255),0))=0,"",INDEX('Disaggregation Records'!$E$59:$E$92,MATCH(LEFT(L314,255),LEFT('Disaggregation Records'!$D$59:$D$92,255),0))),"")</f>
        <v/>
      </c>
      <c r="D314" s="466" t="str">
        <f t="array" ref="D314">IFERROR(IF(INDEX('Disaggregation Records'!$F$59:$F$92,MATCH(LEFT(L314,255),LEFT('Disaggregation Records'!$D$59:$D$92,255),0))=0,"",INDEX('Disaggregation Records'!$F$59:$F$92,MATCH(LEFT(L314,255),LEFT('Disaggregation Records'!$D$59:$D$92,255),0))),"")</f>
        <v/>
      </c>
      <c r="E314" s="369" t="str">
        <f t="array" ref="E314">IFERROR(IF(INDEX('Disaggregation Data'!$K$159:$K$310,MATCH(LEFT(M314,255),LEFT('Disaggregation Data'!$J$159:$J$310,255),0))=0,"",INDEX('Disaggregation Data'!$K$159:$K$310,MATCH(LEFT(M314,255),LEFT('Disaggregation Data'!J$159:$J$310,255),0))),"")</f>
        <v/>
      </c>
      <c r="F314" s="369" t="str">
        <f t="array" ref="F314">IFERROR(IF(INDEX('Disaggregation Data'!$L$159:$L$310,MATCH(LEFT(M314,255),LEFT('Disaggregation Data'!$J$159:$J$310,255),0))=0,"",INDEX('Disaggregation Data'!$L$159:$L$310,MATCH(LEFT(M314,255),LEFT('Disaggregation Data'!J$159:$J$310,255),0))),"")</f>
        <v/>
      </c>
      <c r="G314" s="369" t="str">
        <f t="array" ref="G314">IFERROR(IF(INDEX('Disaggregation Data'!$M$159:$M$310,MATCH(LEFT(M314,255),LEFT('Disaggregation Data'!$J$159:$J$310,255),0))=0,"",INDEX('Disaggregation Data'!$M$159:$M$310,MATCH(LEFT(M314,255),LEFT('Disaggregation Data'!J$159:$J$310,255),0))),"")</f>
        <v/>
      </c>
      <c r="H314" s="368" t="str">
        <f t="array" ref="H314">IFERROR(IF(INDEX('Disaggregation Data'!$N$159:$N$310,MATCH(LEFT(M314,255),LEFT('Disaggregation Data'!$J$159:$J$310,255),0))=0,"",INDEX('Disaggregation Data'!$N$159:$N$310,MATCH(LEFT(M314,255),LEFT('Disaggregation Data'!J$159:$J$310,255),0))),"")</f>
        <v/>
      </c>
      <c r="I314" s="458" t="str">
        <f t="array" ref="I314">IFERROR(IF(INDEX('Disaggregation Records'!$G$59:$G$92,MATCH(LEFT(L314,255),LEFT('Disaggregation Records'!$D$59:$D$92,255),0))=0,"",INDEX('Disaggregation Records'!$G$59:$G$92,MATCH(LEFT(L314,255),LEFT('Disaggregation Records'!$D$59:$D$92,255),0))),"")</f>
        <v/>
      </c>
      <c r="J314" s="463" t="s">
        <v>735</v>
      </c>
      <c r="K314" s="463">
        <f t="shared" si="20"/>
        <v>147</v>
      </c>
      <c r="L314" s="463" t="str">
        <f t="shared" si="21"/>
        <v/>
      </c>
      <c r="M314" s="463" t="str">
        <f t="shared" si="22"/>
        <v/>
      </c>
      <c r="N314" s="463" t="b">
        <f t="shared" si="23"/>
        <v>0</v>
      </c>
      <c r="O314" s="467" t="s">
        <v>1781</v>
      </c>
      <c r="P314" s="202"/>
      <c r="Q314" s="179"/>
    </row>
    <row r="315" spans="1:17" ht="37.5" customHeight="1" x14ac:dyDescent="0.3">
      <c r="A315" s="366">
        <v>15</v>
      </c>
      <c r="B315" s="383" t="str">
        <f>IFERROR(VLOOKUP(A315,'Outcome Indicators - Section C'!$A$10:$S$27,19,FALSE),"")</f>
        <v/>
      </c>
      <c r="C315" s="466" t="str">
        <f t="array" ref="C315">IFERROR(IF(INDEX('Disaggregation Records'!$E$59:$E$92,MATCH(LEFT(L315,255),LEFT('Disaggregation Records'!$D$59:$D$92,255),0))=0,"",INDEX('Disaggregation Records'!$E$59:$E$92,MATCH(LEFT(L315,255),LEFT('Disaggregation Records'!$D$59:$D$92,255),0))),"")</f>
        <v/>
      </c>
      <c r="D315" s="466" t="str">
        <f t="array" ref="D315">IFERROR(IF(INDEX('Disaggregation Records'!$F$59:$F$92,MATCH(LEFT(L315,255),LEFT('Disaggregation Records'!$D$59:$D$92,255),0))=0,"",INDEX('Disaggregation Records'!$F$59:$F$92,MATCH(LEFT(L315,255),LEFT('Disaggregation Records'!$D$59:$D$92,255),0))),"")</f>
        <v/>
      </c>
      <c r="E315" s="369" t="str">
        <f t="array" ref="E315">IFERROR(IF(INDEX('Disaggregation Data'!$K$159:$K$310,MATCH(LEFT(M315,255),LEFT('Disaggregation Data'!$J$159:$J$310,255),0))=0,"",INDEX('Disaggregation Data'!$K$159:$K$310,MATCH(LEFT(M315,255),LEFT('Disaggregation Data'!J$159:$J$310,255),0))),"")</f>
        <v/>
      </c>
      <c r="F315" s="369" t="str">
        <f t="array" ref="F315">IFERROR(IF(INDEX('Disaggregation Data'!$L$159:$L$310,MATCH(LEFT(M315,255),LEFT('Disaggregation Data'!$J$159:$J$310,255),0))=0,"",INDEX('Disaggregation Data'!$L$159:$L$310,MATCH(LEFT(M315,255),LEFT('Disaggregation Data'!J$159:$J$310,255),0))),"")</f>
        <v/>
      </c>
      <c r="G315" s="369" t="str">
        <f t="array" ref="G315">IFERROR(IF(INDEX('Disaggregation Data'!$M$159:$M$310,MATCH(LEFT(M315,255),LEFT('Disaggregation Data'!$J$159:$J$310,255),0))=0,"",INDEX('Disaggregation Data'!$M$159:$M$310,MATCH(LEFT(M315,255),LEFT('Disaggregation Data'!J$159:$J$310,255),0))),"")</f>
        <v/>
      </c>
      <c r="H315" s="368" t="str">
        <f t="array" ref="H315">IFERROR(IF(INDEX('Disaggregation Data'!$N$159:$N$310,MATCH(LEFT(M315,255),LEFT('Disaggregation Data'!$J$159:$J$310,255),0))=0,"",INDEX('Disaggregation Data'!$N$159:$N$310,MATCH(LEFT(M315,255),LEFT('Disaggregation Data'!J$159:$J$310,255),0))),"")</f>
        <v/>
      </c>
      <c r="I315" s="458" t="str">
        <f t="array" ref="I315">IFERROR(IF(INDEX('Disaggregation Records'!$G$59:$G$92,MATCH(LEFT(L315,255),LEFT('Disaggregation Records'!$D$59:$D$92,255),0))=0,"",INDEX('Disaggregation Records'!$G$59:$G$92,MATCH(LEFT(L315,255),LEFT('Disaggregation Records'!$D$59:$D$92,255),0))),"")</f>
        <v/>
      </c>
      <c r="J315" s="463" t="s">
        <v>735</v>
      </c>
      <c r="K315" s="463">
        <f t="shared" si="20"/>
        <v>148</v>
      </c>
      <c r="L315" s="463" t="str">
        <f t="shared" si="21"/>
        <v/>
      </c>
      <c r="M315" s="463" t="str">
        <f t="shared" si="22"/>
        <v/>
      </c>
      <c r="N315" s="463" t="b">
        <f t="shared" si="23"/>
        <v>0</v>
      </c>
      <c r="O315" s="467" t="s">
        <v>1782</v>
      </c>
      <c r="P315" s="202"/>
      <c r="Q315" s="179"/>
    </row>
    <row r="316" spans="1:17" ht="37.5" customHeight="1" x14ac:dyDescent="0.3">
      <c r="A316" s="366">
        <v>15</v>
      </c>
      <c r="B316" s="383" t="str">
        <f>IFERROR(VLOOKUP(A316,'Outcome Indicators - Section C'!$A$10:$S$27,19,FALSE),"")</f>
        <v/>
      </c>
      <c r="C316" s="466" t="str">
        <f t="array" ref="C316">IFERROR(IF(INDEX('Disaggregation Records'!$E$59:$E$92,MATCH(LEFT(L316,255),LEFT('Disaggregation Records'!$D$59:$D$92,255),0))=0,"",INDEX('Disaggregation Records'!$E$59:$E$92,MATCH(LEFT(L316,255),LEFT('Disaggregation Records'!$D$59:$D$92,255),0))),"")</f>
        <v/>
      </c>
      <c r="D316" s="466" t="str">
        <f t="array" ref="D316">IFERROR(IF(INDEX('Disaggregation Records'!$F$59:$F$92,MATCH(LEFT(L316,255),LEFT('Disaggregation Records'!$D$59:$D$92,255),0))=0,"",INDEX('Disaggregation Records'!$F$59:$F$92,MATCH(LEFT(L316,255),LEFT('Disaggregation Records'!$D$59:$D$92,255),0))),"")</f>
        <v/>
      </c>
      <c r="E316" s="369" t="str">
        <f t="array" ref="E316">IFERROR(IF(INDEX('Disaggregation Data'!$K$159:$K$310,MATCH(LEFT(M316,255),LEFT('Disaggregation Data'!$J$159:$J$310,255),0))=0,"",INDEX('Disaggregation Data'!$K$159:$K$310,MATCH(LEFT(M316,255),LEFT('Disaggregation Data'!J$159:$J$310,255),0))),"")</f>
        <v/>
      </c>
      <c r="F316" s="369" t="str">
        <f t="array" ref="F316">IFERROR(IF(INDEX('Disaggregation Data'!$L$159:$L$310,MATCH(LEFT(M316,255),LEFT('Disaggregation Data'!$J$159:$J$310,255),0))=0,"",INDEX('Disaggregation Data'!$L$159:$L$310,MATCH(LEFT(M316,255),LEFT('Disaggregation Data'!J$159:$J$310,255),0))),"")</f>
        <v/>
      </c>
      <c r="G316" s="369" t="str">
        <f t="array" ref="G316">IFERROR(IF(INDEX('Disaggregation Data'!$M$159:$M$310,MATCH(LEFT(M316,255),LEFT('Disaggregation Data'!$J$159:$J$310,255),0))=0,"",INDEX('Disaggregation Data'!$M$159:$M$310,MATCH(LEFT(M316,255),LEFT('Disaggregation Data'!J$159:$J$310,255),0))),"")</f>
        <v/>
      </c>
      <c r="H316" s="368" t="str">
        <f t="array" ref="H316">IFERROR(IF(INDEX('Disaggregation Data'!$N$159:$N$310,MATCH(LEFT(M316,255),LEFT('Disaggregation Data'!$J$159:$J$310,255),0))=0,"",INDEX('Disaggregation Data'!$N$159:$N$310,MATCH(LEFT(M316,255),LEFT('Disaggregation Data'!J$159:$J$310,255),0))),"")</f>
        <v/>
      </c>
      <c r="I316" s="458" t="str">
        <f t="array" ref="I316">IFERROR(IF(INDEX('Disaggregation Records'!$G$59:$G$92,MATCH(LEFT(L316,255),LEFT('Disaggregation Records'!$D$59:$D$92,255),0))=0,"",INDEX('Disaggregation Records'!$G$59:$G$92,MATCH(LEFT(L316,255),LEFT('Disaggregation Records'!$D$59:$D$92,255),0))),"")</f>
        <v/>
      </c>
      <c r="J316" s="463" t="s">
        <v>735</v>
      </c>
      <c r="K316" s="463">
        <f t="shared" si="20"/>
        <v>149</v>
      </c>
      <c r="L316" s="463" t="str">
        <f t="shared" si="21"/>
        <v/>
      </c>
      <c r="M316" s="463" t="str">
        <f t="shared" si="22"/>
        <v/>
      </c>
      <c r="N316" s="463" t="b">
        <f t="shared" si="23"/>
        <v>0</v>
      </c>
      <c r="O316" s="467" t="s">
        <v>1783</v>
      </c>
      <c r="P316" s="202"/>
      <c r="Q316" s="179"/>
    </row>
    <row r="317" spans="1:17" ht="37.5" customHeight="1" x14ac:dyDescent="0.3">
      <c r="A317" s="366">
        <v>15</v>
      </c>
      <c r="B317" s="383" t="str">
        <f>IFERROR(VLOOKUP(A317,'Outcome Indicators - Section C'!$A$10:$S$27,19,FALSE),"")</f>
        <v/>
      </c>
      <c r="C317" s="466" t="str">
        <f t="array" ref="C317">IFERROR(IF(INDEX('Disaggregation Records'!$E$59:$E$92,MATCH(LEFT(L317,255),LEFT('Disaggregation Records'!$D$59:$D$92,255),0))=0,"",INDEX('Disaggregation Records'!$E$59:$E$92,MATCH(LEFT(L317,255),LEFT('Disaggregation Records'!$D$59:$D$92,255),0))),"")</f>
        <v/>
      </c>
      <c r="D317" s="466" t="str">
        <f t="array" ref="D317">IFERROR(IF(INDEX('Disaggregation Records'!$F$59:$F$92,MATCH(LEFT(L317,255),LEFT('Disaggregation Records'!$D$59:$D$92,255),0))=0,"",INDEX('Disaggregation Records'!$F$59:$F$92,MATCH(LEFT(L317,255),LEFT('Disaggregation Records'!$D$59:$D$92,255),0))),"")</f>
        <v/>
      </c>
      <c r="E317" s="369" t="str">
        <f t="array" ref="E317">IFERROR(IF(INDEX('Disaggregation Data'!$K$159:$K$310,MATCH(LEFT(M317,255),LEFT('Disaggregation Data'!$J$159:$J$310,255),0))=0,"",INDEX('Disaggregation Data'!$K$159:$K$310,MATCH(LEFT(M317,255),LEFT('Disaggregation Data'!J$159:$J$310,255),0))),"")</f>
        <v/>
      </c>
      <c r="F317" s="369" t="str">
        <f t="array" ref="F317">IFERROR(IF(INDEX('Disaggregation Data'!$L$159:$L$310,MATCH(LEFT(M317,255),LEFT('Disaggregation Data'!$J$159:$J$310,255),0))=0,"",INDEX('Disaggregation Data'!$L$159:$L$310,MATCH(LEFT(M317,255),LEFT('Disaggregation Data'!J$159:$J$310,255),0))),"")</f>
        <v/>
      </c>
      <c r="G317" s="369" t="str">
        <f t="array" ref="G317">IFERROR(IF(INDEX('Disaggregation Data'!$M$159:$M$310,MATCH(LEFT(M317,255),LEFT('Disaggregation Data'!$J$159:$J$310,255),0))=0,"",INDEX('Disaggregation Data'!$M$159:$M$310,MATCH(LEFT(M317,255),LEFT('Disaggregation Data'!J$159:$J$310,255),0))),"")</f>
        <v/>
      </c>
      <c r="H317" s="368" t="str">
        <f t="array" ref="H317">IFERROR(IF(INDEX('Disaggregation Data'!$N$159:$N$310,MATCH(LEFT(M317,255),LEFT('Disaggregation Data'!$J$159:$J$310,255),0))=0,"",INDEX('Disaggregation Data'!$N$159:$N$310,MATCH(LEFT(M317,255),LEFT('Disaggregation Data'!J$159:$J$310,255),0))),"")</f>
        <v/>
      </c>
      <c r="I317" s="458" t="str">
        <f t="array" ref="I317">IFERROR(IF(INDEX('Disaggregation Records'!$G$59:$G$92,MATCH(LEFT(L317,255),LEFT('Disaggregation Records'!$D$59:$D$92,255),0))=0,"",INDEX('Disaggregation Records'!$G$59:$G$92,MATCH(LEFT(L317,255),LEFT('Disaggregation Records'!$D$59:$D$92,255),0))),"")</f>
        <v/>
      </c>
      <c r="J317" s="463" t="s">
        <v>735</v>
      </c>
      <c r="K317" s="463">
        <f t="shared" si="20"/>
        <v>150</v>
      </c>
      <c r="L317" s="463" t="str">
        <f t="shared" si="21"/>
        <v/>
      </c>
      <c r="M317" s="463" t="str">
        <f t="shared" si="22"/>
        <v/>
      </c>
      <c r="N317" s="463" t="b">
        <f t="shared" si="23"/>
        <v>0</v>
      </c>
      <c r="O317" s="467" t="s">
        <v>1784</v>
      </c>
      <c r="P317" s="202"/>
      <c r="Q317" s="179"/>
    </row>
    <row r="318" spans="1:17" ht="0.75" customHeight="1" thickBot="1" x14ac:dyDescent="0.35">
      <c r="A318" s="65"/>
      <c r="B318" s="66"/>
      <c r="C318" s="66"/>
      <c r="D318" s="66"/>
      <c r="E318" s="66"/>
      <c r="F318" s="66"/>
      <c r="G318" s="66"/>
      <c r="H318" s="66"/>
      <c r="I318" s="66"/>
      <c r="J318" s="66"/>
      <c r="K318" s="66"/>
      <c r="L318" s="66"/>
      <c r="M318" s="66"/>
      <c r="N318" s="66"/>
      <c r="O318" s="66"/>
      <c r="P318" s="172"/>
      <c r="Q318" s="173"/>
    </row>
    <row r="319" spans="1:17" ht="30" hidden="1" customHeight="1" x14ac:dyDescent="0.3">
      <c r="P319" s="135"/>
      <c r="Q319" s="135"/>
    </row>
    <row r="320" spans="1:17" ht="30" hidden="1" customHeight="1" x14ac:dyDescent="0.3">
      <c r="P320" s="135"/>
      <c r="Q320" s="135"/>
    </row>
    <row r="321" spans="1:33" ht="30" hidden="1" customHeight="1" x14ac:dyDescent="0.3">
      <c r="P321" s="135"/>
      <c r="Q321" s="135"/>
    </row>
    <row r="322" spans="1:33" hidden="1" x14ac:dyDescent="0.3">
      <c r="P322" s="135"/>
      <c r="Q322" s="135"/>
    </row>
    <row r="323" spans="1:33" ht="36" customHeight="1" thickBot="1" x14ac:dyDescent="0.35">
      <c r="P323" s="135"/>
      <c r="Q323" s="135"/>
    </row>
    <row r="324" spans="1:33" ht="33" customHeight="1" thickBot="1" x14ac:dyDescent="0.35">
      <c r="A324" s="538" t="s">
        <v>30</v>
      </c>
      <c r="B324" s="539"/>
      <c r="C324" s="539"/>
      <c r="D324" s="539"/>
      <c r="E324" s="539"/>
      <c r="F324" s="539"/>
      <c r="G324" s="539"/>
      <c r="H324" s="539"/>
      <c r="I324" s="539"/>
      <c r="J324" s="539"/>
      <c r="K324" s="539"/>
      <c r="L324" s="539"/>
      <c r="M324" s="539"/>
      <c r="N324" s="539"/>
      <c r="O324" s="539"/>
      <c r="P324" s="539"/>
      <c r="Q324" s="539"/>
      <c r="R324" s="539"/>
      <c r="S324" s="539"/>
      <c r="T324" s="539"/>
      <c r="U324" s="539"/>
      <c r="V324" s="175"/>
      <c r="W324" s="301"/>
      <c r="X324" s="301"/>
      <c r="Y324" s="301"/>
      <c r="Z324" s="301"/>
      <c r="AA324" s="301"/>
      <c r="AB324" s="301"/>
      <c r="AC324" s="301"/>
      <c r="AD324" s="301"/>
      <c r="AE324" s="13"/>
      <c r="AF324" s="135"/>
      <c r="AG324" s="135"/>
    </row>
    <row r="325" spans="1:33" ht="51" customHeight="1" x14ac:dyDescent="0.3">
      <c r="A325" s="409" t="s">
        <v>26</v>
      </c>
      <c r="B325" s="409" t="s">
        <v>126</v>
      </c>
      <c r="C325" s="409" t="s">
        <v>42</v>
      </c>
      <c r="D325" s="409" t="s">
        <v>31</v>
      </c>
      <c r="E325" s="409" t="s">
        <v>2</v>
      </c>
      <c r="F325" s="409" t="s">
        <v>3</v>
      </c>
      <c r="G325" s="409" t="s">
        <v>4</v>
      </c>
      <c r="H325" s="409" t="s">
        <v>33</v>
      </c>
      <c r="I325" s="409"/>
      <c r="J325" s="409" t="s">
        <v>155</v>
      </c>
      <c r="K325" s="409" t="s">
        <v>138</v>
      </c>
      <c r="L325" s="409" t="s">
        <v>139</v>
      </c>
      <c r="M325" s="409" t="s">
        <v>136</v>
      </c>
      <c r="N325" s="409" t="s">
        <v>137</v>
      </c>
      <c r="O325" s="409" t="s">
        <v>156</v>
      </c>
      <c r="P325" s="409"/>
      <c r="Q325" s="409"/>
      <c r="R325" s="409"/>
      <c r="S325" s="409"/>
      <c r="T325" s="409"/>
      <c r="U325" s="409" t="s">
        <v>18</v>
      </c>
      <c r="V325" s="409" t="s">
        <v>9</v>
      </c>
      <c r="W325" s="469"/>
      <c r="X325" s="469" t="s">
        <v>220</v>
      </c>
      <c r="Y325" s="469">
        <v>0</v>
      </c>
      <c r="Z325" s="469" t="s">
        <v>157</v>
      </c>
      <c r="AA325" s="469" t="s">
        <v>60</v>
      </c>
      <c r="AB325" s="469" t="s">
        <v>62</v>
      </c>
      <c r="AC325" s="469" t="s">
        <v>240</v>
      </c>
      <c r="AD325" s="469" t="s">
        <v>62</v>
      </c>
      <c r="AE325" s="219"/>
      <c r="AF325" s="135"/>
      <c r="AG325" s="135"/>
    </row>
    <row r="326" spans="1:33" ht="37.5" hidden="1" customHeight="1" x14ac:dyDescent="0.3">
      <c r="A326" s="366" t="s">
        <v>83</v>
      </c>
      <c r="B326" s="383" t="str">
        <f>IFERROR(VLOOKUP(A326,'Coverage Indicators - Section D'!$A$10:$Y$34,25,FALSE),"")</f>
        <v/>
      </c>
      <c r="C326" s="466" t="str">
        <f t="array" ref="C326">IFERROR(IF(INDEX('Disaggregation Records'!$E$95:$E$183,MATCH(LEFT(Z326,255),LEFT('Disaggregation Records'!$D$95:$D$183,255),0))=0,"",INDEX('Disaggregation Records'!$E$95:$E$183,MATCH(LEFT(Z326,255),LEFT('Disaggregation Records'!$D$95:$D$183,255),0))),"")</f>
        <v/>
      </c>
      <c r="D326" s="466" t="str">
        <f t="array" ref="D326">IFERROR(IF(INDEX('Disaggregation Records'!$F$95:$F$183,MATCH(LEFT(Z326,255),LEFT('Disaggregation Records'!$D$95:$D$183,255),0))=0,"",INDEX('Disaggregation Records'!$F$95:$F$183,MATCH(LEFT(Z326,255),LEFT('Disaggregation Records'!$D$95:$D$183,255),0))),"")</f>
        <v/>
      </c>
      <c r="E326" s="385" t="str">
        <f t="array" ref="E326">IFERROR(IF(INDEX('Disaggregation Data'!$K$315:$K$536,MATCH(LEFT(X326,255),LEFT('Disaggregation Data'!$J$315:$J$536,255),0))=0,"",INDEX('Disaggregation Data'!$K$315:$K$536,MATCH(LEFT(X326,255),LEFT('Disaggregation Data'!J$315:$J$536,255),0))),"")</f>
        <v/>
      </c>
      <c r="F326" s="386" t="str">
        <f t="array" ref="F326">IFERROR(IF(INDEX('Disaggregation Data'!$L$315:$L$536,MATCH(LEFT(X326,255),LEFT('Disaggregation Data'!$J$315:$J$536,255),0))=0,"",INDEX('Disaggregation Data'!$L$315:$L$536,MATCH(LEFT(X326,255),LEFT('Disaggregation Data'!J$315:$J$536,255),0))),"")</f>
        <v/>
      </c>
      <c r="G326" s="441" t="str">
        <f t="array" ref="G326">IFERROR(IF(INDEX('Disaggregation Data'!$M$315:$M$536,MATCH(LEFT(X326,255),LEFT('Disaggregation Data'!$J$315:$J$536,255),0))=0,(E326/F326)*100,INDEX('Disaggregation Data'!$M$315:$M$536,MATCH(LEFT(X326,255),LEFT('Disaggregation Data'!J$315:$J$536,255),0))),"")</f>
        <v/>
      </c>
      <c r="H326" s="389" t="str">
        <f t="array" ref="H326">IFERROR(IF(INDEX('Disaggregation Data'!$N$315:$N$536,MATCH(LEFT(X326,255),LEFT('Disaggregation Data'!$J$315:$J$536,255),0))=0,"",INDEX('Disaggregation Data'!$N$315:$N$536,MATCH(LEFT(X326,255),LEFT('Disaggregation Data'!J$315:$J$536,255),0))),"")</f>
        <v/>
      </c>
      <c r="I326" s="470"/>
      <c r="J326" s="470"/>
      <c r="K326" s="470"/>
      <c r="L326" s="470"/>
      <c r="M326" s="470"/>
      <c r="N326" s="470"/>
      <c r="O326" s="470"/>
      <c r="P326" s="470"/>
      <c r="Q326" s="470"/>
      <c r="R326" s="470"/>
      <c r="S326" s="470"/>
      <c r="T326" s="470"/>
      <c r="U326" s="389" t="str">
        <f t="array" ref="U326">IFERROR(IF(INDEX('Disaggregation Data'!$O$315:$O$536,MATCH(LEFT(X326,255),LEFT('Disaggregation Data'!$J$315:$J$536,255),0))=0,"",INDEX('Disaggregation Data'!$O$315:$O$536,MATCH(LEFT(X326,255),LEFT('Disaggregation Data'!J$315:$J$536,255),0))),"")</f>
        <v/>
      </c>
      <c r="V326" s="401" t="str">
        <f t="array" ref="V326">IFERROR(IF(INDEX('Disaggregation Data'!$P$315:$P$536,MATCH(LEFT(X326,255),LEFT('Disaggregation Data'!$J$315:$J$536,255),0))=0,"",INDEX('Disaggregation Data'!$P$315:$P$536,MATCH(LEFT(X326,255),LEFT('Disaggregation Data'!J$315:$J$536,255),0))),"")</f>
        <v/>
      </c>
      <c r="W326" s="471"/>
      <c r="X326" s="471" t="str">
        <f>IF(B326&lt;&gt;"",B326&amp;C326&amp;D326,"")</f>
        <v/>
      </c>
      <c r="Y326" s="471">
        <f>IF(B326=B325,Y325+1,0)</f>
        <v>0</v>
      </c>
      <c r="Z326" s="471" t="str">
        <f>IF(B326&lt;&gt;"",B326&amp;"-"&amp;Y326,"")</f>
        <v/>
      </c>
      <c r="AA326" s="471" t="b">
        <f>IFERROR(IF(B326&lt;&gt;"",TRUE,FALSE),"")</f>
        <v>0</v>
      </c>
      <c r="AB326" s="471" t="s">
        <v>61</v>
      </c>
      <c r="AC326" s="471" t="str">
        <f t="array" ref="AC326">IFERROR(IF(INDEX('Disaggregation Records'!$G$95:$G$183,MATCH(LEFT(Z326,255),LEFT('Disaggregation Records'!$D$95:$D$183,255),0))=0,"",INDEX('Disaggregation Records'!$G$95:$G$183,MATCH(LEFT(Z326,255),LEFT('Disaggregation Records'!$D$95:$D$183,255),0))),"")</f>
        <v/>
      </c>
      <c r="AD326" s="471" t="s">
        <v>61</v>
      </c>
      <c r="AE326" s="219"/>
      <c r="AF326" s="135"/>
      <c r="AG326" s="135"/>
    </row>
    <row r="327" spans="1:33" ht="37.5" customHeight="1" x14ac:dyDescent="0.3">
      <c r="A327" s="366">
        <v>1</v>
      </c>
      <c r="B327" s="383" t="str">
        <f>IFERROR(VLOOKUP(A327,'Coverage Indicators - Section D'!$A$10:$Y$34,25,FALSE),"")</f>
        <v/>
      </c>
      <c r="C327" s="466" t="str">
        <f t="array" ref="C327">IFERROR(IF(INDEX('Disaggregation Records'!$E$95:$E$183,MATCH(LEFT(Z327,255),LEFT('Disaggregation Records'!$D$95:$D$183,255),0))=0,"",INDEX('Disaggregation Records'!$E$95:$E$183,MATCH(LEFT(Z327,255),LEFT('Disaggregation Records'!$D$95:$D$183,255),0))),"")</f>
        <v/>
      </c>
      <c r="D327" s="466" t="str">
        <f t="array" ref="D327">IFERROR(IF(INDEX('Disaggregation Records'!$F$95:$F$183,MATCH(LEFT(Z327,255),LEFT('Disaggregation Records'!$D$95:$D$183,255),0))=0,"",INDEX('Disaggregation Records'!$F$95:$F$183,MATCH(LEFT(Z327,255),LEFT('Disaggregation Records'!$D$95:$D$183,255),0))),"")</f>
        <v/>
      </c>
      <c r="E327" s="385" t="str">
        <f t="array" ref="E327">IFERROR(IF(INDEX('Disaggregation Data'!$K$315:$K$536,MATCH(LEFT(X327,255),LEFT('Disaggregation Data'!$J$315:$J$536,255),0))=0,"",INDEX('Disaggregation Data'!$K$315:$K$536,MATCH(LEFT(X327,255),LEFT('Disaggregation Data'!J$315:$J$536,255),0))),"")</f>
        <v/>
      </c>
      <c r="F327" s="386" t="str">
        <f t="array" ref="F327">IFERROR(IF(INDEX('Disaggregation Data'!$L$315:$L$536,MATCH(LEFT(X327,255),LEFT('Disaggregation Data'!$J$315:$J$536,255),0))=0,"",INDEX('Disaggregation Data'!$L$315:$L$536,MATCH(LEFT(X327,255),LEFT('Disaggregation Data'!J$315:$J$536,255),0))),"")</f>
        <v/>
      </c>
      <c r="G327" s="441" t="str">
        <f t="array" ref="G327">IFERROR(IF(INDEX('Disaggregation Data'!$M$315:$M$536,MATCH(LEFT(X327,255),LEFT('Disaggregation Data'!$J$315:$J$536,255),0))=0,(E327/F327)*100,INDEX('Disaggregation Data'!$M$315:$M$536,MATCH(LEFT(X327,255),LEFT('Disaggregation Data'!J$315:$J$536,255),0))),"")</f>
        <v/>
      </c>
      <c r="H327" s="389" t="str">
        <f t="array" ref="H327">IFERROR(IF(INDEX('Disaggregation Data'!$N$315:$N$536,MATCH(LEFT(X327,255),LEFT('Disaggregation Data'!$J$315:$J$536,255),0))=0,"",INDEX('Disaggregation Data'!$N$315:$N$536,MATCH(LEFT(X327,255),LEFT('Disaggregation Data'!J$315:$J$536,255),0))),"")</f>
        <v/>
      </c>
      <c r="I327" s="470"/>
      <c r="J327" s="470"/>
      <c r="K327" s="470"/>
      <c r="L327" s="470"/>
      <c r="M327" s="470"/>
      <c r="N327" s="470"/>
      <c r="O327" s="470"/>
      <c r="P327" s="470"/>
      <c r="Q327" s="470"/>
      <c r="R327" s="470"/>
      <c r="S327" s="470"/>
      <c r="T327" s="470"/>
      <c r="U327" s="389" t="str">
        <f t="array" ref="U327">IFERROR(IF(INDEX('Disaggregation Data'!$O$315:$O$536,MATCH(LEFT(X327,255),LEFT('Disaggregation Data'!$J$315:$J$536,255),0))=0,"",INDEX('Disaggregation Data'!$O$315:$O$536,MATCH(LEFT(X327,255),LEFT('Disaggregation Data'!J$315:$J$536,255),0))),"")</f>
        <v/>
      </c>
      <c r="V327" s="401" t="str">
        <f t="array" ref="V327">IFERROR(IF(INDEX('Disaggregation Data'!$P$315:$P$536,MATCH(LEFT(X327,255),LEFT('Disaggregation Data'!$J$315:$J$536,255),0))=0,"",INDEX('Disaggregation Data'!$P$315:$P$536,MATCH(LEFT(X327,255),LEFT('Disaggregation Data'!J$315:$J$536,255),0))),"")</f>
        <v/>
      </c>
      <c r="W327" s="471"/>
      <c r="X327" s="471" t="str">
        <f t="shared" ref="X327:X390" si="24">IF(B327&lt;&gt;"",B327&amp;C327&amp;D327,"")</f>
        <v/>
      </c>
      <c r="Y327" s="471">
        <f t="shared" ref="Y327:Y390" si="25">IF(B327=B326,Y326+1,0)</f>
        <v>1</v>
      </c>
      <c r="Z327" s="471" t="str">
        <f t="shared" ref="Z327:Z390" si="26">IF(B327&lt;&gt;"",B327&amp;"-"&amp;Y327,"")</f>
        <v/>
      </c>
      <c r="AA327" s="471" t="b">
        <f t="shared" ref="AA327:AA390" si="27">IFERROR(IF(B327&lt;&gt;"",TRUE,FALSE),"")</f>
        <v>0</v>
      </c>
      <c r="AB327" s="471" t="s">
        <v>1785</v>
      </c>
      <c r="AC327" s="471" t="str">
        <f t="array" ref="AC327">IFERROR(IF(INDEX('Disaggregation Records'!$G$95:$G$183,MATCH(LEFT(Z327,255),LEFT('Disaggregation Records'!$D$95:$D$183,255),0))=0,"",INDEX('Disaggregation Records'!$G$95:$G$183,MATCH(LEFT(Z327,255),LEFT('Disaggregation Records'!$D$95:$D$183,255),0))),"")</f>
        <v/>
      </c>
      <c r="AD327" s="471" t="s">
        <v>737</v>
      </c>
      <c r="AE327" s="219"/>
      <c r="AF327" s="135"/>
      <c r="AG327" s="135"/>
    </row>
    <row r="328" spans="1:33" ht="37.5" customHeight="1" x14ac:dyDescent="0.3">
      <c r="A328" s="366">
        <v>1</v>
      </c>
      <c r="B328" s="383" t="str">
        <f>IFERROR(VLOOKUP(A328,'Coverage Indicators - Section D'!$A$10:$Y$34,25,FALSE),"")</f>
        <v/>
      </c>
      <c r="C328" s="466" t="str">
        <f t="array" ref="C328">IFERROR(IF(INDEX('Disaggregation Records'!$E$95:$E$183,MATCH(LEFT(Z328,255),LEFT('Disaggregation Records'!$D$95:$D$183,255),0))=0,"",INDEX('Disaggregation Records'!$E$95:$E$183,MATCH(LEFT(Z328,255),LEFT('Disaggregation Records'!$D$95:$D$183,255),0))),"")</f>
        <v/>
      </c>
      <c r="D328" s="466" t="str">
        <f t="array" ref="D328">IFERROR(IF(INDEX('Disaggregation Records'!$F$95:$F$183,MATCH(LEFT(Z328,255),LEFT('Disaggregation Records'!$D$95:$D$183,255),0))=0,"",INDEX('Disaggregation Records'!$F$95:$F$183,MATCH(LEFT(Z328,255),LEFT('Disaggregation Records'!$D$95:$D$183,255),0))),"")</f>
        <v/>
      </c>
      <c r="E328" s="385" t="str">
        <f t="array" ref="E328">IFERROR(IF(INDEX('Disaggregation Data'!$K$315:$K$536,MATCH(LEFT(X328,255),LEFT('Disaggregation Data'!$J$315:$J$536,255),0))=0,"",INDEX('Disaggregation Data'!$K$315:$K$536,MATCH(LEFT(X328,255),LEFT('Disaggregation Data'!J$315:$J$536,255),0))),"")</f>
        <v/>
      </c>
      <c r="F328" s="386" t="str">
        <f t="array" ref="F328">IFERROR(IF(INDEX('Disaggregation Data'!$L$315:$L$536,MATCH(LEFT(X328,255),LEFT('Disaggregation Data'!$J$315:$J$536,255),0))=0,"",INDEX('Disaggregation Data'!$L$315:$L$536,MATCH(LEFT(X328,255),LEFT('Disaggregation Data'!J$315:$J$536,255),0))),"")</f>
        <v/>
      </c>
      <c r="G328" s="441" t="str">
        <f t="array" ref="G328">IFERROR(IF(INDEX('Disaggregation Data'!$M$315:$M$536,MATCH(LEFT(X328,255),LEFT('Disaggregation Data'!$J$315:$J$536,255),0))=0,(E328/F328)*100,INDEX('Disaggregation Data'!$M$315:$M$536,MATCH(LEFT(X328,255),LEFT('Disaggregation Data'!J$315:$J$536,255),0))),"")</f>
        <v/>
      </c>
      <c r="H328" s="389" t="str">
        <f t="array" ref="H328">IFERROR(IF(INDEX('Disaggregation Data'!$N$315:$N$536,MATCH(LEFT(X328,255),LEFT('Disaggregation Data'!$J$315:$J$536,255),0))=0,"",INDEX('Disaggregation Data'!$N$315:$N$536,MATCH(LEFT(X328,255),LEFT('Disaggregation Data'!J$315:$J$536,255),0))),"")</f>
        <v/>
      </c>
      <c r="I328" s="470"/>
      <c r="J328" s="470"/>
      <c r="K328" s="470"/>
      <c r="L328" s="470"/>
      <c r="M328" s="470"/>
      <c r="N328" s="470"/>
      <c r="O328" s="470"/>
      <c r="P328" s="470"/>
      <c r="Q328" s="470"/>
      <c r="R328" s="470"/>
      <c r="S328" s="470"/>
      <c r="T328" s="470"/>
      <c r="U328" s="389" t="str">
        <f t="array" ref="U328">IFERROR(IF(INDEX('Disaggregation Data'!$O$315:$O$536,MATCH(LEFT(X328,255),LEFT('Disaggregation Data'!$J$315:$J$536,255),0))=0,"",INDEX('Disaggregation Data'!$O$315:$O$536,MATCH(LEFT(X328,255),LEFT('Disaggregation Data'!J$315:$J$536,255),0))),"")</f>
        <v/>
      </c>
      <c r="V328" s="401" t="str">
        <f t="array" ref="V328">IFERROR(IF(INDEX('Disaggregation Data'!$P$315:$P$536,MATCH(LEFT(X328,255),LEFT('Disaggregation Data'!$J$315:$J$536,255),0))=0,"",INDEX('Disaggregation Data'!$P$315:$P$536,MATCH(LEFT(X328,255),LEFT('Disaggregation Data'!J$315:$J$536,255),0))),"")</f>
        <v/>
      </c>
      <c r="W328" s="471"/>
      <c r="X328" s="471" t="str">
        <f t="shared" si="24"/>
        <v/>
      </c>
      <c r="Y328" s="471">
        <f t="shared" si="25"/>
        <v>2</v>
      </c>
      <c r="Z328" s="471" t="str">
        <f t="shared" si="26"/>
        <v/>
      </c>
      <c r="AA328" s="471" t="b">
        <f t="shared" si="27"/>
        <v>0</v>
      </c>
      <c r="AB328" s="471" t="s">
        <v>1786</v>
      </c>
      <c r="AC328" s="471" t="str">
        <f t="array" ref="AC328">IFERROR(IF(INDEX('Disaggregation Records'!$G$95:$G$183,MATCH(LEFT(Z328,255),LEFT('Disaggregation Records'!$D$95:$D$183,255),0))=0,"",INDEX('Disaggregation Records'!$G$95:$G$183,MATCH(LEFT(Z328,255),LEFT('Disaggregation Records'!$D$95:$D$183,255),0))),"")</f>
        <v/>
      </c>
      <c r="AD328" s="471" t="s">
        <v>737</v>
      </c>
      <c r="AE328" s="219"/>
      <c r="AF328" s="135"/>
      <c r="AG328" s="135"/>
    </row>
    <row r="329" spans="1:33" ht="37.5" customHeight="1" x14ac:dyDescent="0.3">
      <c r="A329" s="366">
        <v>1</v>
      </c>
      <c r="B329" s="383" t="str">
        <f>IFERROR(VLOOKUP(A329,'Coverage Indicators - Section D'!$A$10:$Y$34,25,FALSE),"")</f>
        <v/>
      </c>
      <c r="C329" s="466" t="str">
        <f t="array" ref="C329">IFERROR(IF(INDEX('Disaggregation Records'!$E$95:$E$183,MATCH(LEFT(Z329,255),LEFT('Disaggregation Records'!$D$95:$D$183,255),0))=0,"",INDEX('Disaggregation Records'!$E$95:$E$183,MATCH(LEFT(Z329,255),LEFT('Disaggregation Records'!$D$95:$D$183,255),0))),"")</f>
        <v/>
      </c>
      <c r="D329" s="466" t="str">
        <f t="array" ref="D329">IFERROR(IF(INDEX('Disaggregation Records'!$F$95:$F$183,MATCH(LEFT(Z329,255),LEFT('Disaggregation Records'!$D$95:$D$183,255),0))=0,"",INDEX('Disaggregation Records'!$F$95:$F$183,MATCH(LEFT(Z329,255),LEFT('Disaggregation Records'!$D$95:$D$183,255),0))),"")</f>
        <v/>
      </c>
      <c r="E329" s="385" t="str">
        <f t="array" ref="E329">IFERROR(IF(INDEX('Disaggregation Data'!$K$315:$K$536,MATCH(LEFT(X329,255),LEFT('Disaggregation Data'!$J$315:$J$536,255),0))=0,"",INDEX('Disaggregation Data'!$K$315:$K$536,MATCH(LEFT(X329,255),LEFT('Disaggregation Data'!J$315:$J$536,255),0))),"")</f>
        <v/>
      </c>
      <c r="F329" s="386" t="str">
        <f t="array" ref="F329">IFERROR(IF(INDEX('Disaggregation Data'!$L$315:$L$536,MATCH(LEFT(X329,255),LEFT('Disaggregation Data'!$J$315:$J$536,255),0))=0,"",INDEX('Disaggregation Data'!$L$315:$L$536,MATCH(LEFT(X329,255),LEFT('Disaggregation Data'!J$315:$J$536,255),0))),"")</f>
        <v/>
      </c>
      <c r="G329" s="441" t="str">
        <f t="array" ref="G329">IFERROR(IF(INDEX('Disaggregation Data'!$M$315:$M$536,MATCH(LEFT(X329,255),LEFT('Disaggregation Data'!$J$315:$J$536,255),0))=0,(E329/F329)*100,INDEX('Disaggregation Data'!$M$315:$M$536,MATCH(LEFT(X329,255),LEFT('Disaggregation Data'!J$315:$J$536,255),0))),"")</f>
        <v/>
      </c>
      <c r="H329" s="389" t="str">
        <f t="array" ref="H329">IFERROR(IF(INDEX('Disaggregation Data'!$N$315:$N$536,MATCH(LEFT(X329,255),LEFT('Disaggregation Data'!$J$315:$J$536,255),0))=0,"",INDEX('Disaggregation Data'!$N$315:$N$536,MATCH(LEFT(X329,255),LEFT('Disaggregation Data'!J$315:$J$536,255),0))),"")</f>
        <v/>
      </c>
      <c r="I329" s="470"/>
      <c r="J329" s="470"/>
      <c r="K329" s="470"/>
      <c r="L329" s="470"/>
      <c r="M329" s="470"/>
      <c r="N329" s="470"/>
      <c r="O329" s="470"/>
      <c r="P329" s="470"/>
      <c r="Q329" s="470"/>
      <c r="R329" s="470"/>
      <c r="S329" s="470"/>
      <c r="T329" s="470"/>
      <c r="U329" s="389" t="str">
        <f t="array" ref="U329">IFERROR(IF(INDEX('Disaggregation Data'!$O$315:$O$536,MATCH(LEFT(X329,255),LEFT('Disaggregation Data'!$J$315:$J$536,255),0))=0,"",INDEX('Disaggregation Data'!$O$315:$O$536,MATCH(LEFT(X329,255),LEFT('Disaggregation Data'!J$315:$J$536,255),0))),"")</f>
        <v/>
      </c>
      <c r="V329" s="401" t="str">
        <f t="array" ref="V329">IFERROR(IF(INDEX('Disaggregation Data'!$P$315:$P$536,MATCH(LEFT(X329,255),LEFT('Disaggregation Data'!$J$315:$J$536,255),0))=0,"",INDEX('Disaggregation Data'!$P$315:$P$536,MATCH(LEFT(X329,255),LEFT('Disaggregation Data'!J$315:$J$536,255),0))),"")</f>
        <v/>
      </c>
      <c r="W329" s="471"/>
      <c r="X329" s="471" t="str">
        <f t="shared" si="24"/>
        <v/>
      </c>
      <c r="Y329" s="471">
        <f t="shared" si="25"/>
        <v>3</v>
      </c>
      <c r="Z329" s="471" t="str">
        <f t="shared" si="26"/>
        <v/>
      </c>
      <c r="AA329" s="471" t="b">
        <f t="shared" si="27"/>
        <v>0</v>
      </c>
      <c r="AB329" s="471" t="s">
        <v>1787</v>
      </c>
      <c r="AC329" s="471" t="str">
        <f t="array" ref="AC329">IFERROR(IF(INDEX('Disaggregation Records'!$G$95:$G$183,MATCH(LEFT(Z329,255),LEFT('Disaggregation Records'!$D$95:$D$183,255),0))=0,"",INDEX('Disaggregation Records'!$G$95:$G$183,MATCH(LEFT(Z329,255),LEFT('Disaggregation Records'!$D$95:$D$183,255),0))),"")</f>
        <v/>
      </c>
      <c r="AD329" s="471" t="s">
        <v>737</v>
      </c>
      <c r="AE329" s="219"/>
      <c r="AF329" s="135"/>
      <c r="AG329" s="135"/>
    </row>
    <row r="330" spans="1:33" ht="37.5" customHeight="1" x14ac:dyDescent="0.3">
      <c r="A330" s="366">
        <v>1</v>
      </c>
      <c r="B330" s="383" t="str">
        <f>IFERROR(VLOOKUP(A330,'Coverage Indicators - Section D'!$A$10:$Y$34,25,FALSE),"")</f>
        <v/>
      </c>
      <c r="C330" s="466" t="str">
        <f t="array" ref="C330">IFERROR(IF(INDEX('Disaggregation Records'!$E$95:$E$183,MATCH(LEFT(Z330,255),LEFT('Disaggregation Records'!$D$95:$D$183,255),0))=0,"",INDEX('Disaggregation Records'!$E$95:$E$183,MATCH(LEFT(Z330,255),LEFT('Disaggregation Records'!$D$95:$D$183,255),0))),"")</f>
        <v/>
      </c>
      <c r="D330" s="466" t="str">
        <f t="array" ref="D330">IFERROR(IF(INDEX('Disaggregation Records'!$F$95:$F$183,MATCH(LEFT(Z330,255),LEFT('Disaggregation Records'!$D$95:$D$183,255),0))=0,"",INDEX('Disaggregation Records'!$F$95:$F$183,MATCH(LEFT(Z330,255),LEFT('Disaggregation Records'!$D$95:$D$183,255),0))),"")</f>
        <v/>
      </c>
      <c r="E330" s="385" t="str">
        <f t="array" ref="E330">IFERROR(IF(INDEX('Disaggregation Data'!$K$315:$K$536,MATCH(LEFT(X330,255),LEFT('Disaggregation Data'!$J$315:$J$536,255),0))=0,"",INDEX('Disaggregation Data'!$K$315:$K$536,MATCH(LEFT(X330,255),LEFT('Disaggregation Data'!J$315:$J$536,255),0))),"")</f>
        <v/>
      </c>
      <c r="F330" s="386" t="str">
        <f t="array" ref="F330">IFERROR(IF(INDEX('Disaggregation Data'!$L$315:$L$536,MATCH(LEFT(X330,255),LEFT('Disaggregation Data'!$J$315:$J$536,255),0))=0,"",INDEX('Disaggregation Data'!$L$315:$L$536,MATCH(LEFT(X330,255),LEFT('Disaggregation Data'!J$315:$J$536,255),0))),"")</f>
        <v/>
      </c>
      <c r="G330" s="441" t="str">
        <f t="array" ref="G330">IFERROR(IF(INDEX('Disaggregation Data'!$M$315:$M$536,MATCH(LEFT(X330,255),LEFT('Disaggregation Data'!$J$315:$J$536,255),0))=0,(E330/F330)*100,INDEX('Disaggregation Data'!$M$315:$M$536,MATCH(LEFT(X330,255),LEFT('Disaggregation Data'!J$315:$J$536,255),0))),"")</f>
        <v/>
      </c>
      <c r="H330" s="389" t="str">
        <f t="array" ref="H330">IFERROR(IF(INDEX('Disaggregation Data'!$N$315:$N$536,MATCH(LEFT(X330,255),LEFT('Disaggregation Data'!$J$315:$J$536,255),0))=0,"",INDEX('Disaggregation Data'!$N$315:$N$536,MATCH(LEFT(X330,255),LEFT('Disaggregation Data'!J$315:$J$536,255),0))),"")</f>
        <v/>
      </c>
      <c r="I330" s="470"/>
      <c r="J330" s="470"/>
      <c r="K330" s="470"/>
      <c r="L330" s="470"/>
      <c r="M330" s="470"/>
      <c r="N330" s="470"/>
      <c r="O330" s="470"/>
      <c r="P330" s="470"/>
      <c r="Q330" s="470"/>
      <c r="R330" s="470"/>
      <c r="S330" s="470"/>
      <c r="T330" s="470"/>
      <c r="U330" s="389" t="str">
        <f t="array" ref="U330">IFERROR(IF(INDEX('Disaggregation Data'!$O$315:$O$536,MATCH(LEFT(X330,255),LEFT('Disaggregation Data'!$J$315:$J$536,255),0))=0,"",INDEX('Disaggregation Data'!$O$315:$O$536,MATCH(LEFT(X330,255),LEFT('Disaggregation Data'!J$315:$J$536,255),0))),"")</f>
        <v/>
      </c>
      <c r="V330" s="401" t="str">
        <f t="array" ref="V330">IFERROR(IF(INDEX('Disaggregation Data'!$P$315:$P$536,MATCH(LEFT(X330,255),LEFT('Disaggregation Data'!$J$315:$J$536,255),0))=0,"",INDEX('Disaggregation Data'!$P$315:$P$536,MATCH(LEFT(X330,255),LEFT('Disaggregation Data'!J$315:$J$536,255),0))),"")</f>
        <v/>
      </c>
      <c r="W330" s="471"/>
      <c r="X330" s="471" t="str">
        <f t="shared" si="24"/>
        <v/>
      </c>
      <c r="Y330" s="471">
        <f t="shared" si="25"/>
        <v>4</v>
      </c>
      <c r="Z330" s="471" t="str">
        <f t="shared" si="26"/>
        <v/>
      </c>
      <c r="AA330" s="471" t="b">
        <f t="shared" si="27"/>
        <v>0</v>
      </c>
      <c r="AB330" s="471" t="s">
        <v>1788</v>
      </c>
      <c r="AC330" s="471" t="str">
        <f t="array" ref="AC330">IFERROR(IF(INDEX('Disaggregation Records'!$G$95:$G$183,MATCH(LEFT(Z330,255),LEFT('Disaggregation Records'!$D$95:$D$183,255),0))=0,"",INDEX('Disaggregation Records'!$G$95:$G$183,MATCH(LEFT(Z330,255),LEFT('Disaggregation Records'!$D$95:$D$183,255),0))),"")</f>
        <v/>
      </c>
      <c r="AD330" s="471" t="s">
        <v>737</v>
      </c>
      <c r="AE330" s="219"/>
      <c r="AF330" s="135"/>
      <c r="AG330" s="135"/>
    </row>
    <row r="331" spans="1:33" ht="37.5" customHeight="1" x14ac:dyDescent="0.3">
      <c r="A331" s="366">
        <v>1</v>
      </c>
      <c r="B331" s="383" t="str">
        <f>IFERROR(VLOOKUP(A331,'Coverage Indicators - Section D'!$A$10:$Y$34,25,FALSE),"")</f>
        <v/>
      </c>
      <c r="C331" s="466" t="str">
        <f t="array" ref="C331">IFERROR(IF(INDEX('Disaggregation Records'!$E$95:$E$183,MATCH(LEFT(Z331,255),LEFT('Disaggregation Records'!$D$95:$D$183,255),0))=0,"",INDEX('Disaggregation Records'!$E$95:$E$183,MATCH(LEFT(Z331,255),LEFT('Disaggregation Records'!$D$95:$D$183,255),0))),"")</f>
        <v/>
      </c>
      <c r="D331" s="466" t="str">
        <f t="array" ref="D331">IFERROR(IF(INDEX('Disaggregation Records'!$F$95:$F$183,MATCH(LEFT(Z331,255),LEFT('Disaggregation Records'!$D$95:$D$183,255),0))=0,"",INDEX('Disaggregation Records'!$F$95:$F$183,MATCH(LEFT(Z331,255),LEFT('Disaggregation Records'!$D$95:$D$183,255),0))),"")</f>
        <v/>
      </c>
      <c r="E331" s="385" t="str">
        <f t="array" ref="E331">IFERROR(IF(INDEX('Disaggregation Data'!$K$315:$K$536,MATCH(LEFT(X331,255),LEFT('Disaggregation Data'!$J$315:$J$536,255),0))=0,"",INDEX('Disaggregation Data'!$K$315:$K$536,MATCH(LEFT(X331,255),LEFT('Disaggregation Data'!J$315:$J$536,255),0))),"")</f>
        <v/>
      </c>
      <c r="F331" s="386" t="str">
        <f t="array" ref="F331">IFERROR(IF(INDEX('Disaggregation Data'!$L$315:$L$536,MATCH(LEFT(X331,255),LEFT('Disaggregation Data'!$J$315:$J$536,255),0))=0,"",INDEX('Disaggregation Data'!$L$315:$L$536,MATCH(LEFT(X331,255),LEFT('Disaggregation Data'!J$315:$J$536,255),0))),"")</f>
        <v/>
      </c>
      <c r="G331" s="441" t="str">
        <f t="array" ref="G331">IFERROR(IF(INDEX('Disaggregation Data'!$M$315:$M$536,MATCH(LEFT(X331,255),LEFT('Disaggregation Data'!$J$315:$J$536,255),0))=0,(E331/F331)*100,INDEX('Disaggregation Data'!$M$315:$M$536,MATCH(LEFT(X331,255),LEFT('Disaggregation Data'!J$315:$J$536,255),0))),"")</f>
        <v/>
      </c>
      <c r="H331" s="389" t="str">
        <f t="array" ref="H331">IFERROR(IF(INDEX('Disaggregation Data'!$N$315:$N$536,MATCH(LEFT(X331,255),LEFT('Disaggregation Data'!$J$315:$J$536,255),0))=0,"",INDEX('Disaggregation Data'!$N$315:$N$536,MATCH(LEFT(X331,255),LEFT('Disaggregation Data'!J$315:$J$536,255),0))),"")</f>
        <v/>
      </c>
      <c r="I331" s="470"/>
      <c r="J331" s="470"/>
      <c r="K331" s="470"/>
      <c r="L331" s="470"/>
      <c r="M331" s="470"/>
      <c r="N331" s="470"/>
      <c r="O331" s="470"/>
      <c r="P331" s="470"/>
      <c r="Q331" s="470"/>
      <c r="R331" s="470"/>
      <c r="S331" s="470"/>
      <c r="T331" s="470"/>
      <c r="U331" s="389" t="str">
        <f t="array" ref="U331">IFERROR(IF(INDEX('Disaggregation Data'!$O$315:$O$536,MATCH(LEFT(X331,255),LEFT('Disaggregation Data'!$J$315:$J$536,255),0))=0,"",INDEX('Disaggregation Data'!$O$315:$O$536,MATCH(LEFT(X331,255),LEFT('Disaggregation Data'!J$315:$J$536,255),0))),"")</f>
        <v/>
      </c>
      <c r="V331" s="401" t="str">
        <f t="array" ref="V331">IFERROR(IF(INDEX('Disaggregation Data'!$P$315:$P$536,MATCH(LEFT(X331,255),LEFT('Disaggregation Data'!$J$315:$J$536,255),0))=0,"",INDEX('Disaggregation Data'!$P$315:$P$536,MATCH(LEFT(X331,255),LEFT('Disaggregation Data'!J$315:$J$536,255),0))),"")</f>
        <v/>
      </c>
      <c r="W331" s="471"/>
      <c r="X331" s="471" t="str">
        <f t="shared" si="24"/>
        <v/>
      </c>
      <c r="Y331" s="471">
        <f t="shared" si="25"/>
        <v>5</v>
      </c>
      <c r="Z331" s="471" t="str">
        <f t="shared" si="26"/>
        <v/>
      </c>
      <c r="AA331" s="471" t="b">
        <f t="shared" si="27"/>
        <v>0</v>
      </c>
      <c r="AB331" s="471" t="s">
        <v>1789</v>
      </c>
      <c r="AC331" s="471" t="str">
        <f t="array" ref="AC331">IFERROR(IF(INDEX('Disaggregation Records'!$G$95:$G$183,MATCH(LEFT(Z331,255),LEFT('Disaggregation Records'!$D$95:$D$183,255),0))=0,"",INDEX('Disaggregation Records'!$G$95:$G$183,MATCH(LEFT(Z331,255),LEFT('Disaggregation Records'!$D$95:$D$183,255),0))),"")</f>
        <v/>
      </c>
      <c r="AD331" s="471" t="s">
        <v>737</v>
      </c>
      <c r="AE331" s="219"/>
      <c r="AF331" s="135"/>
      <c r="AG331" s="135"/>
    </row>
    <row r="332" spans="1:33" ht="37.5" customHeight="1" x14ac:dyDescent="0.3">
      <c r="A332" s="366">
        <v>1</v>
      </c>
      <c r="B332" s="383" t="str">
        <f>IFERROR(VLOOKUP(A332,'Coverage Indicators - Section D'!$A$10:$Y$34,25,FALSE),"")</f>
        <v/>
      </c>
      <c r="C332" s="466" t="str">
        <f t="array" ref="C332">IFERROR(IF(INDEX('Disaggregation Records'!$E$95:$E$183,MATCH(LEFT(Z332,255),LEFT('Disaggregation Records'!$D$95:$D$183,255),0))=0,"",INDEX('Disaggregation Records'!$E$95:$E$183,MATCH(LEFT(Z332,255),LEFT('Disaggregation Records'!$D$95:$D$183,255),0))),"")</f>
        <v/>
      </c>
      <c r="D332" s="466" t="str">
        <f t="array" ref="D332">IFERROR(IF(INDEX('Disaggregation Records'!$F$95:$F$183,MATCH(LEFT(Z332,255),LEFT('Disaggregation Records'!$D$95:$D$183,255),0))=0,"",INDEX('Disaggregation Records'!$F$95:$F$183,MATCH(LEFT(Z332,255),LEFT('Disaggregation Records'!$D$95:$D$183,255),0))),"")</f>
        <v/>
      </c>
      <c r="E332" s="385" t="str">
        <f t="array" ref="E332">IFERROR(IF(INDEX('Disaggregation Data'!$K$315:$K$536,MATCH(LEFT(X332,255),LEFT('Disaggregation Data'!$J$315:$J$536,255),0))=0,"",INDEX('Disaggregation Data'!$K$315:$K$536,MATCH(LEFT(X332,255),LEFT('Disaggregation Data'!J$315:$J$536,255),0))),"")</f>
        <v/>
      </c>
      <c r="F332" s="386" t="str">
        <f t="array" ref="F332">IFERROR(IF(INDEX('Disaggregation Data'!$L$315:$L$536,MATCH(LEFT(X332,255),LEFT('Disaggregation Data'!$J$315:$J$536,255),0))=0,"",INDEX('Disaggregation Data'!$L$315:$L$536,MATCH(LEFT(X332,255),LEFT('Disaggregation Data'!J$315:$J$536,255),0))),"")</f>
        <v/>
      </c>
      <c r="G332" s="441" t="str">
        <f t="array" ref="G332">IFERROR(IF(INDEX('Disaggregation Data'!$M$315:$M$536,MATCH(LEFT(X332,255),LEFT('Disaggregation Data'!$J$315:$J$536,255),0))=0,(E332/F332)*100,INDEX('Disaggregation Data'!$M$315:$M$536,MATCH(LEFT(X332,255),LEFT('Disaggregation Data'!J$315:$J$536,255),0))),"")</f>
        <v/>
      </c>
      <c r="H332" s="389" t="str">
        <f t="array" ref="H332">IFERROR(IF(INDEX('Disaggregation Data'!$N$315:$N$536,MATCH(LEFT(X332,255),LEFT('Disaggregation Data'!$J$315:$J$536,255),0))=0,"",INDEX('Disaggregation Data'!$N$315:$N$536,MATCH(LEFT(X332,255),LEFT('Disaggregation Data'!J$315:$J$536,255),0))),"")</f>
        <v/>
      </c>
      <c r="I332" s="470"/>
      <c r="J332" s="470"/>
      <c r="K332" s="470"/>
      <c r="L332" s="470"/>
      <c r="M332" s="470"/>
      <c r="N332" s="470"/>
      <c r="O332" s="470"/>
      <c r="P332" s="470"/>
      <c r="Q332" s="470"/>
      <c r="R332" s="470"/>
      <c r="S332" s="470"/>
      <c r="T332" s="470"/>
      <c r="U332" s="389" t="str">
        <f t="array" ref="U332">IFERROR(IF(INDEX('Disaggregation Data'!$O$315:$O$536,MATCH(LEFT(X332,255),LEFT('Disaggregation Data'!$J$315:$J$536,255),0))=0,"",INDEX('Disaggregation Data'!$O$315:$O$536,MATCH(LEFT(X332,255),LEFT('Disaggregation Data'!J$315:$J$536,255),0))),"")</f>
        <v/>
      </c>
      <c r="V332" s="401" t="str">
        <f t="array" ref="V332">IFERROR(IF(INDEX('Disaggregation Data'!$P$315:$P$536,MATCH(LEFT(X332,255),LEFT('Disaggregation Data'!$J$315:$J$536,255),0))=0,"",INDEX('Disaggregation Data'!$P$315:$P$536,MATCH(LEFT(X332,255),LEFT('Disaggregation Data'!J$315:$J$536,255),0))),"")</f>
        <v/>
      </c>
      <c r="W332" s="471"/>
      <c r="X332" s="471" t="str">
        <f t="shared" si="24"/>
        <v/>
      </c>
      <c r="Y332" s="471">
        <f t="shared" si="25"/>
        <v>6</v>
      </c>
      <c r="Z332" s="471" t="str">
        <f t="shared" si="26"/>
        <v/>
      </c>
      <c r="AA332" s="471" t="b">
        <f t="shared" si="27"/>
        <v>0</v>
      </c>
      <c r="AB332" s="471" t="s">
        <v>1790</v>
      </c>
      <c r="AC332" s="471" t="str">
        <f t="array" ref="AC332">IFERROR(IF(INDEX('Disaggregation Records'!$G$95:$G$183,MATCH(LEFT(Z332,255),LEFT('Disaggregation Records'!$D$95:$D$183,255),0))=0,"",INDEX('Disaggregation Records'!$G$95:$G$183,MATCH(LEFT(Z332,255),LEFT('Disaggregation Records'!$D$95:$D$183,255),0))),"")</f>
        <v/>
      </c>
      <c r="AD332" s="471" t="s">
        <v>737</v>
      </c>
      <c r="AE332" s="219"/>
      <c r="AF332" s="135"/>
      <c r="AG332" s="135"/>
    </row>
    <row r="333" spans="1:33" ht="37.5" customHeight="1" x14ac:dyDescent="0.3">
      <c r="A333" s="366">
        <v>1</v>
      </c>
      <c r="B333" s="383" t="str">
        <f>IFERROR(VLOOKUP(A333,'Coverage Indicators - Section D'!$A$10:$Y$34,25,FALSE),"")</f>
        <v/>
      </c>
      <c r="C333" s="466" t="str">
        <f t="array" ref="C333">IFERROR(IF(INDEX('Disaggregation Records'!$E$95:$E$183,MATCH(LEFT(Z333,255),LEFT('Disaggregation Records'!$D$95:$D$183,255),0))=0,"",INDEX('Disaggregation Records'!$E$95:$E$183,MATCH(LEFT(Z333,255),LEFT('Disaggregation Records'!$D$95:$D$183,255),0))),"")</f>
        <v/>
      </c>
      <c r="D333" s="466" t="str">
        <f t="array" ref="D333">IFERROR(IF(INDEX('Disaggregation Records'!$F$95:$F$183,MATCH(LEFT(Z333,255),LEFT('Disaggregation Records'!$D$95:$D$183,255),0))=0,"",INDEX('Disaggregation Records'!$F$95:$F$183,MATCH(LEFT(Z333,255),LEFT('Disaggregation Records'!$D$95:$D$183,255),0))),"")</f>
        <v/>
      </c>
      <c r="E333" s="385" t="str">
        <f t="array" ref="E333">IFERROR(IF(INDEX('Disaggregation Data'!$K$315:$K$536,MATCH(LEFT(X333,255),LEFT('Disaggregation Data'!$J$315:$J$536,255),0))=0,"",INDEX('Disaggregation Data'!$K$315:$K$536,MATCH(LEFT(X333,255),LEFT('Disaggregation Data'!J$315:$J$536,255),0))),"")</f>
        <v/>
      </c>
      <c r="F333" s="386" t="str">
        <f t="array" ref="F333">IFERROR(IF(INDEX('Disaggregation Data'!$L$315:$L$536,MATCH(LEFT(X333,255),LEFT('Disaggregation Data'!$J$315:$J$536,255),0))=0,"",INDEX('Disaggregation Data'!$L$315:$L$536,MATCH(LEFT(X333,255),LEFT('Disaggregation Data'!J$315:$J$536,255),0))),"")</f>
        <v/>
      </c>
      <c r="G333" s="441" t="str">
        <f t="array" ref="G333">IFERROR(IF(INDEX('Disaggregation Data'!$M$315:$M$536,MATCH(LEFT(X333,255),LEFT('Disaggregation Data'!$J$315:$J$536,255),0))=0,(E333/F333)*100,INDEX('Disaggregation Data'!$M$315:$M$536,MATCH(LEFT(X333,255),LEFT('Disaggregation Data'!J$315:$J$536,255),0))),"")</f>
        <v/>
      </c>
      <c r="H333" s="389" t="str">
        <f t="array" ref="H333">IFERROR(IF(INDEX('Disaggregation Data'!$N$315:$N$536,MATCH(LEFT(X333,255),LEFT('Disaggregation Data'!$J$315:$J$536,255),0))=0,"",INDEX('Disaggregation Data'!$N$315:$N$536,MATCH(LEFT(X333,255),LEFT('Disaggregation Data'!J$315:$J$536,255),0))),"")</f>
        <v/>
      </c>
      <c r="I333" s="470"/>
      <c r="J333" s="470"/>
      <c r="K333" s="470"/>
      <c r="L333" s="470"/>
      <c r="M333" s="470"/>
      <c r="N333" s="470"/>
      <c r="O333" s="470"/>
      <c r="P333" s="470"/>
      <c r="Q333" s="470"/>
      <c r="R333" s="470"/>
      <c r="S333" s="470"/>
      <c r="T333" s="470"/>
      <c r="U333" s="389" t="str">
        <f t="array" ref="U333">IFERROR(IF(INDEX('Disaggregation Data'!$O$315:$O$536,MATCH(LEFT(X333,255),LEFT('Disaggregation Data'!$J$315:$J$536,255),0))=0,"",INDEX('Disaggregation Data'!$O$315:$O$536,MATCH(LEFT(X333,255),LEFT('Disaggregation Data'!J$315:$J$536,255),0))),"")</f>
        <v/>
      </c>
      <c r="V333" s="401" t="str">
        <f t="array" ref="V333">IFERROR(IF(INDEX('Disaggregation Data'!$P$315:$P$536,MATCH(LEFT(X333,255),LEFT('Disaggregation Data'!$J$315:$J$536,255),0))=0,"",INDEX('Disaggregation Data'!$P$315:$P$536,MATCH(LEFT(X333,255),LEFT('Disaggregation Data'!J$315:$J$536,255),0))),"")</f>
        <v/>
      </c>
      <c r="W333" s="471"/>
      <c r="X333" s="471" t="str">
        <f t="shared" si="24"/>
        <v/>
      </c>
      <c r="Y333" s="471">
        <f t="shared" si="25"/>
        <v>7</v>
      </c>
      <c r="Z333" s="471" t="str">
        <f t="shared" si="26"/>
        <v/>
      </c>
      <c r="AA333" s="471" t="b">
        <f t="shared" si="27"/>
        <v>0</v>
      </c>
      <c r="AB333" s="471" t="s">
        <v>1791</v>
      </c>
      <c r="AC333" s="471" t="str">
        <f t="array" ref="AC333">IFERROR(IF(INDEX('Disaggregation Records'!$G$95:$G$183,MATCH(LEFT(Z333,255),LEFT('Disaggregation Records'!$D$95:$D$183,255),0))=0,"",INDEX('Disaggregation Records'!$G$95:$G$183,MATCH(LEFT(Z333,255),LEFT('Disaggregation Records'!$D$95:$D$183,255),0))),"")</f>
        <v/>
      </c>
      <c r="AD333" s="471" t="s">
        <v>737</v>
      </c>
      <c r="AE333" s="219"/>
      <c r="AF333" s="135"/>
      <c r="AG333" s="135"/>
    </row>
    <row r="334" spans="1:33" ht="37.5" customHeight="1" x14ac:dyDescent="0.3">
      <c r="A334" s="366">
        <v>1</v>
      </c>
      <c r="B334" s="383" t="str">
        <f>IFERROR(VLOOKUP(A334,'Coverage Indicators - Section D'!$A$10:$Y$34,25,FALSE),"")</f>
        <v/>
      </c>
      <c r="C334" s="466" t="str">
        <f t="array" ref="C334">IFERROR(IF(INDEX('Disaggregation Records'!$E$95:$E$183,MATCH(LEFT(Z334,255),LEFT('Disaggregation Records'!$D$95:$D$183,255),0))=0,"",INDEX('Disaggregation Records'!$E$95:$E$183,MATCH(LEFT(Z334,255),LEFT('Disaggregation Records'!$D$95:$D$183,255),0))),"")</f>
        <v/>
      </c>
      <c r="D334" s="466" t="str">
        <f t="array" ref="D334">IFERROR(IF(INDEX('Disaggregation Records'!$F$95:$F$183,MATCH(LEFT(Z334,255),LEFT('Disaggregation Records'!$D$95:$D$183,255),0))=0,"",INDEX('Disaggregation Records'!$F$95:$F$183,MATCH(LEFT(Z334,255),LEFT('Disaggregation Records'!$D$95:$D$183,255),0))),"")</f>
        <v/>
      </c>
      <c r="E334" s="385" t="str">
        <f t="array" ref="E334">IFERROR(IF(INDEX('Disaggregation Data'!$K$315:$K$536,MATCH(LEFT(X334,255),LEFT('Disaggregation Data'!$J$315:$J$536,255),0))=0,"",INDEX('Disaggregation Data'!$K$315:$K$536,MATCH(LEFT(X334,255),LEFT('Disaggregation Data'!J$315:$J$536,255),0))),"")</f>
        <v/>
      </c>
      <c r="F334" s="386" t="str">
        <f t="array" ref="F334">IFERROR(IF(INDEX('Disaggregation Data'!$L$315:$L$536,MATCH(LEFT(X334,255),LEFT('Disaggregation Data'!$J$315:$J$536,255),0))=0,"",INDEX('Disaggregation Data'!$L$315:$L$536,MATCH(LEFT(X334,255),LEFT('Disaggregation Data'!J$315:$J$536,255),0))),"")</f>
        <v/>
      </c>
      <c r="G334" s="441" t="str">
        <f t="array" ref="G334">IFERROR(IF(INDEX('Disaggregation Data'!$M$315:$M$536,MATCH(LEFT(X334,255),LEFT('Disaggregation Data'!$J$315:$J$536,255),0))=0,(E334/F334)*100,INDEX('Disaggregation Data'!$M$315:$M$536,MATCH(LEFT(X334,255),LEFT('Disaggregation Data'!J$315:$J$536,255),0))),"")</f>
        <v/>
      </c>
      <c r="H334" s="389" t="str">
        <f t="array" ref="H334">IFERROR(IF(INDEX('Disaggregation Data'!$N$315:$N$536,MATCH(LEFT(X334,255),LEFT('Disaggregation Data'!$J$315:$J$536,255),0))=0,"",INDEX('Disaggregation Data'!$N$315:$N$536,MATCH(LEFT(X334,255),LEFT('Disaggregation Data'!J$315:$J$536,255),0))),"")</f>
        <v/>
      </c>
      <c r="I334" s="470"/>
      <c r="J334" s="470"/>
      <c r="K334" s="470"/>
      <c r="L334" s="470"/>
      <c r="M334" s="470"/>
      <c r="N334" s="470"/>
      <c r="O334" s="470"/>
      <c r="P334" s="470"/>
      <c r="Q334" s="470"/>
      <c r="R334" s="470"/>
      <c r="S334" s="470"/>
      <c r="T334" s="470"/>
      <c r="U334" s="389" t="str">
        <f t="array" ref="U334">IFERROR(IF(INDEX('Disaggregation Data'!$O$315:$O$536,MATCH(LEFT(X334,255),LEFT('Disaggregation Data'!$J$315:$J$536,255),0))=0,"",INDEX('Disaggregation Data'!$O$315:$O$536,MATCH(LEFT(X334,255),LEFT('Disaggregation Data'!J$315:$J$536,255),0))),"")</f>
        <v/>
      </c>
      <c r="V334" s="401" t="str">
        <f t="array" ref="V334">IFERROR(IF(INDEX('Disaggregation Data'!$P$315:$P$536,MATCH(LEFT(X334,255),LEFT('Disaggregation Data'!$J$315:$J$536,255),0))=0,"",INDEX('Disaggregation Data'!$P$315:$P$536,MATCH(LEFT(X334,255),LEFT('Disaggregation Data'!J$315:$J$536,255),0))),"")</f>
        <v/>
      </c>
      <c r="W334" s="471"/>
      <c r="X334" s="471" t="str">
        <f t="shared" si="24"/>
        <v/>
      </c>
      <c r="Y334" s="471">
        <f t="shared" si="25"/>
        <v>8</v>
      </c>
      <c r="Z334" s="471" t="str">
        <f t="shared" si="26"/>
        <v/>
      </c>
      <c r="AA334" s="471" t="b">
        <f t="shared" si="27"/>
        <v>0</v>
      </c>
      <c r="AB334" s="471" t="s">
        <v>1792</v>
      </c>
      <c r="AC334" s="471" t="str">
        <f t="array" ref="AC334">IFERROR(IF(INDEX('Disaggregation Records'!$G$95:$G$183,MATCH(LEFT(Z334,255),LEFT('Disaggregation Records'!$D$95:$D$183,255),0))=0,"",INDEX('Disaggregation Records'!$G$95:$G$183,MATCH(LEFT(Z334,255),LEFT('Disaggregation Records'!$D$95:$D$183,255),0))),"")</f>
        <v/>
      </c>
      <c r="AD334" s="471" t="s">
        <v>737</v>
      </c>
      <c r="AE334" s="219"/>
      <c r="AF334" s="135"/>
      <c r="AG334" s="135"/>
    </row>
    <row r="335" spans="1:33" ht="37.5" customHeight="1" x14ac:dyDescent="0.3">
      <c r="A335" s="366">
        <v>1</v>
      </c>
      <c r="B335" s="383" t="str">
        <f>IFERROR(VLOOKUP(A335,'Coverage Indicators - Section D'!$A$10:$Y$34,25,FALSE),"")</f>
        <v/>
      </c>
      <c r="C335" s="466" t="str">
        <f t="array" ref="C335">IFERROR(IF(INDEX('Disaggregation Records'!$E$95:$E$183,MATCH(LEFT(Z335,255),LEFT('Disaggregation Records'!$D$95:$D$183,255),0))=0,"",INDEX('Disaggregation Records'!$E$95:$E$183,MATCH(LEFT(Z335,255),LEFT('Disaggregation Records'!$D$95:$D$183,255),0))),"")</f>
        <v/>
      </c>
      <c r="D335" s="466" t="str">
        <f t="array" ref="D335">IFERROR(IF(INDEX('Disaggregation Records'!$F$95:$F$183,MATCH(LEFT(Z335,255),LEFT('Disaggregation Records'!$D$95:$D$183,255),0))=0,"",INDEX('Disaggregation Records'!$F$95:$F$183,MATCH(LEFT(Z335,255),LEFT('Disaggregation Records'!$D$95:$D$183,255),0))),"")</f>
        <v/>
      </c>
      <c r="E335" s="385" t="str">
        <f t="array" ref="E335">IFERROR(IF(INDEX('Disaggregation Data'!$K$315:$K$536,MATCH(LEFT(X335,255),LEFT('Disaggregation Data'!$J$315:$J$536,255),0))=0,"",INDEX('Disaggregation Data'!$K$315:$K$536,MATCH(LEFT(X335,255),LEFT('Disaggregation Data'!J$315:$J$536,255),0))),"")</f>
        <v/>
      </c>
      <c r="F335" s="386" t="str">
        <f t="array" ref="F335">IFERROR(IF(INDEX('Disaggregation Data'!$L$315:$L$536,MATCH(LEFT(X335,255),LEFT('Disaggregation Data'!$J$315:$J$536,255),0))=0,"",INDEX('Disaggregation Data'!$L$315:$L$536,MATCH(LEFT(X335,255),LEFT('Disaggregation Data'!J$315:$J$536,255),0))),"")</f>
        <v/>
      </c>
      <c r="G335" s="441" t="str">
        <f t="array" ref="G335">IFERROR(IF(INDEX('Disaggregation Data'!$M$315:$M$536,MATCH(LEFT(X335,255),LEFT('Disaggregation Data'!$J$315:$J$536,255),0))=0,(E335/F335)*100,INDEX('Disaggregation Data'!$M$315:$M$536,MATCH(LEFT(X335,255),LEFT('Disaggregation Data'!J$315:$J$536,255),0))),"")</f>
        <v/>
      </c>
      <c r="H335" s="389" t="str">
        <f t="array" ref="H335">IFERROR(IF(INDEX('Disaggregation Data'!$N$315:$N$536,MATCH(LEFT(X335,255),LEFT('Disaggregation Data'!$J$315:$J$536,255),0))=0,"",INDEX('Disaggregation Data'!$N$315:$N$536,MATCH(LEFT(X335,255),LEFT('Disaggregation Data'!J$315:$J$536,255),0))),"")</f>
        <v/>
      </c>
      <c r="I335" s="470"/>
      <c r="J335" s="470"/>
      <c r="K335" s="470"/>
      <c r="L335" s="470"/>
      <c r="M335" s="470"/>
      <c r="N335" s="470"/>
      <c r="O335" s="470"/>
      <c r="P335" s="470"/>
      <c r="Q335" s="470"/>
      <c r="R335" s="470"/>
      <c r="S335" s="470"/>
      <c r="T335" s="470"/>
      <c r="U335" s="389" t="str">
        <f t="array" ref="U335">IFERROR(IF(INDEX('Disaggregation Data'!$O$315:$O$536,MATCH(LEFT(X335,255),LEFT('Disaggregation Data'!$J$315:$J$536,255),0))=0,"",INDEX('Disaggregation Data'!$O$315:$O$536,MATCH(LEFT(X335,255),LEFT('Disaggregation Data'!J$315:$J$536,255),0))),"")</f>
        <v/>
      </c>
      <c r="V335" s="401" t="str">
        <f t="array" ref="V335">IFERROR(IF(INDEX('Disaggregation Data'!$P$315:$P$536,MATCH(LEFT(X335,255),LEFT('Disaggregation Data'!$J$315:$J$536,255),0))=0,"",INDEX('Disaggregation Data'!$P$315:$P$536,MATCH(LEFT(X335,255),LEFT('Disaggregation Data'!J$315:$J$536,255),0))),"")</f>
        <v/>
      </c>
      <c r="W335" s="471"/>
      <c r="X335" s="471" t="str">
        <f t="shared" si="24"/>
        <v/>
      </c>
      <c r="Y335" s="471">
        <f t="shared" si="25"/>
        <v>9</v>
      </c>
      <c r="Z335" s="471" t="str">
        <f t="shared" si="26"/>
        <v/>
      </c>
      <c r="AA335" s="471" t="b">
        <f t="shared" si="27"/>
        <v>0</v>
      </c>
      <c r="AB335" s="471" t="s">
        <v>1793</v>
      </c>
      <c r="AC335" s="471" t="str">
        <f t="array" ref="AC335">IFERROR(IF(INDEX('Disaggregation Records'!$G$95:$G$183,MATCH(LEFT(Z335,255),LEFT('Disaggregation Records'!$D$95:$D$183,255),0))=0,"",INDEX('Disaggregation Records'!$G$95:$G$183,MATCH(LEFT(Z335,255),LEFT('Disaggregation Records'!$D$95:$D$183,255),0))),"")</f>
        <v/>
      </c>
      <c r="AD335" s="471" t="s">
        <v>737</v>
      </c>
      <c r="AE335" s="219"/>
      <c r="AF335" s="135"/>
      <c r="AG335" s="135"/>
    </row>
    <row r="336" spans="1:33" ht="37.5" customHeight="1" x14ac:dyDescent="0.3">
      <c r="A336" s="366">
        <v>1</v>
      </c>
      <c r="B336" s="383" t="str">
        <f>IFERROR(VLOOKUP(A336,'Coverage Indicators - Section D'!$A$10:$Y$34,25,FALSE),"")</f>
        <v/>
      </c>
      <c r="C336" s="466" t="str">
        <f t="array" ref="C336">IFERROR(IF(INDEX('Disaggregation Records'!$E$95:$E$183,MATCH(LEFT(Z336,255),LEFT('Disaggregation Records'!$D$95:$D$183,255),0))=0,"",INDEX('Disaggregation Records'!$E$95:$E$183,MATCH(LEFT(Z336,255),LEFT('Disaggregation Records'!$D$95:$D$183,255),0))),"")</f>
        <v/>
      </c>
      <c r="D336" s="466" t="str">
        <f t="array" ref="D336">IFERROR(IF(INDEX('Disaggregation Records'!$F$95:$F$183,MATCH(LEFT(Z336,255),LEFT('Disaggregation Records'!$D$95:$D$183,255),0))=0,"",INDEX('Disaggregation Records'!$F$95:$F$183,MATCH(LEFT(Z336,255),LEFT('Disaggregation Records'!$D$95:$D$183,255),0))),"")</f>
        <v/>
      </c>
      <c r="E336" s="385" t="str">
        <f t="array" ref="E336">IFERROR(IF(INDEX('Disaggregation Data'!$K$315:$K$536,MATCH(LEFT(X336,255),LEFT('Disaggregation Data'!$J$315:$J$536,255),0))=0,"",INDEX('Disaggregation Data'!$K$315:$K$536,MATCH(LEFT(X336,255),LEFT('Disaggregation Data'!J$315:$J$536,255),0))),"")</f>
        <v/>
      </c>
      <c r="F336" s="386" t="str">
        <f t="array" ref="F336">IFERROR(IF(INDEX('Disaggregation Data'!$L$315:$L$536,MATCH(LEFT(X336,255),LEFT('Disaggregation Data'!$J$315:$J$536,255),0))=0,"",INDEX('Disaggregation Data'!$L$315:$L$536,MATCH(LEFT(X336,255),LEFT('Disaggregation Data'!J$315:$J$536,255),0))),"")</f>
        <v/>
      </c>
      <c r="G336" s="441" t="str">
        <f t="array" ref="G336">IFERROR(IF(INDEX('Disaggregation Data'!$M$315:$M$536,MATCH(LEFT(X336,255),LEFT('Disaggregation Data'!$J$315:$J$536,255),0))=0,(E336/F336)*100,INDEX('Disaggregation Data'!$M$315:$M$536,MATCH(LEFT(X336,255),LEFT('Disaggregation Data'!J$315:$J$536,255),0))),"")</f>
        <v/>
      </c>
      <c r="H336" s="389" t="str">
        <f t="array" ref="H336">IFERROR(IF(INDEX('Disaggregation Data'!$N$315:$N$536,MATCH(LEFT(X336,255),LEFT('Disaggregation Data'!$J$315:$J$536,255),0))=0,"",INDEX('Disaggregation Data'!$N$315:$N$536,MATCH(LEFT(X336,255),LEFT('Disaggregation Data'!J$315:$J$536,255),0))),"")</f>
        <v/>
      </c>
      <c r="I336" s="470"/>
      <c r="J336" s="470"/>
      <c r="K336" s="470"/>
      <c r="L336" s="470"/>
      <c r="M336" s="470"/>
      <c r="N336" s="470"/>
      <c r="O336" s="470"/>
      <c r="P336" s="470"/>
      <c r="Q336" s="470"/>
      <c r="R336" s="470"/>
      <c r="S336" s="470"/>
      <c r="T336" s="470"/>
      <c r="U336" s="389" t="str">
        <f t="array" ref="U336">IFERROR(IF(INDEX('Disaggregation Data'!$O$315:$O$536,MATCH(LEFT(X336,255),LEFT('Disaggregation Data'!$J$315:$J$536,255),0))=0,"",INDEX('Disaggregation Data'!$O$315:$O$536,MATCH(LEFT(X336,255),LEFT('Disaggregation Data'!J$315:$J$536,255),0))),"")</f>
        <v/>
      </c>
      <c r="V336" s="401" t="str">
        <f t="array" ref="V336">IFERROR(IF(INDEX('Disaggregation Data'!$P$315:$P$536,MATCH(LEFT(X336,255),LEFT('Disaggregation Data'!$J$315:$J$536,255),0))=0,"",INDEX('Disaggregation Data'!$P$315:$P$536,MATCH(LEFT(X336,255),LEFT('Disaggregation Data'!J$315:$J$536,255),0))),"")</f>
        <v/>
      </c>
      <c r="W336" s="471"/>
      <c r="X336" s="471" t="str">
        <f t="shared" si="24"/>
        <v/>
      </c>
      <c r="Y336" s="471">
        <f t="shared" si="25"/>
        <v>10</v>
      </c>
      <c r="Z336" s="471" t="str">
        <f t="shared" si="26"/>
        <v/>
      </c>
      <c r="AA336" s="471" t="b">
        <f t="shared" si="27"/>
        <v>0</v>
      </c>
      <c r="AB336" s="471" t="s">
        <v>1794</v>
      </c>
      <c r="AC336" s="471" t="str">
        <f t="array" ref="AC336">IFERROR(IF(INDEX('Disaggregation Records'!$G$95:$G$183,MATCH(LEFT(Z336,255),LEFT('Disaggregation Records'!$D$95:$D$183,255),0))=0,"",INDEX('Disaggregation Records'!$G$95:$G$183,MATCH(LEFT(Z336,255),LEFT('Disaggregation Records'!$D$95:$D$183,255),0))),"")</f>
        <v/>
      </c>
      <c r="AD336" s="471" t="s">
        <v>737</v>
      </c>
      <c r="AE336" s="219"/>
      <c r="AF336" s="135"/>
      <c r="AG336" s="135"/>
    </row>
    <row r="337" spans="1:33" ht="37.5" customHeight="1" x14ac:dyDescent="0.3">
      <c r="A337" s="366">
        <v>2</v>
      </c>
      <c r="B337" s="383" t="str">
        <f>IFERROR(VLOOKUP(A337,'Coverage Indicators - Section D'!$A$10:$Y$34,25,FALSE),"")</f>
        <v/>
      </c>
      <c r="C337" s="466" t="str">
        <f t="array" ref="C337">IFERROR(IF(INDEX('Disaggregation Records'!$E$95:$E$183,MATCH(LEFT(Z337,255),LEFT('Disaggregation Records'!$D$95:$D$183,255),0))=0,"",INDEX('Disaggregation Records'!$E$95:$E$183,MATCH(LEFT(Z337,255),LEFT('Disaggregation Records'!$D$95:$D$183,255),0))),"")</f>
        <v/>
      </c>
      <c r="D337" s="466" t="str">
        <f t="array" ref="D337">IFERROR(IF(INDEX('Disaggregation Records'!$F$95:$F$183,MATCH(LEFT(Z337,255),LEFT('Disaggregation Records'!$D$95:$D$183,255),0))=0,"",INDEX('Disaggregation Records'!$F$95:$F$183,MATCH(LEFT(Z337,255),LEFT('Disaggregation Records'!$D$95:$D$183,255),0))),"")</f>
        <v/>
      </c>
      <c r="E337" s="385" t="str">
        <f t="array" ref="E337">IFERROR(IF(INDEX('Disaggregation Data'!$K$315:$K$536,MATCH(LEFT(X337,255),LEFT('Disaggregation Data'!$J$315:$J$536,255),0))=0,"",INDEX('Disaggregation Data'!$K$315:$K$536,MATCH(LEFT(X337,255),LEFT('Disaggregation Data'!J$315:$J$536,255),0))),"")</f>
        <v/>
      </c>
      <c r="F337" s="386" t="str">
        <f t="array" ref="F337">IFERROR(IF(INDEX('Disaggregation Data'!$L$315:$L$536,MATCH(LEFT(X337,255),LEFT('Disaggregation Data'!$J$315:$J$536,255),0))=0,"",INDEX('Disaggregation Data'!$L$315:$L$536,MATCH(LEFT(X337,255),LEFT('Disaggregation Data'!J$315:$J$536,255),0))),"")</f>
        <v/>
      </c>
      <c r="G337" s="441" t="str">
        <f t="array" ref="G337">IFERROR(IF(INDEX('Disaggregation Data'!$M$315:$M$536,MATCH(LEFT(X337,255),LEFT('Disaggregation Data'!$J$315:$J$536,255),0))=0,(E337/F337)*100,INDEX('Disaggregation Data'!$M$315:$M$536,MATCH(LEFT(X337,255),LEFT('Disaggregation Data'!J$315:$J$536,255),0))),"")</f>
        <v/>
      </c>
      <c r="H337" s="389" t="str">
        <f t="array" ref="H337">IFERROR(IF(INDEX('Disaggregation Data'!$N$315:$N$536,MATCH(LEFT(X337,255),LEFT('Disaggregation Data'!$J$315:$J$536,255),0))=0,"",INDEX('Disaggregation Data'!$N$315:$N$536,MATCH(LEFT(X337,255),LEFT('Disaggregation Data'!J$315:$J$536,255),0))),"")</f>
        <v/>
      </c>
      <c r="I337" s="470"/>
      <c r="J337" s="470"/>
      <c r="K337" s="470"/>
      <c r="L337" s="470"/>
      <c r="M337" s="470"/>
      <c r="N337" s="470"/>
      <c r="O337" s="470"/>
      <c r="P337" s="470"/>
      <c r="Q337" s="470"/>
      <c r="R337" s="470"/>
      <c r="S337" s="470"/>
      <c r="T337" s="470"/>
      <c r="U337" s="389" t="str">
        <f t="array" ref="U337">IFERROR(IF(INDEX('Disaggregation Data'!$O$315:$O$536,MATCH(LEFT(X337,255),LEFT('Disaggregation Data'!$J$315:$J$536,255),0))=0,"",INDEX('Disaggregation Data'!$O$315:$O$536,MATCH(LEFT(X337,255),LEFT('Disaggregation Data'!J$315:$J$536,255),0))),"")</f>
        <v/>
      </c>
      <c r="V337" s="401" t="str">
        <f t="array" ref="V337">IFERROR(IF(INDEX('Disaggregation Data'!$P$315:$P$536,MATCH(LEFT(X337,255),LEFT('Disaggregation Data'!$J$315:$J$536,255),0))=0,"",INDEX('Disaggregation Data'!$P$315:$P$536,MATCH(LEFT(X337,255),LEFT('Disaggregation Data'!J$315:$J$536,255),0))),"")</f>
        <v/>
      </c>
      <c r="W337" s="471"/>
      <c r="X337" s="471" t="str">
        <f t="shared" si="24"/>
        <v/>
      </c>
      <c r="Y337" s="471">
        <f t="shared" si="25"/>
        <v>11</v>
      </c>
      <c r="Z337" s="471" t="str">
        <f t="shared" si="26"/>
        <v/>
      </c>
      <c r="AA337" s="471" t="b">
        <f t="shared" si="27"/>
        <v>0</v>
      </c>
      <c r="AB337" s="471" t="s">
        <v>1796</v>
      </c>
      <c r="AC337" s="471" t="str">
        <f t="array" ref="AC337">IFERROR(IF(INDEX('Disaggregation Records'!$G$95:$G$183,MATCH(LEFT(Z337,255),LEFT('Disaggregation Records'!$D$95:$D$183,255),0))=0,"",INDEX('Disaggregation Records'!$G$95:$G$183,MATCH(LEFT(Z337,255),LEFT('Disaggregation Records'!$D$95:$D$183,255),0))),"")</f>
        <v/>
      </c>
      <c r="AD337" s="471" t="s">
        <v>740</v>
      </c>
      <c r="AE337" s="219"/>
      <c r="AF337" s="135"/>
      <c r="AG337" s="135"/>
    </row>
    <row r="338" spans="1:33" ht="37.5" customHeight="1" x14ac:dyDescent="0.3">
      <c r="A338" s="366">
        <v>2</v>
      </c>
      <c r="B338" s="383" t="str">
        <f>IFERROR(VLOOKUP(A338,'Coverage Indicators - Section D'!$A$10:$Y$34,25,FALSE),"")</f>
        <v/>
      </c>
      <c r="C338" s="466" t="str">
        <f t="array" ref="C338">IFERROR(IF(INDEX('Disaggregation Records'!$E$95:$E$183,MATCH(LEFT(Z338,255),LEFT('Disaggregation Records'!$D$95:$D$183,255),0))=0,"",INDEX('Disaggregation Records'!$E$95:$E$183,MATCH(LEFT(Z338,255),LEFT('Disaggregation Records'!$D$95:$D$183,255),0))),"")</f>
        <v/>
      </c>
      <c r="D338" s="466" t="str">
        <f t="array" ref="D338">IFERROR(IF(INDEX('Disaggregation Records'!$F$95:$F$183,MATCH(LEFT(Z338,255),LEFT('Disaggregation Records'!$D$95:$D$183,255),0))=0,"",INDEX('Disaggregation Records'!$F$95:$F$183,MATCH(LEFT(Z338,255),LEFT('Disaggregation Records'!$D$95:$D$183,255),0))),"")</f>
        <v/>
      </c>
      <c r="E338" s="385" t="str">
        <f t="array" ref="E338">IFERROR(IF(INDEX('Disaggregation Data'!$K$315:$K$536,MATCH(LEFT(X338,255),LEFT('Disaggregation Data'!$J$315:$J$536,255),0))=0,"",INDEX('Disaggregation Data'!$K$315:$K$536,MATCH(LEFT(X338,255),LEFT('Disaggregation Data'!J$315:$J$536,255),0))),"")</f>
        <v/>
      </c>
      <c r="F338" s="386" t="str">
        <f t="array" ref="F338">IFERROR(IF(INDEX('Disaggregation Data'!$L$315:$L$536,MATCH(LEFT(X338,255),LEFT('Disaggregation Data'!$J$315:$J$536,255),0))=0,"",INDEX('Disaggregation Data'!$L$315:$L$536,MATCH(LEFT(X338,255),LEFT('Disaggregation Data'!J$315:$J$536,255),0))),"")</f>
        <v/>
      </c>
      <c r="G338" s="441" t="str">
        <f t="array" ref="G338">IFERROR(IF(INDEX('Disaggregation Data'!$M$315:$M$536,MATCH(LEFT(X338,255),LEFT('Disaggregation Data'!$J$315:$J$536,255),0))=0,(E338/F338)*100,INDEX('Disaggregation Data'!$M$315:$M$536,MATCH(LEFT(X338,255),LEFT('Disaggregation Data'!J$315:$J$536,255),0))),"")</f>
        <v/>
      </c>
      <c r="H338" s="389" t="str">
        <f t="array" ref="H338">IFERROR(IF(INDEX('Disaggregation Data'!$N$315:$N$536,MATCH(LEFT(X338,255),LEFT('Disaggregation Data'!$J$315:$J$536,255),0))=0,"",INDEX('Disaggregation Data'!$N$315:$N$536,MATCH(LEFT(X338,255),LEFT('Disaggregation Data'!J$315:$J$536,255),0))),"")</f>
        <v/>
      </c>
      <c r="I338" s="470"/>
      <c r="J338" s="470"/>
      <c r="K338" s="470"/>
      <c r="L338" s="470"/>
      <c r="M338" s="470"/>
      <c r="N338" s="470"/>
      <c r="O338" s="470"/>
      <c r="P338" s="470"/>
      <c r="Q338" s="470"/>
      <c r="R338" s="470"/>
      <c r="S338" s="470"/>
      <c r="T338" s="470"/>
      <c r="U338" s="389" t="str">
        <f t="array" ref="U338">IFERROR(IF(INDEX('Disaggregation Data'!$O$315:$O$536,MATCH(LEFT(X338,255),LEFT('Disaggregation Data'!$J$315:$J$536,255),0))=0,"",INDEX('Disaggregation Data'!$O$315:$O$536,MATCH(LEFT(X338,255),LEFT('Disaggregation Data'!J$315:$J$536,255),0))),"")</f>
        <v/>
      </c>
      <c r="V338" s="401" t="str">
        <f t="array" ref="V338">IFERROR(IF(INDEX('Disaggregation Data'!$P$315:$P$536,MATCH(LEFT(X338,255),LEFT('Disaggregation Data'!$J$315:$J$536,255),0))=0,"",INDEX('Disaggregation Data'!$P$315:$P$536,MATCH(LEFT(X338,255),LEFT('Disaggregation Data'!J$315:$J$536,255),0))),"")</f>
        <v/>
      </c>
      <c r="W338" s="471"/>
      <c r="X338" s="471" t="str">
        <f t="shared" si="24"/>
        <v/>
      </c>
      <c r="Y338" s="471">
        <f t="shared" si="25"/>
        <v>12</v>
      </c>
      <c r="Z338" s="471" t="str">
        <f t="shared" si="26"/>
        <v/>
      </c>
      <c r="AA338" s="471" t="b">
        <f t="shared" si="27"/>
        <v>0</v>
      </c>
      <c r="AB338" s="471" t="s">
        <v>1797</v>
      </c>
      <c r="AC338" s="471" t="str">
        <f t="array" ref="AC338">IFERROR(IF(INDEX('Disaggregation Records'!$G$95:$G$183,MATCH(LEFT(Z338,255),LEFT('Disaggregation Records'!$D$95:$D$183,255),0))=0,"",INDEX('Disaggregation Records'!$G$95:$G$183,MATCH(LEFT(Z338,255),LEFT('Disaggregation Records'!$D$95:$D$183,255),0))),"")</f>
        <v/>
      </c>
      <c r="AD338" s="471" t="s">
        <v>740</v>
      </c>
      <c r="AE338" s="219"/>
      <c r="AF338" s="135"/>
      <c r="AG338" s="135"/>
    </row>
    <row r="339" spans="1:33" ht="37.5" customHeight="1" x14ac:dyDescent="0.3">
      <c r="A339" s="366">
        <v>2</v>
      </c>
      <c r="B339" s="383" t="str">
        <f>IFERROR(VLOOKUP(A339,'Coverage Indicators - Section D'!$A$10:$Y$34,25,FALSE),"")</f>
        <v/>
      </c>
      <c r="C339" s="466" t="str">
        <f t="array" ref="C339">IFERROR(IF(INDEX('Disaggregation Records'!$E$95:$E$183,MATCH(LEFT(Z339,255),LEFT('Disaggregation Records'!$D$95:$D$183,255),0))=0,"",INDEX('Disaggregation Records'!$E$95:$E$183,MATCH(LEFT(Z339,255),LEFT('Disaggregation Records'!$D$95:$D$183,255),0))),"")</f>
        <v/>
      </c>
      <c r="D339" s="466" t="str">
        <f t="array" ref="D339">IFERROR(IF(INDEX('Disaggregation Records'!$F$95:$F$183,MATCH(LEFT(Z339,255),LEFT('Disaggregation Records'!$D$95:$D$183,255),0))=0,"",INDEX('Disaggregation Records'!$F$95:$F$183,MATCH(LEFT(Z339,255),LEFT('Disaggregation Records'!$D$95:$D$183,255),0))),"")</f>
        <v/>
      </c>
      <c r="E339" s="385" t="str">
        <f t="array" ref="E339">IFERROR(IF(INDEX('Disaggregation Data'!$K$315:$K$536,MATCH(LEFT(X339,255),LEFT('Disaggregation Data'!$J$315:$J$536,255),0))=0,"",INDEX('Disaggregation Data'!$K$315:$K$536,MATCH(LEFT(X339,255),LEFT('Disaggregation Data'!J$315:$J$536,255),0))),"")</f>
        <v/>
      </c>
      <c r="F339" s="386" t="str">
        <f t="array" ref="F339">IFERROR(IF(INDEX('Disaggregation Data'!$L$315:$L$536,MATCH(LEFT(X339,255),LEFT('Disaggregation Data'!$J$315:$J$536,255),0))=0,"",INDEX('Disaggregation Data'!$L$315:$L$536,MATCH(LEFT(X339,255),LEFT('Disaggregation Data'!J$315:$J$536,255),0))),"")</f>
        <v/>
      </c>
      <c r="G339" s="441" t="str">
        <f t="array" ref="G339">IFERROR(IF(INDEX('Disaggregation Data'!$M$315:$M$536,MATCH(LEFT(X339,255),LEFT('Disaggregation Data'!$J$315:$J$536,255),0))=0,(E339/F339)*100,INDEX('Disaggregation Data'!$M$315:$M$536,MATCH(LEFT(X339,255),LEFT('Disaggregation Data'!J$315:$J$536,255),0))),"")</f>
        <v/>
      </c>
      <c r="H339" s="389" t="str">
        <f t="array" ref="H339">IFERROR(IF(INDEX('Disaggregation Data'!$N$315:$N$536,MATCH(LEFT(X339,255),LEFT('Disaggregation Data'!$J$315:$J$536,255),0))=0,"",INDEX('Disaggregation Data'!$N$315:$N$536,MATCH(LEFT(X339,255),LEFT('Disaggregation Data'!J$315:$J$536,255),0))),"")</f>
        <v/>
      </c>
      <c r="I339" s="470"/>
      <c r="J339" s="470"/>
      <c r="K339" s="470"/>
      <c r="L339" s="470"/>
      <c r="M339" s="470"/>
      <c r="N339" s="470"/>
      <c r="O339" s="470"/>
      <c r="P339" s="470"/>
      <c r="Q339" s="470"/>
      <c r="R339" s="470"/>
      <c r="S339" s="470"/>
      <c r="T339" s="470"/>
      <c r="U339" s="389" t="str">
        <f t="array" ref="U339">IFERROR(IF(INDEX('Disaggregation Data'!$O$315:$O$536,MATCH(LEFT(X339,255),LEFT('Disaggregation Data'!$J$315:$J$536,255),0))=0,"",INDEX('Disaggregation Data'!$O$315:$O$536,MATCH(LEFT(X339,255),LEFT('Disaggregation Data'!J$315:$J$536,255),0))),"")</f>
        <v/>
      </c>
      <c r="V339" s="401" t="str">
        <f t="array" ref="V339">IFERROR(IF(INDEX('Disaggregation Data'!$P$315:$P$536,MATCH(LEFT(X339,255),LEFT('Disaggregation Data'!$J$315:$J$536,255),0))=0,"",INDEX('Disaggregation Data'!$P$315:$P$536,MATCH(LEFT(X339,255),LEFT('Disaggregation Data'!J$315:$J$536,255),0))),"")</f>
        <v/>
      </c>
      <c r="W339" s="471"/>
      <c r="X339" s="471" t="str">
        <f t="shared" si="24"/>
        <v/>
      </c>
      <c r="Y339" s="471">
        <f t="shared" si="25"/>
        <v>13</v>
      </c>
      <c r="Z339" s="471" t="str">
        <f t="shared" si="26"/>
        <v/>
      </c>
      <c r="AA339" s="471" t="b">
        <f t="shared" si="27"/>
        <v>0</v>
      </c>
      <c r="AB339" s="471" t="s">
        <v>1798</v>
      </c>
      <c r="AC339" s="471" t="str">
        <f t="array" ref="AC339">IFERROR(IF(INDEX('Disaggregation Records'!$G$95:$G$183,MATCH(LEFT(Z339,255),LEFT('Disaggregation Records'!$D$95:$D$183,255),0))=0,"",INDEX('Disaggregation Records'!$G$95:$G$183,MATCH(LEFT(Z339,255),LEFT('Disaggregation Records'!$D$95:$D$183,255),0))),"")</f>
        <v/>
      </c>
      <c r="AD339" s="471" t="s">
        <v>740</v>
      </c>
      <c r="AE339" s="219"/>
      <c r="AF339" s="135"/>
      <c r="AG339" s="135"/>
    </row>
    <row r="340" spans="1:33" ht="37.5" customHeight="1" x14ac:dyDescent="0.3">
      <c r="A340" s="366">
        <v>2</v>
      </c>
      <c r="B340" s="383" t="str">
        <f>IFERROR(VLOOKUP(A340,'Coverage Indicators - Section D'!$A$10:$Y$34,25,FALSE),"")</f>
        <v/>
      </c>
      <c r="C340" s="466" t="str">
        <f t="array" ref="C340">IFERROR(IF(INDEX('Disaggregation Records'!$E$95:$E$183,MATCH(LEFT(Z340,255),LEFT('Disaggregation Records'!$D$95:$D$183,255),0))=0,"",INDEX('Disaggregation Records'!$E$95:$E$183,MATCH(LEFT(Z340,255),LEFT('Disaggregation Records'!$D$95:$D$183,255),0))),"")</f>
        <v/>
      </c>
      <c r="D340" s="466" t="str">
        <f t="array" ref="D340">IFERROR(IF(INDEX('Disaggregation Records'!$F$95:$F$183,MATCH(LEFT(Z340,255),LEFT('Disaggregation Records'!$D$95:$D$183,255),0))=0,"",INDEX('Disaggregation Records'!$F$95:$F$183,MATCH(LEFT(Z340,255),LEFT('Disaggregation Records'!$D$95:$D$183,255),0))),"")</f>
        <v/>
      </c>
      <c r="E340" s="385" t="str">
        <f t="array" ref="E340">IFERROR(IF(INDEX('Disaggregation Data'!$K$315:$K$536,MATCH(LEFT(X340,255),LEFT('Disaggregation Data'!$J$315:$J$536,255),0))=0,"",INDEX('Disaggregation Data'!$K$315:$K$536,MATCH(LEFT(X340,255),LEFT('Disaggregation Data'!J$315:$J$536,255),0))),"")</f>
        <v/>
      </c>
      <c r="F340" s="386" t="str">
        <f t="array" ref="F340">IFERROR(IF(INDEX('Disaggregation Data'!$L$315:$L$536,MATCH(LEFT(X340,255),LEFT('Disaggregation Data'!$J$315:$J$536,255),0))=0,"",INDEX('Disaggregation Data'!$L$315:$L$536,MATCH(LEFT(X340,255),LEFT('Disaggregation Data'!J$315:$J$536,255),0))),"")</f>
        <v/>
      </c>
      <c r="G340" s="441" t="str">
        <f t="array" ref="G340">IFERROR(IF(INDEX('Disaggregation Data'!$M$315:$M$536,MATCH(LEFT(X340,255),LEFT('Disaggregation Data'!$J$315:$J$536,255),0))=0,(E340/F340)*100,INDEX('Disaggregation Data'!$M$315:$M$536,MATCH(LEFT(X340,255),LEFT('Disaggregation Data'!J$315:$J$536,255),0))),"")</f>
        <v/>
      </c>
      <c r="H340" s="389" t="str">
        <f t="array" ref="H340">IFERROR(IF(INDEX('Disaggregation Data'!$N$315:$N$536,MATCH(LEFT(X340,255),LEFT('Disaggregation Data'!$J$315:$J$536,255),0))=0,"",INDEX('Disaggregation Data'!$N$315:$N$536,MATCH(LEFT(X340,255),LEFT('Disaggregation Data'!J$315:$J$536,255),0))),"")</f>
        <v/>
      </c>
      <c r="I340" s="470"/>
      <c r="J340" s="470"/>
      <c r="K340" s="470"/>
      <c r="L340" s="470"/>
      <c r="M340" s="470"/>
      <c r="N340" s="470"/>
      <c r="O340" s="470"/>
      <c r="P340" s="470"/>
      <c r="Q340" s="470"/>
      <c r="R340" s="470"/>
      <c r="S340" s="470"/>
      <c r="T340" s="470"/>
      <c r="U340" s="389" t="str">
        <f t="array" ref="U340">IFERROR(IF(INDEX('Disaggregation Data'!$O$315:$O$536,MATCH(LEFT(X340,255),LEFT('Disaggregation Data'!$J$315:$J$536,255),0))=0,"",INDEX('Disaggregation Data'!$O$315:$O$536,MATCH(LEFT(X340,255),LEFT('Disaggregation Data'!J$315:$J$536,255),0))),"")</f>
        <v/>
      </c>
      <c r="V340" s="401" t="str">
        <f t="array" ref="V340">IFERROR(IF(INDEX('Disaggregation Data'!$P$315:$P$536,MATCH(LEFT(X340,255),LEFT('Disaggregation Data'!$J$315:$J$536,255),0))=0,"",INDEX('Disaggregation Data'!$P$315:$P$536,MATCH(LEFT(X340,255),LEFT('Disaggregation Data'!J$315:$J$536,255),0))),"")</f>
        <v/>
      </c>
      <c r="W340" s="471"/>
      <c r="X340" s="471" t="str">
        <f t="shared" si="24"/>
        <v/>
      </c>
      <c r="Y340" s="471">
        <f t="shared" si="25"/>
        <v>14</v>
      </c>
      <c r="Z340" s="471" t="str">
        <f t="shared" si="26"/>
        <v/>
      </c>
      <c r="AA340" s="471" t="b">
        <f t="shared" si="27"/>
        <v>0</v>
      </c>
      <c r="AB340" s="471" t="s">
        <v>1799</v>
      </c>
      <c r="AC340" s="471" t="str">
        <f t="array" ref="AC340">IFERROR(IF(INDEX('Disaggregation Records'!$G$95:$G$183,MATCH(LEFT(Z340,255),LEFT('Disaggregation Records'!$D$95:$D$183,255),0))=0,"",INDEX('Disaggregation Records'!$G$95:$G$183,MATCH(LEFT(Z340,255),LEFT('Disaggregation Records'!$D$95:$D$183,255),0))),"")</f>
        <v/>
      </c>
      <c r="AD340" s="471" t="s">
        <v>740</v>
      </c>
      <c r="AE340" s="219"/>
      <c r="AF340" s="135"/>
      <c r="AG340" s="135"/>
    </row>
    <row r="341" spans="1:33" ht="37.5" customHeight="1" x14ac:dyDescent="0.3">
      <c r="A341" s="366">
        <v>2</v>
      </c>
      <c r="B341" s="383" t="str">
        <f>IFERROR(VLOOKUP(A341,'Coverage Indicators - Section D'!$A$10:$Y$34,25,FALSE),"")</f>
        <v/>
      </c>
      <c r="C341" s="466" t="str">
        <f t="array" ref="C341">IFERROR(IF(INDEX('Disaggregation Records'!$E$95:$E$183,MATCH(LEFT(Z341,255),LEFT('Disaggregation Records'!$D$95:$D$183,255),0))=0,"",INDEX('Disaggregation Records'!$E$95:$E$183,MATCH(LEFT(Z341,255),LEFT('Disaggregation Records'!$D$95:$D$183,255),0))),"")</f>
        <v/>
      </c>
      <c r="D341" s="466" t="str">
        <f t="array" ref="D341">IFERROR(IF(INDEX('Disaggregation Records'!$F$95:$F$183,MATCH(LEFT(Z341,255),LEFT('Disaggregation Records'!$D$95:$D$183,255),0))=0,"",INDEX('Disaggregation Records'!$F$95:$F$183,MATCH(LEFT(Z341,255),LEFT('Disaggregation Records'!$D$95:$D$183,255),0))),"")</f>
        <v/>
      </c>
      <c r="E341" s="385" t="str">
        <f t="array" ref="E341">IFERROR(IF(INDEX('Disaggregation Data'!$K$315:$K$536,MATCH(LEFT(X341,255),LEFT('Disaggregation Data'!$J$315:$J$536,255),0))=0,"",INDEX('Disaggregation Data'!$K$315:$K$536,MATCH(LEFT(X341,255),LEFT('Disaggregation Data'!J$315:$J$536,255),0))),"")</f>
        <v/>
      </c>
      <c r="F341" s="386" t="str">
        <f t="array" ref="F341">IFERROR(IF(INDEX('Disaggregation Data'!$L$315:$L$536,MATCH(LEFT(X341,255),LEFT('Disaggregation Data'!$J$315:$J$536,255),0))=0,"",INDEX('Disaggregation Data'!$L$315:$L$536,MATCH(LEFT(X341,255),LEFT('Disaggregation Data'!J$315:$J$536,255),0))),"")</f>
        <v/>
      </c>
      <c r="G341" s="441" t="str">
        <f t="array" ref="G341">IFERROR(IF(INDEX('Disaggregation Data'!$M$315:$M$536,MATCH(LEFT(X341,255),LEFT('Disaggregation Data'!$J$315:$J$536,255),0))=0,(E341/F341)*100,INDEX('Disaggregation Data'!$M$315:$M$536,MATCH(LEFT(X341,255),LEFT('Disaggregation Data'!J$315:$J$536,255),0))),"")</f>
        <v/>
      </c>
      <c r="H341" s="389" t="str">
        <f t="array" ref="H341">IFERROR(IF(INDEX('Disaggregation Data'!$N$315:$N$536,MATCH(LEFT(X341,255),LEFT('Disaggregation Data'!$J$315:$J$536,255),0))=0,"",INDEX('Disaggregation Data'!$N$315:$N$536,MATCH(LEFT(X341,255),LEFT('Disaggregation Data'!J$315:$J$536,255),0))),"")</f>
        <v/>
      </c>
      <c r="I341" s="470"/>
      <c r="J341" s="470"/>
      <c r="K341" s="470"/>
      <c r="L341" s="470"/>
      <c r="M341" s="470"/>
      <c r="N341" s="470"/>
      <c r="O341" s="470"/>
      <c r="P341" s="470"/>
      <c r="Q341" s="470"/>
      <c r="R341" s="470"/>
      <c r="S341" s="470"/>
      <c r="T341" s="470"/>
      <c r="U341" s="389" t="str">
        <f t="array" ref="U341">IFERROR(IF(INDEX('Disaggregation Data'!$O$315:$O$536,MATCH(LEFT(X341,255),LEFT('Disaggregation Data'!$J$315:$J$536,255),0))=0,"",INDEX('Disaggregation Data'!$O$315:$O$536,MATCH(LEFT(X341,255),LEFT('Disaggregation Data'!J$315:$J$536,255),0))),"")</f>
        <v/>
      </c>
      <c r="V341" s="401" t="str">
        <f t="array" ref="V341">IFERROR(IF(INDEX('Disaggregation Data'!$P$315:$P$536,MATCH(LEFT(X341,255),LEFT('Disaggregation Data'!$J$315:$J$536,255),0))=0,"",INDEX('Disaggregation Data'!$P$315:$P$536,MATCH(LEFT(X341,255),LEFT('Disaggregation Data'!J$315:$J$536,255),0))),"")</f>
        <v/>
      </c>
      <c r="W341" s="471"/>
      <c r="X341" s="471" t="str">
        <f t="shared" si="24"/>
        <v/>
      </c>
      <c r="Y341" s="471">
        <f t="shared" si="25"/>
        <v>15</v>
      </c>
      <c r="Z341" s="471" t="str">
        <f t="shared" si="26"/>
        <v/>
      </c>
      <c r="AA341" s="471" t="b">
        <f t="shared" si="27"/>
        <v>0</v>
      </c>
      <c r="AB341" s="471" t="s">
        <v>1801</v>
      </c>
      <c r="AC341" s="471" t="str">
        <f t="array" ref="AC341">IFERROR(IF(INDEX('Disaggregation Records'!$G$95:$G$183,MATCH(LEFT(Z341,255),LEFT('Disaggregation Records'!$D$95:$D$183,255),0))=0,"",INDEX('Disaggregation Records'!$G$95:$G$183,MATCH(LEFT(Z341,255),LEFT('Disaggregation Records'!$D$95:$D$183,255),0))),"")</f>
        <v/>
      </c>
      <c r="AD341" s="471" t="s">
        <v>740</v>
      </c>
      <c r="AE341" s="219"/>
      <c r="AF341" s="135"/>
      <c r="AG341" s="135"/>
    </row>
    <row r="342" spans="1:33" ht="37.5" customHeight="1" x14ac:dyDescent="0.3">
      <c r="A342" s="366">
        <v>2</v>
      </c>
      <c r="B342" s="383" t="str">
        <f>IFERROR(VLOOKUP(A342,'Coverage Indicators - Section D'!$A$10:$Y$34,25,FALSE),"")</f>
        <v/>
      </c>
      <c r="C342" s="466" t="str">
        <f t="array" ref="C342">IFERROR(IF(INDEX('Disaggregation Records'!$E$95:$E$183,MATCH(LEFT(Z342,255),LEFT('Disaggregation Records'!$D$95:$D$183,255),0))=0,"",INDEX('Disaggregation Records'!$E$95:$E$183,MATCH(LEFT(Z342,255),LEFT('Disaggregation Records'!$D$95:$D$183,255),0))),"")</f>
        <v/>
      </c>
      <c r="D342" s="466" t="str">
        <f t="array" ref="D342">IFERROR(IF(INDEX('Disaggregation Records'!$F$95:$F$183,MATCH(LEFT(Z342,255),LEFT('Disaggregation Records'!$D$95:$D$183,255),0))=0,"",INDEX('Disaggregation Records'!$F$95:$F$183,MATCH(LEFT(Z342,255),LEFT('Disaggregation Records'!$D$95:$D$183,255),0))),"")</f>
        <v/>
      </c>
      <c r="E342" s="385" t="str">
        <f t="array" ref="E342">IFERROR(IF(INDEX('Disaggregation Data'!$K$315:$K$536,MATCH(LEFT(X342,255),LEFT('Disaggregation Data'!$J$315:$J$536,255),0))=0,"",INDEX('Disaggregation Data'!$K$315:$K$536,MATCH(LEFT(X342,255),LEFT('Disaggregation Data'!J$315:$J$536,255),0))),"")</f>
        <v/>
      </c>
      <c r="F342" s="386" t="str">
        <f t="array" ref="F342">IFERROR(IF(INDEX('Disaggregation Data'!$L$315:$L$536,MATCH(LEFT(X342,255),LEFT('Disaggregation Data'!$J$315:$J$536,255),0))=0,"",INDEX('Disaggregation Data'!$L$315:$L$536,MATCH(LEFT(X342,255),LEFT('Disaggregation Data'!J$315:$J$536,255),0))),"")</f>
        <v/>
      </c>
      <c r="G342" s="441" t="str">
        <f t="array" ref="G342">IFERROR(IF(INDEX('Disaggregation Data'!$M$315:$M$536,MATCH(LEFT(X342,255),LEFT('Disaggregation Data'!$J$315:$J$536,255),0))=0,(E342/F342)*100,INDEX('Disaggregation Data'!$M$315:$M$536,MATCH(LEFT(X342,255),LEFT('Disaggregation Data'!J$315:$J$536,255),0))),"")</f>
        <v/>
      </c>
      <c r="H342" s="389" t="str">
        <f t="array" ref="H342">IFERROR(IF(INDEX('Disaggregation Data'!$N$315:$N$536,MATCH(LEFT(X342,255),LEFT('Disaggregation Data'!$J$315:$J$536,255),0))=0,"",INDEX('Disaggregation Data'!$N$315:$N$536,MATCH(LEFT(X342,255),LEFT('Disaggregation Data'!J$315:$J$536,255),0))),"")</f>
        <v/>
      </c>
      <c r="I342" s="470"/>
      <c r="J342" s="470"/>
      <c r="K342" s="470"/>
      <c r="L342" s="470"/>
      <c r="M342" s="470"/>
      <c r="N342" s="470"/>
      <c r="O342" s="470"/>
      <c r="P342" s="470"/>
      <c r="Q342" s="470"/>
      <c r="R342" s="470"/>
      <c r="S342" s="470"/>
      <c r="T342" s="470"/>
      <c r="U342" s="389" t="str">
        <f t="array" ref="U342">IFERROR(IF(INDEX('Disaggregation Data'!$O$315:$O$536,MATCH(LEFT(X342,255),LEFT('Disaggregation Data'!$J$315:$J$536,255),0))=0,"",INDEX('Disaggregation Data'!$O$315:$O$536,MATCH(LEFT(X342,255),LEFT('Disaggregation Data'!J$315:$J$536,255),0))),"")</f>
        <v/>
      </c>
      <c r="V342" s="401" t="str">
        <f t="array" ref="V342">IFERROR(IF(INDEX('Disaggregation Data'!$P$315:$P$536,MATCH(LEFT(X342,255),LEFT('Disaggregation Data'!$J$315:$J$536,255),0))=0,"",INDEX('Disaggregation Data'!$P$315:$P$536,MATCH(LEFT(X342,255),LEFT('Disaggregation Data'!J$315:$J$536,255),0))),"")</f>
        <v/>
      </c>
      <c r="W342" s="471"/>
      <c r="X342" s="471" t="str">
        <f t="shared" si="24"/>
        <v/>
      </c>
      <c r="Y342" s="471">
        <f t="shared" si="25"/>
        <v>16</v>
      </c>
      <c r="Z342" s="471" t="str">
        <f t="shared" si="26"/>
        <v/>
      </c>
      <c r="AA342" s="471" t="b">
        <f t="shared" si="27"/>
        <v>0</v>
      </c>
      <c r="AB342" s="471" t="s">
        <v>1802</v>
      </c>
      <c r="AC342" s="471" t="str">
        <f t="array" ref="AC342">IFERROR(IF(INDEX('Disaggregation Records'!$G$95:$G$183,MATCH(LEFT(Z342,255),LEFT('Disaggregation Records'!$D$95:$D$183,255),0))=0,"",INDEX('Disaggregation Records'!$G$95:$G$183,MATCH(LEFT(Z342,255),LEFT('Disaggregation Records'!$D$95:$D$183,255),0))),"")</f>
        <v/>
      </c>
      <c r="AD342" s="471" t="s">
        <v>740</v>
      </c>
      <c r="AE342" s="219"/>
      <c r="AF342" s="135"/>
      <c r="AG342" s="135"/>
    </row>
    <row r="343" spans="1:33" ht="37.5" customHeight="1" x14ac:dyDescent="0.3">
      <c r="A343" s="366">
        <v>2</v>
      </c>
      <c r="B343" s="383" t="str">
        <f>IFERROR(VLOOKUP(A343,'Coverage Indicators - Section D'!$A$10:$Y$34,25,FALSE),"")</f>
        <v/>
      </c>
      <c r="C343" s="466" t="str">
        <f t="array" ref="C343">IFERROR(IF(INDEX('Disaggregation Records'!$E$95:$E$183,MATCH(LEFT(Z343,255),LEFT('Disaggregation Records'!$D$95:$D$183,255),0))=0,"",INDEX('Disaggregation Records'!$E$95:$E$183,MATCH(LEFT(Z343,255),LEFT('Disaggregation Records'!$D$95:$D$183,255),0))),"")</f>
        <v/>
      </c>
      <c r="D343" s="466" t="str">
        <f t="array" ref="D343">IFERROR(IF(INDEX('Disaggregation Records'!$F$95:$F$183,MATCH(LEFT(Z343,255),LEFT('Disaggregation Records'!$D$95:$D$183,255),0))=0,"",INDEX('Disaggregation Records'!$F$95:$F$183,MATCH(LEFT(Z343,255),LEFT('Disaggregation Records'!$D$95:$D$183,255),0))),"")</f>
        <v/>
      </c>
      <c r="E343" s="385" t="str">
        <f t="array" ref="E343">IFERROR(IF(INDEX('Disaggregation Data'!$K$315:$K$536,MATCH(LEFT(X343,255),LEFT('Disaggregation Data'!$J$315:$J$536,255),0))=0,"",INDEX('Disaggregation Data'!$K$315:$K$536,MATCH(LEFT(X343,255),LEFT('Disaggregation Data'!J$315:$J$536,255),0))),"")</f>
        <v/>
      </c>
      <c r="F343" s="386" t="str">
        <f t="array" ref="F343">IFERROR(IF(INDEX('Disaggregation Data'!$L$315:$L$536,MATCH(LEFT(X343,255),LEFT('Disaggregation Data'!$J$315:$J$536,255),0))=0,"",INDEX('Disaggregation Data'!$L$315:$L$536,MATCH(LEFT(X343,255),LEFT('Disaggregation Data'!J$315:$J$536,255),0))),"")</f>
        <v/>
      </c>
      <c r="G343" s="441" t="str">
        <f t="array" ref="G343">IFERROR(IF(INDEX('Disaggregation Data'!$M$315:$M$536,MATCH(LEFT(X343,255),LEFT('Disaggregation Data'!$J$315:$J$536,255),0))=0,(E343/F343)*100,INDEX('Disaggregation Data'!$M$315:$M$536,MATCH(LEFT(X343,255),LEFT('Disaggregation Data'!J$315:$J$536,255),0))),"")</f>
        <v/>
      </c>
      <c r="H343" s="389" t="str">
        <f t="array" ref="H343">IFERROR(IF(INDEX('Disaggregation Data'!$N$315:$N$536,MATCH(LEFT(X343,255),LEFT('Disaggregation Data'!$J$315:$J$536,255),0))=0,"",INDEX('Disaggregation Data'!$N$315:$N$536,MATCH(LEFT(X343,255),LEFT('Disaggregation Data'!J$315:$J$536,255),0))),"")</f>
        <v/>
      </c>
      <c r="I343" s="470"/>
      <c r="J343" s="470"/>
      <c r="K343" s="470"/>
      <c r="L343" s="470"/>
      <c r="M343" s="470"/>
      <c r="N343" s="470"/>
      <c r="O343" s="470"/>
      <c r="P343" s="470"/>
      <c r="Q343" s="470"/>
      <c r="R343" s="470"/>
      <c r="S343" s="470"/>
      <c r="T343" s="470"/>
      <c r="U343" s="389" t="str">
        <f t="array" ref="U343">IFERROR(IF(INDEX('Disaggregation Data'!$O$315:$O$536,MATCH(LEFT(X343,255),LEFT('Disaggregation Data'!$J$315:$J$536,255),0))=0,"",INDEX('Disaggregation Data'!$O$315:$O$536,MATCH(LEFT(X343,255),LEFT('Disaggregation Data'!J$315:$J$536,255),0))),"")</f>
        <v/>
      </c>
      <c r="V343" s="401" t="str">
        <f t="array" ref="V343">IFERROR(IF(INDEX('Disaggregation Data'!$P$315:$P$536,MATCH(LEFT(X343,255),LEFT('Disaggregation Data'!$J$315:$J$536,255),0))=0,"",INDEX('Disaggregation Data'!$P$315:$P$536,MATCH(LEFT(X343,255),LEFT('Disaggregation Data'!J$315:$J$536,255),0))),"")</f>
        <v/>
      </c>
      <c r="W343" s="471"/>
      <c r="X343" s="471" t="str">
        <f t="shared" si="24"/>
        <v/>
      </c>
      <c r="Y343" s="471">
        <f t="shared" si="25"/>
        <v>17</v>
      </c>
      <c r="Z343" s="471" t="str">
        <f t="shared" si="26"/>
        <v/>
      </c>
      <c r="AA343" s="471" t="b">
        <f t="shared" si="27"/>
        <v>0</v>
      </c>
      <c r="AB343" s="471" t="s">
        <v>1803</v>
      </c>
      <c r="AC343" s="471" t="str">
        <f t="array" ref="AC343">IFERROR(IF(INDEX('Disaggregation Records'!$G$95:$G$183,MATCH(LEFT(Z343,255),LEFT('Disaggregation Records'!$D$95:$D$183,255),0))=0,"",INDEX('Disaggregation Records'!$G$95:$G$183,MATCH(LEFT(Z343,255),LEFT('Disaggregation Records'!$D$95:$D$183,255),0))),"")</f>
        <v/>
      </c>
      <c r="AD343" s="471" t="s">
        <v>740</v>
      </c>
      <c r="AE343" s="219"/>
      <c r="AF343" s="135"/>
      <c r="AG343" s="135"/>
    </row>
    <row r="344" spans="1:33" ht="37.5" customHeight="1" x14ac:dyDescent="0.3">
      <c r="A344" s="366">
        <v>2</v>
      </c>
      <c r="B344" s="383" t="str">
        <f>IFERROR(VLOOKUP(A344,'Coverage Indicators - Section D'!$A$10:$Y$34,25,FALSE),"")</f>
        <v/>
      </c>
      <c r="C344" s="466" t="str">
        <f t="array" ref="C344">IFERROR(IF(INDEX('Disaggregation Records'!$E$95:$E$183,MATCH(LEFT(Z344,255),LEFT('Disaggregation Records'!$D$95:$D$183,255),0))=0,"",INDEX('Disaggregation Records'!$E$95:$E$183,MATCH(LEFT(Z344,255),LEFT('Disaggregation Records'!$D$95:$D$183,255),0))),"")</f>
        <v/>
      </c>
      <c r="D344" s="466" t="str">
        <f t="array" ref="D344">IFERROR(IF(INDEX('Disaggregation Records'!$F$95:$F$183,MATCH(LEFT(Z344,255),LEFT('Disaggregation Records'!$D$95:$D$183,255),0))=0,"",INDEX('Disaggregation Records'!$F$95:$F$183,MATCH(LEFT(Z344,255),LEFT('Disaggregation Records'!$D$95:$D$183,255),0))),"")</f>
        <v/>
      </c>
      <c r="E344" s="385" t="str">
        <f t="array" ref="E344">IFERROR(IF(INDEX('Disaggregation Data'!$K$315:$K$536,MATCH(LEFT(X344,255),LEFT('Disaggregation Data'!$J$315:$J$536,255),0))=0,"",INDEX('Disaggregation Data'!$K$315:$K$536,MATCH(LEFT(X344,255),LEFT('Disaggregation Data'!J$315:$J$536,255),0))),"")</f>
        <v/>
      </c>
      <c r="F344" s="386" t="str">
        <f t="array" ref="F344">IFERROR(IF(INDEX('Disaggregation Data'!$L$315:$L$536,MATCH(LEFT(X344,255),LEFT('Disaggregation Data'!$J$315:$J$536,255),0))=0,"",INDEX('Disaggregation Data'!$L$315:$L$536,MATCH(LEFT(X344,255),LEFT('Disaggregation Data'!J$315:$J$536,255),0))),"")</f>
        <v/>
      </c>
      <c r="G344" s="441" t="str">
        <f t="array" ref="G344">IFERROR(IF(INDEX('Disaggregation Data'!$M$315:$M$536,MATCH(LEFT(X344,255),LEFT('Disaggregation Data'!$J$315:$J$536,255),0))=0,(E344/F344)*100,INDEX('Disaggregation Data'!$M$315:$M$536,MATCH(LEFT(X344,255),LEFT('Disaggregation Data'!J$315:$J$536,255),0))),"")</f>
        <v/>
      </c>
      <c r="H344" s="389" t="str">
        <f t="array" ref="H344">IFERROR(IF(INDEX('Disaggregation Data'!$N$315:$N$536,MATCH(LEFT(X344,255),LEFT('Disaggregation Data'!$J$315:$J$536,255),0))=0,"",INDEX('Disaggregation Data'!$N$315:$N$536,MATCH(LEFT(X344,255),LEFT('Disaggregation Data'!J$315:$J$536,255),0))),"")</f>
        <v/>
      </c>
      <c r="I344" s="470"/>
      <c r="J344" s="470"/>
      <c r="K344" s="470"/>
      <c r="L344" s="470"/>
      <c r="M344" s="470"/>
      <c r="N344" s="470"/>
      <c r="O344" s="470"/>
      <c r="P344" s="470"/>
      <c r="Q344" s="470"/>
      <c r="R344" s="470"/>
      <c r="S344" s="470"/>
      <c r="T344" s="470"/>
      <c r="U344" s="389" t="str">
        <f t="array" ref="U344">IFERROR(IF(INDEX('Disaggregation Data'!$O$315:$O$536,MATCH(LEFT(X344,255),LEFT('Disaggregation Data'!$J$315:$J$536,255),0))=0,"",INDEX('Disaggregation Data'!$O$315:$O$536,MATCH(LEFT(X344,255),LEFT('Disaggregation Data'!J$315:$J$536,255),0))),"")</f>
        <v/>
      </c>
      <c r="V344" s="401" t="str">
        <f t="array" ref="V344">IFERROR(IF(INDEX('Disaggregation Data'!$P$315:$P$536,MATCH(LEFT(X344,255),LEFT('Disaggregation Data'!$J$315:$J$536,255),0))=0,"",INDEX('Disaggregation Data'!$P$315:$P$536,MATCH(LEFT(X344,255),LEFT('Disaggregation Data'!J$315:$J$536,255),0))),"")</f>
        <v/>
      </c>
      <c r="W344" s="471"/>
      <c r="X344" s="471" t="str">
        <f t="shared" si="24"/>
        <v/>
      </c>
      <c r="Y344" s="471">
        <f t="shared" si="25"/>
        <v>18</v>
      </c>
      <c r="Z344" s="471" t="str">
        <f t="shared" si="26"/>
        <v/>
      </c>
      <c r="AA344" s="471" t="b">
        <f t="shared" si="27"/>
        <v>0</v>
      </c>
      <c r="AB344" s="471" t="s">
        <v>1804</v>
      </c>
      <c r="AC344" s="471" t="str">
        <f t="array" ref="AC344">IFERROR(IF(INDEX('Disaggregation Records'!$G$95:$G$183,MATCH(LEFT(Z344,255),LEFT('Disaggregation Records'!$D$95:$D$183,255),0))=0,"",INDEX('Disaggregation Records'!$G$95:$G$183,MATCH(LEFT(Z344,255),LEFT('Disaggregation Records'!$D$95:$D$183,255),0))),"")</f>
        <v/>
      </c>
      <c r="AD344" s="471" t="s">
        <v>740</v>
      </c>
      <c r="AE344" s="219"/>
      <c r="AF344" s="135"/>
      <c r="AG344" s="135"/>
    </row>
    <row r="345" spans="1:33" ht="37.5" customHeight="1" x14ac:dyDescent="0.3">
      <c r="A345" s="366">
        <v>2</v>
      </c>
      <c r="B345" s="383" t="str">
        <f>IFERROR(VLOOKUP(A345,'Coverage Indicators - Section D'!$A$10:$Y$34,25,FALSE),"")</f>
        <v/>
      </c>
      <c r="C345" s="466" t="str">
        <f t="array" ref="C345">IFERROR(IF(INDEX('Disaggregation Records'!$E$95:$E$183,MATCH(LEFT(Z345,255),LEFT('Disaggregation Records'!$D$95:$D$183,255),0))=0,"",INDEX('Disaggregation Records'!$E$95:$E$183,MATCH(LEFT(Z345,255),LEFT('Disaggregation Records'!$D$95:$D$183,255),0))),"")</f>
        <v/>
      </c>
      <c r="D345" s="466" t="str">
        <f t="array" ref="D345">IFERROR(IF(INDEX('Disaggregation Records'!$F$95:$F$183,MATCH(LEFT(Z345,255),LEFT('Disaggregation Records'!$D$95:$D$183,255),0))=0,"",INDEX('Disaggregation Records'!$F$95:$F$183,MATCH(LEFT(Z345,255),LEFT('Disaggregation Records'!$D$95:$D$183,255),0))),"")</f>
        <v/>
      </c>
      <c r="E345" s="385" t="str">
        <f t="array" ref="E345">IFERROR(IF(INDEX('Disaggregation Data'!$K$315:$K$536,MATCH(LEFT(X345,255),LEFT('Disaggregation Data'!$J$315:$J$536,255),0))=0,"",INDEX('Disaggregation Data'!$K$315:$K$536,MATCH(LEFT(X345,255),LEFT('Disaggregation Data'!J$315:$J$536,255),0))),"")</f>
        <v/>
      </c>
      <c r="F345" s="386" t="str">
        <f t="array" ref="F345">IFERROR(IF(INDEX('Disaggregation Data'!$L$315:$L$536,MATCH(LEFT(X345,255),LEFT('Disaggregation Data'!$J$315:$J$536,255),0))=0,"",INDEX('Disaggregation Data'!$L$315:$L$536,MATCH(LEFT(X345,255),LEFT('Disaggregation Data'!J$315:$J$536,255),0))),"")</f>
        <v/>
      </c>
      <c r="G345" s="441" t="str">
        <f t="array" ref="G345">IFERROR(IF(INDEX('Disaggregation Data'!$M$315:$M$536,MATCH(LEFT(X345,255),LEFT('Disaggregation Data'!$J$315:$J$536,255),0))=0,(E345/F345)*100,INDEX('Disaggregation Data'!$M$315:$M$536,MATCH(LEFT(X345,255),LEFT('Disaggregation Data'!J$315:$J$536,255),0))),"")</f>
        <v/>
      </c>
      <c r="H345" s="389" t="str">
        <f t="array" ref="H345">IFERROR(IF(INDEX('Disaggregation Data'!$N$315:$N$536,MATCH(LEFT(X345,255),LEFT('Disaggregation Data'!$J$315:$J$536,255),0))=0,"",INDEX('Disaggregation Data'!$N$315:$N$536,MATCH(LEFT(X345,255),LEFT('Disaggregation Data'!J$315:$J$536,255),0))),"")</f>
        <v/>
      </c>
      <c r="I345" s="470"/>
      <c r="J345" s="470"/>
      <c r="K345" s="470"/>
      <c r="L345" s="470"/>
      <c r="M345" s="470"/>
      <c r="N345" s="470"/>
      <c r="O345" s="470"/>
      <c r="P345" s="470"/>
      <c r="Q345" s="470"/>
      <c r="R345" s="470"/>
      <c r="S345" s="470"/>
      <c r="T345" s="470"/>
      <c r="U345" s="389" t="str">
        <f t="array" ref="U345">IFERROR(IF(INDEX('Disaggregation Data'!$O$315:$O$536,MATCH(LEFT(X345,255),LEFT('Disaggregation Data'!$J$315:$J$536,255),0))=0,"",INDEX('Disaggregation Data'!$O$315:$O$536,MATCH(LEFT(X345,255),LEFT('Disaggregation Data'!J$315:$J$536,255),0))),"")</f>
        <v/>
      </c>
      <c r="V345" s="401" t="str">
        <f t="array" ref="V345">IFERROR(IF(INDEX('Disaggregation Data'!$P$315:$P$536,MATCH(LEFT(X345,255),LEFT('Disaggregation Data'!$J$315:$J$536,255),0))=0,"",INDEX('Disaggregation Data'!$P$315:$P$536,MATCH(LEFT(X345,255),LEFT('Disaggregation Data'!J$315:$J$536,255),0))),"")</f>
        <v/>
      </c>
      <c r="W345" s="471"/>
      <c r="X345" s="471" t="str">
        <f t="shared" si="24"/>
        <v/>
      </c>
      <c r="Y345" s="471">
        <f t="shared" si="25"/>
        <v>19</v>
      </c>
      <c r="Z345" s="471" t="str">
        <f t="shared" si="26"/>
        <v/>
      </c>
      <c r="AA345" s="471" t="b">
        <f t="shared" si="27"/>
        <v>0</v>
      </c>
      <c r="AB345" s="471" t="s">
        <v>1805</v>
      </c>
      <c r="AC345" s="471" t="str">
        <f t="array" ref="AC345">IFERROR(IF(INDEX('Disaggregation Records'!$G$95:$G$183,MATCH(LEFT(Z345,255),LEFT('Disaggregation Records'!$D$95:$D$183,255),0))=0,"",INDEX('Disaggregation Records'!$G$95:$G$183,MATCH(LEFT(Z345,255),LEFT('Disaggregation Records'!$D$95:$D$183,255),0))),"")</f>
        <v/>
      </c>
      <c r="AD345" s="471" t="s">
        <v>740</v>
      </c>
      <c r="AE345" s="219"/>
      <c r="AF345" s="135"/>
      <c r="AG345" s="135"/>
    </row>
    <row r="346" spans="1:33" ht="37.5" customHeight="1" x14ac:dyDescent="0.3">
      <c r="A346" s="366">
        <v>2</v>
      </c>
      <c r="B346" s="383" t="str">
        <f>IFERROR(VLOOKUP(A346,'Coverage Indicators - Section D'!$A$10:$Y$34,25,FALSE),"")</f>
        <v/>
      </c>
      <c r="C346" s="466" t="str">
        <f t="array" ref="C346">IFERROR(IF(INDEX('Disaggregation Records'!$E$95:$E$183,MATCH(LEFT(Z346,255),LEFT('Disaggregation Records'!$D$95:$D$183,255),0))=0,"",INDEX('Disaggregation Records'!$E$95:$E$183,MATCH(LEFT(Z346,255),LEFT('Disaggregation Records'!$D$95:$D$183,255),0))),"")</f>
        <v/>
      </c>
      <c r="D346" s="466" t="str">
        <f t="array" ref="D346">IFERROR(IF(INDEX('Disaggregation Records'!$F$95:$F$183,MATCH(LEFT(Z346,255),LEFT('Disaggregation Records'!$D$95:$D$183,255),0))=0,"",INDEX('Disaggregation Records'!$F$95:$F$183,MATCH(LEFT(Z346,255),LEFT('Disaggregation Records'!$D$95:$D$183,255),0))),"")</f>
        <v/>
      </c>
      <c r="E346" s="385" t="str">
        <f t="array" ref="E346">IFERROR(IF(INDEX('Disaggregation Data'!$K$315:$K$536,MATCH(LEFT(X346,255),LEFT('Disaggregation Data'!$J$315:$J$536,255),0))=0,"",INDEX('Disaggregation Data'!$K$315:$K$536,MATCH(LEFT(X346,255),LEFT('Disaggregation Data'!J$315:$J$536,255),0))),"")</f>
        <v/>
      </c>
      <c r="F346" s="386" t="str">
        <f t="array" ref="F346">IFERROR(IF(INDEX('Disaggregation Data'!$L$315:$L$536,MATCH(LEFT(X346,255),LEFT('Disaggregation Data'!$J$315:$J$536,255),0))=0,"",INDEX('Disaggregation Data'!$L$315:$L$536,MATCH(LEFT(X346,255),LEFT('Disaggregation Data'!J$315:$J$536,255),0))),"")</f>
        <v/>
      </c>
      <c r="G346" s="441" t="str">
        <f t="array" ref="G346">IFERROR(IF(INDEX('Disaggregation Data'!$M$315:$M$536,MATCH(LEFT(X346,255),LEFT('Disaggregation Data'!$J$315:$J$536,255),0))=0,(E346/F346)*100,INDEX('Disaggregation Data'!$M$315:$M$536,MATCH(LEFT(X346,255),LEFT('Disaggregation Data'!J$315:$J$536,255),0))),"")</f>
        <v/>
      </c>
      <c r="H346" s="389" t="str">
        <f t="array" ref="H346">IFERROR(IF(INDEX('Disaggregation Data'!$N$315:$N$536,MATCH(LEFT(X346,255),LEFT('Disaggregation Data'!$J$315:$J$536,255),0))=0,"",INDEX('Disaggregation Data'!$N$315:$N$536,MATCH(LEFT(X346,255),LEFT('Disaggregation Data'!J$315:$J$536,255),0))),"")</f>
        <v/>
      </c>
      <c r="I346" s="470"/>
      <c r="J346" s="470"/>
      <c r="K346" s="470"/>
      <c r="L346" s="470"/>
      <c r="M346" s="470"/>
      <c r="N346" s="470"/>
      <c r="O346" s="470"/>
      <c r="P346" s="470"/>
      <c r="Q346" s="470"/>
      <c r="R346" s="470"/>
      <c r="S346" s="470"/>
      <c r="T346" s="470"/>
      <c r="U346" s="389" t="str">
        <f t="array" ref="U346">IFERROR(IF(INDEX('Disaggregation Data'!$O$315:$O$536,MATCH(LEFT(X346,255),LEFT('Disaggregation Data'!$J$315:$J$536,255),0))=0,"",INDEX('Disaggregation Data'!$O$315:$O$536,MATCH(LEFT(X346,255),LEFT('Disaggregation Data'!J$315:$J$536,255),0))),"")</f>
        <v/>
      </c>
      <c r="V346" s="401" t="str">
        <f t="array" ref="V346">IFERROR(IF(INDEX('Disaggregation Data'!$P$315:$P$536,MATCH(LEFT(X346,255),LEFT('Disaggregation Data'!$J$315:$J$536,255),0))=0,"",INDEX('Disaggregation Data'!$P$315:$P$536,MATCH(LEFT(X346,255),LEFT('Disaggregation Data'!J$315:$J$536,255),0))),"")</f>
        <v/>
      </c>
      <c r="W346" s="471"/>
      <c r="X346" s="471" t="str">
        <f t="shared" si="24"/>
        <v/>
      </c>
      <c r="Y346" s="471">
        <f t="shared" si="25"/>
        <v>20</v>
      </c>
      <c r="Z346" s="471" t="str">
        <f t="shared" si="26"/>
        <v/>
      </c>
      <c r="AA346" s="471" t="b">
        <f t="shared" si="27"/>
        <v>0</v>
      </c>
      <c r="AB346" s="471" t="s">
        <v>1806</v>
      </c>
      <c r="AC346" s="471" t="str">
        <f t="array" ref="AC346">IFERROR(IF(INDEX('Disaggregation Records'!$G$95:$G$183,MATCH(LEFT(Z346,255),LEFT('Disaggregation Records'!$D$95:$D$183,255),0))=0,"",INDEX('Disaggregation Records'!$G$95:$G$183,MATCH(LEFT(Z346,255),LEFT('Disaggregation Records'!$D$95:$D$183,255),0))),"")</f>
        <v/>
      </c>
      <c r="AD346" s="471" t="s">
        <v>740</v>
      </c>
      <c r="AE346" s="219"/>
      <c r="AF346" s="135"/>
      <c r="AG346" s="135"/>
    </row>
    <row r="347" spans="1:33" ht="37.5" customHeight="1" x14ac:dyDescent="0.3">
      <c r="A347" s="366">
        <v>3</v>
      </c>
      <c r="B347" s="383" t="str">
        <f>IFERROR(VLOOKUP(A347,'Coverage Indicators - Section D'!$A$10:$Y$34,25,FALSE),"")</f>
        <v/>
      </c>
      <c r="C347" s="466" t="str">
        <f t="array" ref="C347">IFERROR(IF(INDEX('Disaggregation Records'!$E$95:$E$183,MATCH(LEFT(Z347,255),LEFT('Disaggregation Records'!$D$95:$D$183,255),0))=0,"",INDEX('Disaggregation Records'!$E$95:$E$183,MATCH(LEFT(Z347,255),LEFT('Disaggregation Records'!$D$95:$D$183,255),0))),"")</f>
        <v/>
      </c>
      <c r="D347" s="466" t="str">
        <f t="array" ref="D347">IFERROR(IF(INDEX('Disaggregation Records'!$F$95:$F$183,MATCH(LEFT(Z347,255),LEFT('Disaggregation Records'!$D$95:$D$183,255),0))=0,"",INDEX('Disaggregation Records'!$F$95:$F$183,MATCH(LEFT(Z347,255),LEFT('Disaggregation Records'!$D$95:$D$183,255),0))),"")</f>
        <v/>
      </c>
      <c r="E347" s="385" t="str">
        <f t="array" ref="E347">IFERROR(IF(INDEX('Disaggregation Data'!$K$315:$K$536,MATCH(LEFT(X347,255),LEFT('Disaggregation Data'!$J$315:$J$536,255),0))=0,"",INDEX('Disaggregation Data'!$K$315:$K$536,MATCH(LEFT(X347,255),LEFT('Disaggregation Data'!J$315:$J$536,255),0))),"")</f>
        <v/>
      </c>
      <c r="F347" s="386" t="str">
        <f t="array" ref="F347">IFERROR(IF(INDEX('Disaggregation Data'!$L$315:$L$536,MATCH(LEFT(X347,255),LEFT('Disaggregation Data'!$J$315:$J$536,255),0))=0,"",INDEX('Disaggregation Data'!$L$315:$L$536,MATCH(LEFT(X347,255),LEFT('Disaggregation Data'!J$315:$J$536,255),0))),"")</f>
        <v/>
      </c>
      <c r="G347" s="441" t="str">
        <f t="array" ref="G347">IFERROR(IF(INDEX('Disaggregation Data'!$M$315:$M$536,MATCH(LEFT(X347,255),LEFT('Disaggregation Data'!$J$315:$J$536,255),0))=0,(E347/F347)*100,INDEX('Disaggregation Data'!$M$315:$M$536,MATCH(LEFT(X347,255),LEFT('Disaggregation Data'!J$315:$J$536,255),0))),"")</f>
        <v/>
      </c>
      <c r="H347" s="389" t="str">
        <f t="array" ref="H347">IFERROR(IF(INDEX('Disaggregation Data'!$N$315:$N$536,MATCH(LEFT(X347,255),LEFT('Disaggregation Data'!$J$315:$J$536,255),0))=0,"",INDEX('Disaggregation Data'!$N$315:$N$536,MATCH(LEFT(X347,255),LEFT('Disaggregation Data'!J$315:$J$536,255),0))),"")</f>
        <v/>
      </c>
      <c r="I347" s="470"/>
      <c r="J347" s="470"/>
      <c r="K347" s="470"/>
      <c r="L347" s="470"/>
      <c r="M347" s="470"/>
      <c r="N347" s="470"/>
      <c r="O347" s="470"/>
      <c r="P347" s="470"/>
      <c r="Q347" s="470"/>
      <c r="R347" s="470"/>
      <c r="S347" s="470"/>
      <c r="T347" s="470"/>
      <c r="U347" s="389" t="str">
        <f t="array" ref="U347">IFERROR(IF(INDEX('Disaggregation Data'!$O$315:$O$536,MATCH(LEFT(X347,255),LEFT('Disaggregation Data'!$J$315:$J$536,255),0))=0,"",INDEX('Disaggregation Data'!$O$315:$O$536,MATCH(LEFT(X347,255),LEFT('Disaggregation Data'!J$315:$J$536,255),0))),"")</f>
        <v/>
      </c>
      <c r="V347" s="401" t="str">
        <f t="array" ref="V347">IFERROR(IF(INDEX('Disaggregation Data'!$P$315:$P$536,MATCH(LEFT(X347,255),LEFT('Disaggregation Data'!$J$315:$J$536,255),0))=0,"",INDEX('Disaggregation Data'!$P$315:$P$536,MATCH(LEFT(X347,255),LEFT('Disaggregation Data'!J$315:$J$536,255),0))),"")</f>
        <v/>
      </c>
      <c r="W347" s="471"/>
      <c r="X347" s="471" t="str">
        <f t="shared" si="24"/>
        <v/>
      </c>
      <c r="Y347" s="471">
        <f t="shared" si="25"/>
        <v>21</v>
      </c>
      <c r="Z347" s="471" t="str">
        <f t="shared" si="26"/>
        <v/>
      </c>
      <c r="AA347" s="471" t="b">
        <f t="shared" si="27"/>
        <v>0</v>
      </c>
      <c r="AB347" s="471" t="s">
        <v>1807</v>
      </c>
      <c r="AC347" s="471" t="str">
        <f t="array" ref="AC347">IFERROR(IF(INDEX('Disaggregation Records'!$G$95:$G$183,MATCH(LEFT(Z347,255),LEFT('Disaggregation Records'!$D$95:$D$183,255),0))=0,"",INDEX('Disaggregation Records'!$G$95:$G$183,MATCH(LEFT(Z347,255),LEFT('Disaggregation Records'!$D$95:$D$183,255),0))),"")</f>
        <v/>
      </c>
      <c r="AD347" s="471" t="s">
        <v>743</v>
      </c>
      <c r="AE347" s="219"/>
      <c r="AF347" s="135"/>
      <c r="AG347" s="135"/>
    </row>
    <row r="348" spans="1:33" ht="37.5" customHeight="1" x14ac:dyDescent="0.3">
      <c r="A348" s="366">
        <v>3</v>
      </c>
      <c r="B348" s="383" t="str">
        <f>IFERROR(VLOOKUP(A348,'Coverage Indicators - Section D'!$A$10:$Y$34,25,FALSE),"")</f>
        <v/>
      </c>
      <c r="C348" s="466" t="str">
        <f t="array" ref="C348">IFERROR(IF(INDEX('Disaggregation Records'!$E$95:$E$183,MATCH(LEFT(Z348,255),LEFT('Disaggregation Records'!$D$95:$D$183,255),0))=0,"",INDEX('Disaggregation Records'!$E$95:$E$183,MATCH(LEFT(Z348,255),LEFT('Disaggregation Records'!$D$95:$D$183,255),0))),"")</f>
        <v/>
      </c>
      <c r="D348" s="466" t="str">
        <f t="array" ref="D348">IFERROR(IF(INDEX('Disaggregation Records'!$F$95:$F$183,MATCH(LEFT(Z348,255),LEFT('Disaggregation Records'!$D$95:$D$183,255),0))=0,"",INDEX('Disaggregation Records'!$F$95:$F$183,MATCH(LEFT(Z348,255),LEFT('Disaggregation Records'!$D$95:$D$183,255),0))),"")</f>
        <v/>
      </c>
      <c r="E348" s="385" t="str">
        <f t="array" ref="E348">IFERROR(IF(INDEX('Disaggregation Data'!$K$315:$K$536,MATCH(LEFT(X348,255),LEFT('Disaggregation Data'!$J$315:$J$536,255),0))=0,"",INDEX('Disaggregation Data'!$K$315:$K$536,MATCH(LEFT(X348,255),LEFT('Disaggregation Data'!J$315:$J$536,255),0))),"")</f>
        <v/>
      </c>
      <c r="F348" s="386" t="str">
        <f t="array" ref="F348">IFERROR(IF(INDEX('Disaggregation Data'!$L$315:$L$536,MATCH(LEFT(X348,255),LEFT('Disaggregation Data'!$J$315:$J$536,255),0))=0,"",INDEX('Disaggregation Data'!$L$315:$L$536,MATCH(LEFT(X348,255),LEFT('Disaggregation Data'!J$315:$J$536,255),0))),"")</f>
        <v/>
      </c>
      <c r="G348" s="441" t="str">
        <f t="array" ref="G348">IFERROR(IF(INDEX('Disaggregation Data'!$M$315:$M$536,MATCH(LEFT(X348,255),LEFT('Disaggregation Data'!$J$315:$J$536,255),0))=0,(E348/F348)*100,INDEX('Disaggregation Data'!$M$315:$M$536,MATCH(LEFT(X348,255),LEFT('Disaggregation Data'!J$315:$J$536,255),0))),"")</f>
        <v/>
      </c>
      <c r="H348" s="389" t="str">
        <f t="array" ref="H348">IFERROR(IF(INDEX('Disaggregation Data'!$N$315:$N$536,MATCH(LEFT(X348,255),LEFT('Disaggregation Data'!$J$315:$J$536,255),0))=0,"",INDEX('Disaggregation Data'!$N$315:$N$536,MATCH(LEFT(X348,255),LEFT('Disaggregation Data'!J$315:$J$536,255),0))),"")</f>
        <v/>
      </c>
      <c r="I348" s="470"/>
      <c r="J348" s="470"/>
      <c r="K348" s="470"/>
      <c r="L348" s="470"/>
      <c r="M348" s="470"/>
      <c r="N348" s="470"/>
      <c r="O348" s="470"/>
      <c r="P348" s="470"/>
      <c r="Q348" s="470"/>
      <c r="R348" s="470"/>
      <c r="S348" s="470"/>
      <c r="T348" s="470"/>
      <c r="U348" s="389" t="str">
        <f t="array" ref="U348">IFERROR(IF(INDEX('Disaggregation Data'!$O$315:$O$536,MATCH(LEFT(X348,255),LEFT('Disaggregation Data'!$J$315:$J$536,255),0))=0,"",INDEX('Disaggregation Data'!$O$315:$O$536,MATCH(LEFT(X348,255),LEFT('Disaggregation Data'!J$315:$J$536,255),0))),"")</f>
        <v/>
      </c>
      <c r="V348" s="401" t="str">
        <f t="array" ref="V348">IFERROR(IF(INDEX('Disaggregation Data'!$P$315:$P$536,MATCH(LEFT(X348,255),LEFT('Disaggregation Data'!$J$315:$J$536,255),0))=0,"",INDEX('Disaggregation Data'!$P$315:$P$536,MATCH(LEFT(X348,255),LEFT('Disaggregation Data'!J$315:$J$536,255),0))),"")</f>
        <v/>
      </c>
      <c r="W348" s="471"/>
      <c r="X348" s="471" t="str">
        <f t="shared" si="24"/>
        <v/>
      </c>
      <c r="Y348" s="471">
        <f t="shared" si="25"/>
        <v>22</v>
      </c>
      <c r="Z348" s="471" t="str">
        <f t="shared" si="26"/>
        <v/>
      </c>
      <c r="AA348" s="471" t="b">
        <f t="shared" si="27"/>
        <v>0</v>
      </c>
      <c r="AB348" s="471" t="s">
        <v>1808</v>
      </c>
      <c r="AC348" s="471" t="str">
        <f t="array" ref="AC348">IFERROR(IF(INDEX('Disaggregation Records'!$G$95:$G$183,MATCH(LEFT(Z348,255),LEFT('Disaggregation Records'!$D$95:$D$183,255),0))=0,"",INDEX('Disaggregation Records'!$G$95:$G$183,MATCH(LEFT(Z348,255),LEFT('Disaggregation Records'!$D$95:$D$183,255),0))),"")</f>
        <v/>
      </c>
      <c r="AD348" s="471" t="s">
        <v>743</v>
      </c>
      <c r="AE348" s="219"/>
      <c r="AF348" s="135"/>
      <c r="AG348" s="135"/>
    </row>
    <row r="349" spans="1:33" ht="37.5" customHeight="1" x14ac:dyDescent="0.3">
      <c r="A349" s="366">
        <v>3</v>
      </c>
      <c r="B349" s="383" t="str">
        <f>IFERROR(VLOOKUP(A349,'Coverage Indicators - Section D'!$A$10:$Y$34,25,FALSE),"")</f>
        <v/>
      </c>
      <c r="C349" s="466" t="str">
        <f t="array" ref="C349">IFERROR(IF(INDEX('Disaggregation Records'!$E$95:$E$183,MATCH(LEFT(Z349,255),LEFT('Disaggregation Records'!$D$95:$D$183,255),0))=0,"",INDEX('Disaggregation Records'!$E$95:$E$183,MATCH(LEFT(Z349,255),LEFT('Disaggregation Records'!$D$95:$D$183,255),0))),"")</f>
        <v/>
      </c>
      <c r="D349" s="466" t="str">
        <f t="array" ref="D349">IFERROR(IF(INDEX('Disaggregation Records'!$F$95:$F$183,MATCH(LEFT(Z349,255),LEFT('Disaggregation Records'!$D$95:$D$183,255),0))=0,"",INDEX('Disaggregation Records'!$F$95:$F$183,MATCH(LEFT(Z349,255),LEFT('Disaggregation Records'!$D$95:$D$183,255),0))),"")</f>
        <v/>
      </c>
      <c r="E349" s="385" t="str">
        <f t="array" ref="E349">IFERROR(IF(INDEX('Disaggregation Data'!$K$315:$K$536,MATCH(LEFT(X349,255),LEFT('Disaggregation Data'!$J$315:$J$536,255),0))=0,"",INDEX('Disaggregation Data'!$K$315:$K$536,MATCH(LEFT(X349,255),LEFT('Disaggregation Data'!J$315:$J$536,255),0))),"")</f>
        <v/>
      </c>
      <c r="F349" s="386" t="str">
        <f t="array" ref="F349">IFERROR(IF(INDEX('Disaggregation Data'!$L$315:$L$536,MATCH(LEFT(X349,255),LEFT('Disaggregation Data'!$J$315:$J$536,255),0))=0,"",INDEX('Disaggregation Data'!$L$315:$L$536,MATCH(LEFT(X349,255),LEFT('Disaggregation Data'!J$315:$J$536,255),0))),"")</f>
        <v/>
      </c>
      <c r="G349" s="441" t="str">
        <f t="array" ref="G349">IFERROR(IF(INDEX('Disaggregation Data'!$M$315:$M$536,MATCH(LEFT(X349,255),LEFT('Disaggregation Data'!$J$315:$J$536,255),0))=0,(E349/F349)*100,INDEX('Disaggregation Data'!$M$315:$M$536,MATCH(LEFT(X349,255),LEFT('Disaggregation Data'!J$315:$J$536,255),0))),"")</f>
        <v/>
      </c>
      <c r="H349" s="389" t="str">
        <f t="array" ref="H349">IFERROR(IF(INDEX('Disaggregation Data'!$N$315:$N$536,MATCH(LEFT(X349,255),LEFT('Disaggregation Data'!$J$315:$J$536,255),0))=0,"",INDEX('Disaggregation Data'!$N$315:$N$536,MATCH(LEFT(X349,255),LEFT('Disaggregation Data'!J$315:$J$536,255),0))),"")</f>
        <v/>
      </c>
      <c r="I349" s="470"/>
      <c r="J349" s="470"/>
      <c r="K349" s="470"/>
      <c r="L349" s="470"/>
      <c r="M349" s="470"/>
      <c r="N349" s="470"/>
      <c r="O349" s="470"/>
      <c r="P349" s="470"/>
      <c r="Q349" s="470"/>
      <c r="R349" s="470"/>
      <c r="S349" s="470"/>
      <c r="T349" s="470"/>
      <c r="U349" s="389" t="str">
        <f t="array" ref="U349">IFERROR(IF(INDEX('Disaggregation Data'!$O$315:$O$536,MATCH(LEFT(X349,255),LEFT('Disaggregation Data'!$J$315:$J$536,255),0))=0,"",INDEX('Disaggregation Data'!$O$315:$O$536,MATCH(LEFT(X349,255),LEFT('Disaggregation Data'!J$315:$J$536,255),0))),"")</f>
        <v/>
      </c>
      <c r="V349" s="401" t="str">
        <f t="array" ref="V349">IFERROR(IF(INDEX('Disaggregation Data'!$P$315:$P$536,MATCH(LEFT(X349,255),LEFT('Disaggregation Data'!$J$315:$J$536,255),0))=0,"",INDEX('Disaggregation Data'!$P$315:$P$536,MATCH(LEFT(X349,255),LEFT('Disaggregation Data'!J$315:$J$536,255),0))),"")</f>
        <v/>
      </c>
      <c r="W349" s="471"/>
      <c r="X349" s="471" t="str">
        <f t="shared" si="24"/>
        <v/>
      </c>
      <c r="Y349" s="471">
        <f t="shared" si="25"/>
        <v>23</v>
      </c>
      <c r="Z349" s="471" t="str">
        <f t="shared" si="26"/>
        <v/>
      </c>
      <c r="AA349" s="471" t="b">
        <f t="shared" si="27"/>
        <v>0</v>
      </c>
      <c r="AB349" s="471" t="s">
        <v>1809</v>
      </c>
      <c r="AC349" s="471" t="str">
        <f t="array" ref="AC349">IFERROR(IF(INDEX('Disaggregation Records'!$G$95:$G$183,MATCH(LEFT(Z349,255),LEFT('Disaggregation Records'!$D$95:$D$183,255),0))=0,"",INDEX('Disaggregation Records'!$G$95:$G$183,MATCH(LEFT(Z349,255),LEFT('Disaggregation Records'!$D$95:$D$183,255),0))),"")</f>
        <v/>
      </c>
      <c r="AD349" s="471" t="s">
        <v>743</v>
      </c>
      <c r="AE349" s="219"/>
      <c r="AF349" s="135"/>
      <c r="AG349" s="135"/>
    </row>
    <row r="350" spans="1:33" ht="37.5" customHeight="1" x14ac:dyDescent="0.3">
      <c r="A350" s="366">
        <v>3</v>
      </c>
      <c r="B350" s="383" t="str">
        <f>IFERROR(VLOOKUP(A350,'Coverage Indicators - Section D'!$A$10:$Y$34,25,FALSE),"")</f>
        <v/>
      </c>
      <c r="C350" s="466" t="str">
        <f t="array" ref="C350">IFERROR(IF(INDEX('Disaggregation Records'!$E$95:$E$183,MATCH(LEFT(Z350,255),LEFT('Disaggregation Records'!$D$95:$D$183,255),0))=0,"",INDEX('Disaggregation Records'!$E$95:$E$183,MATCH(LEFT(Z350,255),LEFT('Disaggregation Records'!$D$95:$D$183,255),0))),"")</f>
        <v/>
      </c>
      <c r="D350" s="466" t="str">
        <f t="array" ref="D350">IFERROR(IF(INDEX('Disaggregation Records'!$F$95:$F$183,MATCH(LEFT(Z350,255),LEFT('Disaggregation Records'!$D$95:$D$183,255),0))=0,"",INDEX('Disaggregation Records'!$F$95:$F$183,MATCH(LEFT(Z350,255),LEFT('Disaggregation Records'!$D$95:$D$183,255),0))),"")</f>
        <v/>
      </c>
      <c r="E350" s="385" t="str">
        <f t="array" ref="E350">IFERROR(IF(INDEX('Disaggregation Data'!$K$315:$K$536,MATCH(LEFT(X350,255),LEFT('Disaggregation Data'!$J$315:$J$536,255),0))=0,"",INDEX('Disaggregation Data'!$K$315:$K$536,MATCH(LEFT(X350,255),LEFT('Disaggregation Data'!J$315:$J$536,255),0))),"")</f>
        <v/>
      </c>
      <c r="F350" s="386" t="str">
        <f t="array" ref="F350">IFERROR(IF(INDEX('Disaggregation Data'!$L$315:$L$536,MATCH(LEFT(X350,255),LEFT('Disaggregation Data'!$J$315:$J$536,255),0))=0,"",INDEX('Disaggregation Data'!$L$315:$L$536,MATCH(LEFT(X350,255),LEFT('Disaggregation Data'!J$315:$J$536,255),0))),"")</f>
        <v/>
      </c>
      <c r="G350" s="441" t="str">
        <f t="array" ref="G350">IFERROR(IF(INDEX('Disaggregation Data'!$M$315:$M$536,MATCH(LEFT(X350,255),LEFT('Disaggregation Data'!$J$315:$J$536,255),0))=0,(E350/F350)*100,INDEX('Disaggregation Data'!$M$315:$M$536,MATCH(LEFT(X350,255),LEFT('Disaggregation Data'!J$315:$J$536,255),0))),"")</f>
        <v/>
      </c>
      <c r="H350" s="389" t="str">
        <f t="array" ref="H350">IFERROR(IF(INDEX('Disaggregation Data'!$N$315:$N$536,MATCH(LEFT(X350,255),LEFT('Disaggregation Data'!$J$315:$J$536,255),0))=0,"",INDEX('Disaggregation Data'!$N$315:$N$536,MATCH(LEFT(X350,255),LEFT('Disaggregation Data'!J$315:$J$536,255),0))),"")</f>
        <v/>
      </c>
      <c r="I350" s="470"/>
      <c r="J350" s="470"/>
      <c r="K350" s="470"/>
      <c r="L350" s="470"/>
      <c r="M350" s="470"/>
      <c r="N350" s="470"/>
      <c r="O350" s="470"/>
      <c r="P350" s="470"/>
      <c r="Q350" s="470"/>
      <c r="R350" s="470"/>
      <c r="S350" s="470"/>
      <c r="T350" s="470"/>
      <c r="U350" s="389" t="str">
        <f t="array" ref="U350">IFERROR(IF(INDEX('Disaggregation Data'!$O$315:$O$536,MATCH(LEFT(X350,255),LEFT('Disaggregation Data'!$J$315:$J$536,255),0))=0,"",INDEX('Disaggregation Data'!$O$315:$O$536,MATCH(LEFT(X350,255),LEFT('Disaggregation Data'!J$315:$J$536,255),0))),"")</f>
        <v/>
      </c>
      <c r="V350" s="401" t="str">
        <f t="array" ref="V350">IFERROR(IF(INDEX('Disaggregation Data'!$P$315:$P$536,MATCH(LEFT(X350,255),LEFT('Disaggregation Data'!$J$315:$J$536,255),0))=0,"",INDEX('Disaggregation Data'!$P$315:$P$536,MATCH(LEFT(X350,255),LEFT('Disaggregation Data'!J$315:$J$536,255),0))),"")</f>
        <v/>
      </c>
      <c r="W350" s="471"/>
      <c r="X350" s="471" t="str">
        <f t="shared" si="24"/>
        <v/>
      </c>
      <c r="Y350" s="471">
        <f t="shared" si="25"/>
        <v>24</v>
      </c>
      <c r="Z350" s="471" t="str">
        <f t="shared" si="26"/>
        <v/>
      </c>
      <c r="AA350" s="471" t="b">
        <f t="shared" si="27"/>
        <v>0</v>
      </c>
      <c r="AB350" s="471" t="s">
        <v>1810</v>
      </c>
      <c r="AC350" s="471" t="str">
        <f t="array" ref="AC350">IFERROR(IF(INDEX('Disaggregation Records'!$G$95:$G$183,MATCH(LEFT(Z350,255),LEFT('Disaggregation Records'!$D$95:$D$183,255),0))=0,"",INDEX('Disaggregation Records'!$G$95:$G$183,MATCH(LEFT(Z350,255),LEFT('Disaggregation Records'!$D$95:$D$183,255),0))),"")</f>
        <v/>
      </c>
      <c r="AD350" s="471" t="s">
        <v>743</v>
      </c>
      <c r="AE350" s="219"/>
      <c r="AF350" s="135"/>
      <c r="AG350" s="135"/>
    </row>
    <row r="351" spans="1:33" ht="37.5" customHeight="1" x14ac:dyDescent="0.3">
      <c r="A351" s="366">
        <v>3</v>
      </c>
      <c r="B351" s="383" t="str">
        <f>IFERROR(VLOOKUP(A351,'Coverage Indicators - Section D'!$A$10:$Y$34,25,FALSE),"")</f>
        <v/>
      </c>
      <c r="C351" s="466" t="str">
        <f t="array" ref="C351">IFERROR(IF(INDEX('Disaggregation Records'!$E$95:$E$183,MATCH(LEFT(Z351,255),LEFT('Disaggregation Records'!$D$95:$D$183,255),0))=0,"",INDEX('Disaggregation Records'!$E$95:$E$183,MATCH(LEFT(Z351,255),LEFT('Disaggregation Records'!$D$95:$D$183,255),0))),"")</f>
        <v/>
      </c>
      <c r="D351" s="466" t="str">
        <f t="array" ref="D351">IFERROR(IF(INDEX('Disaggregation Records'!$F$95:$F$183,MATCH(LEFT(Z351,255),LEFT('Disaggregation Records'!$D$95:$D$183,255),0))=0,"",INDEX('Disaggregation Records'!$F$95:$F$183,MATCH(LEFT(Z351,255),LEFT('Disaggregation Records'!$D$95:$D$183,255),0))),"")</f>
        <v/>
      </c>
      <c r="E351" s="385" t="str">
        <f t="array" ref="E351">IFERROR(IF(INDEX('Disaggregation Data'!$K$315:$K$536,MATCH(LEFT(X351,255),LEFT('Disaggregation Data'!$J$315:$J$536,255),0))=0,"",INDEX('Disaggregation Data'!$K$315:$K$536,MATCH(LEFT(X351,255),LEFT('Disaggregation Data'!J$315:$J$536,255),0))),"")</f>
        <v/>
      </c>
      <c r="F351" s="386" t="str">
        <f t="array" ref="F351">IFERROR(IF(INDEX('Disaggregation Data'!$L$315:$L$536,MATCH(LEFT(X351,255),LEFT('Disaggregation Data'!$J$315:$J$536,255),0))=0,"",INDEX('Disaggregation Data'!$L$315:$L$536,MATCH(LEFT(X351,255),LEFT('Disaggregation Data'!J$315:$J$536,255),0))),"")</f>
        <v/>
      </c>
      <c r="G351" s="441" t="str">
        <f t="array" ref="G351">IFERROR(IF(INDEX('Disaggregation Data'!$M$315:$M$536,MATCH(LEFT(X351,255),LEFT('Disaggregation Data'!$J$315:$J$536,255),0))=0,(E351/F351)*100,INDEX('Disaggregation Data'!$M$315:$M$536,MATCH(LEFT(X351,255),LEFT('Disaggregation Data'!J$315:$J$536,255),0))),"")</f>
        <v/>
      </c>
      <c r="H351" s="389" t="str">
        <f t="array" ref="H351">IFERROR(IF(INDEX('Disaggregation Data'!$N$315:$N$536,MATCH(LEFT(X351,255),LEFT('Disaggregation Data'!$J$315:$J$536,255),0))=0,"",INDEX('Disaggregation Data'!$N$315:$N$536,MATCH(LEFT(X351,255),LEFT('Disaggregation Data'!J$315:$J$536,255),0))),"")</f>
        <v/>
      </c>
      <c r="I351" s="470"/>
      <c r="J351" s="470"/>
      <c r="K351" s="470"/>
      <c r="L351" s="470"/>
      <c r="M351" s="470"/>
      <c r="N351" s="470"/>
      <c r="O351" s="470"/>
      <c r="P351" s="470"/>
      <c r="Q351" s="470"/>
      <c r="R351" s="470"/>
      <c r="S351" s="470"/>
      <c r="T351" s="470"/>
      <c r="U351" s="389" t="str">
        <f t="array" ref="U351">IFERROR(IF(INDEX('Disaggregation Data'!$O$315:$O$536,MATCH(LEFT(X351,255),LEFT('Disaggregation Data'!$J$315:$J$536,255),0))=0,"",INDEX('Disaggregation Data'!$O$315:$O$536,MATCH(LEFT(X351,255),LEFT('Disaggregation Data'!J$315:$J$536,255),0))),"")</f>
        <v/>
      </c>
      <c r="V351" s="401" t="str">
        <f t="array" ref="V351">IFERROR(IF(INDEX('Disaggregation Data'!$P$315:$P$536,MATCH(LEFT(X351,255),LEFT('Disaggregation Data'!$J$315:$J$536,255),0))=0,"",INDEX('Disaggregation Data'!$P$315:$P$536,MATCH(LEFT(X351,255),LEFT('Disaggregation Data'!J$315:$J$536,255),0))),"")</f>
        <v/>
      </c>
      <c r="W351" s="471"/>
      <c r="X351" s="471" t="str">
        <f t="shared" si="24"/>
        <v/>
      </c>
      <c r="Y351" s="471">
        <f t="shared" si="25"/>
        <v>25</v>
      </c>
      <c r="Z351" s="471" t="str">
        <f t="shared" si="26"/>
        <v/>
      </c>
      <c r="AA351" s="471" t="b">
        <f t="shared" si="27"/>
        <v>0</v>
      </c>
      <c r="AB351" s="471" t="s">
        <v>1811</v>
      </c>
      <c r="AC351" s="471" t="str">
        <f t="array" ref="AC351">IFERROR(IF(INDEX('Disaggregation Records'!$G$95:$G$183,MATCH(LEFT(Z351,255),LEFT('Disaggregation Records'!$D$95:$D$183,255),0))=0,"",INDEX('Disaggregation Records'!$G$95:$G$183,MATCH(LEFT(Z351,255),LEFT('Disaggregation Records'!$D$95:$D$183,255),0))),"")</f>
        <v/>
      </c>
      <c r="AD351" s="471" t="s">
        <v>743</v>
      </c>
      <c r="AE351" s="219"/>
      <c r="AF351" s="135"/>
      <c r="AG351" s="135"/>
    </row>
    <row r="352" spans="1:33" ht="37.5" customHeight="1" x14ac:dyDescent="0.3">
      <c r="A352" s="366">
        <v>3</v>
      </c>
      <c r="B352" s="383" t="str">
        <f>IFERROR(VLOOKUP(A352,'Coverage Indicators - Section D'!$A$10:$Y$34,25,FALSE),"")</f>
        <v/>
      </c>
      <c r="C352" s="466" t="str">
        <f t="array" ref="C352">IFERROR(IF(INDEX('Disaggregation Records'!$E$95:$E$183,MATCH(LEFT(Z352,255),LEFT('Disaggregation Records'!$D$95:$D$183,255),0))=0,"",INDEX('Disaggregation Records'!$E$95:$E$183,MATCH(LEFT(Z352,255),LEFT('Disaggregation Records'!$D$95:$D$183,255),0))),"")</f>
        <v/>
      </c>
      <c r="D352" s="466" t="str">
        <f t="array" ref="D352">IFERROR(IF(INDEX('Disaggregation Records'!$F$95:$F$183,MATCH(LEFT(Z352,255),LEFT('Disaggregation Records'!$D$95:$D$183,255),0))=0,"",INDEX('Disaggregation Records'!$F$95:$F$183,MATCH(LEFT(Z352,255),LEFT('Disaggregation Records'!$D$95:$D$183,255),0))),"")</f>
        <v/>
      </c>
      <c r="E352" s="385" t="str">
        <f t="array" ref="E352">IFERROR(IF(INDEX('Disaggregation Data'!$K$315:$K$536,MATCH(LEFT(X352,255),LEFT('Disaggregation Data'!$J$315:$J$536,255),0))=0,"",INDEX('Disaggregation Data'!$K$315:$K$536,MATCH(LEFT(X352,255),LEFT('Disaggregation Data'!J$315:$J$536,255),0))),"")</f>
        <v/>
      </c>
      <c r="F352" s="386" t="str">
        <f t="array" ref="F352">IFERROR(IF(INDEX('Disaggregation Data'!$L$315:$L$536,MATCH(LEFT(X352,255),LEFT('Disaggregation Data'!$J$315:$J$536,255),0))=0,"",INDEX('Disaggregation Data'!$L$315:$L$536,MATCH(LEFT(X352,255),LEFT('Disaggregation Data'!J$315:$J$536,255),0))),"")</f>
        <v/>
      </c>
      <c r="G352" s="441" t="str">
        <f t="array" ref="G352">IFERROR(IF(INDEX('Disaggregation Data'!$M$315:$M$536,MATCH(LEFT(X352,255),LEFT('Disaggregation Data'!$J$315:$J$536,255),0))=0,(E352/F352)*100,INDEX('Disaggregation Data'!$M$315:$M$536,MATCH(LEFT(X352,255),LEFT('Disaggregation Data'!J$315:$J$536,255),0))),"")</f>
        <v/>
      </c>
      <c r="H352" s="389" t="str">
        <f t="array" ref="H352">IFERROR(IF(INDEX('Disaggregation Data'!$N$315:$N$536,MATCH(LEFT(X352,255),LEFT('Disaggregation Data'!$J$315:$J$536,255),0))=0,"",INDEX('Disaggregation Data'!$N$315:$N$536,MATCH(LEFT(X352,255),LEFT('Disaggregation Data'!J$315:$J$536,255),0))),"")</f>
        <v/>
      </c>
      <c r="I352" s="470"/>
      <c r="J352" s="470"/>
      <c r="K352" s="470"/>
      <c r="L352" s="470"/>
      <c r="M352" s="470"/>
      <c r="N352" s="470"/>
      <c r="O352" s="470"/>
      <c r="P352" s="470"/>
      <c r="Q352" s="470"/>
      <c r="R352" s="470"/>
      <c r="S352" s="470"/>
      <c r="T352" s="470"/>
      <c r="U352" s="389" t="str">
        <f t="array" ref="U352">IFERROR(IF(INDEX('Disaggregation Data'!$O$315:$O$536,MATCH(LEFT(X352,255),LEFT('Disaggregation Data'!$J$315:$J$536,255),0))=0,"",INDEX('Disaggregation Data'!$O$315:$O$536,MATCH(LEFT(X352,255),LEFT('Disaggregation Data'!J$315:$J$536,255),0))),"")</f>
        <v/>
      </c>
      <c r="V352" s="401" t="str">
        <f t="array" ref="V352">IFERROR(IF(INDEX('Disaggregation Data'!$P$315:$P$536,MATCH(LEFT(X352,255),LEFT('Disaggregation Data'!$J$315:$J$536,255),0))=0,"",INDEX('Disaggregation Data'!$P$315:$P$536,MATCH(LEFT(X352,255),LEFT('Disaggregation Data'!J$315:$J$536,255),0))),"")</f>
        <v/>
      </c>
      <c r="W352" s="471"/>
      <c r="X352" s="471" t="str">
        <f t="shared" si="24"/>
        <v/>
      </c>
      <c r="Y352" s="471">
        <f t="shared" si="25"/>
        <v>26</v>
      </c>
      <c r="Z352" s="471" t="str">
        <f t="shared" si="26"/>
        <v/>
      </c>
      <c r="AA352" s="471" t="b">
        <f t="shared" si="27"/>
        <v>0</v>
      </c>
      <c r="AB352" s="471" t="s">
        <v>1812</v>
      </c>
      <c r="AC352" s="471" t="str">
        <f t="array" ref="AC352">IFERROR(IF(INDEX('Disaggregation Records'!$G$95:$G$183,MATCH(LEFT(Z352,255),LEFT('Disaggregation Records'!$D$95:$D$183,255),0))=0,"",INDEX('Disaggregation Records'!$G$95:$G$183,MATCH(LEFT(Z352,255),LEFT('Disaggregation Records'!$D$95:$D$183,255),0))),"")</f>
        <v/>
      </c>
      <c r="AD352" s="471" t="s">
        <v>743</v>
      </c>
      <c r="AE352" s="219"/>
      <c r="AF352" s="135"/>
      <c r="AG352" s="135"/>
    </row>
    <row r="353" spans="1:33" ht="37.5" customHeight="1" x14ac:dyDescent="0.3">
      <c r="A353" s="366">
        <v>3</v>
      </c>
      <c r="B353" s="383" t="str">
        <f>IFERROR(VLOOKUP(A353,'Coverage Indicators - Section D'!$A$10:$Y$34,25,FALSE),"")</f>
        <v/>
      </c>
      <c r="C353" s="466" t="str">
        <f t="array" ref="C353">IFERROR(IF(INDEX('Disaggregation Records'!$E$95:$E$183,MATCH(LEFT(Z353,255),LEFT('Disaggregation Records'!$D$95:$D$183,255),0))=0,"",INDEX('Disaggregation Records'!$E$95:$E$183,MATCH(LEFT(Z353,255),LEFT('Disaggregation Records'!$D$95:$D$183,255),0))),"")</f>
        <v/>
      </c>
      <c r="D353" s="466" t="str">
        <f t="array" ref="D353">IFERROR(IF(INDEX('Disaggregation Records'!$F$95:$F$183,MATCH(LEFT(Z353,255),LEFT('Disaggregation Records'!$D$95:$D$183,255),0))=0,"",INDEX('Disaggregation Records'!$F$95:$F$183,MATCH(LEFT(Z353,255),LEFT('Disaggregation Records'!$D$95:$D$183,255),0))),"")</f>
        <v/>
      </c>
      <c r="E353" s="385" t="str">
        <f t="array" ref="E353">IFERROR(IF(INDEX('Disaggregation Data'!$K$315:$K$536,MATCH(LEFT(X353,255),LEFT('Disaggregation Data'!$J$315:$J$536,255),0))=0,"",INDEX('Disaggregation Data'!$K$315:$K$536,MATCH(LEFT(X353,255),LEFT('Disaggregation Data'!J$315:$J$536,255),0))),"")</f>
        <v/>
      </c>
      <c r="F353" s="386" t="str">
        <f t="array" ref="F353">IFERROR(IF(INDEX('Disaggregation Data'!$L$315:$L$536,MATCH(LEFT(X353,255),LEFT('Disaggregation Data'!$J$315:$J$536,255),0))=0,"",INDEX('Disaggregation Data'!$L$315:$L$536,MATCH(LEFT(X353,255),LEFT('Disaggregation Data'!J$315:$J$536,255),0))),"")</f>
        <v/>
      </c>
      <c r="G353" s="441" t="str">
        <f t="array" ref="G353">IFERROR(IF(INDEX('Disaggregation Data'!$M$315:$M$536,MATCH(LEFT(X353,255),LEFT('Disaggregation Data'!$J$315:$J$536,255),0))=0,(E353/F353)*100,INDEX('Disaggregation Data'!$M$315:$M$536,MATCH(LEFT(X353,255),LEFT('Disaggregation Data'!J$315:$J$536,255),0))),"")</f>
        <v/>
      </c>
      <c r="H353" s="389" t="str">
        <f t="array" ref="H353">IFERROR(IF(INDEX('Disaggregation Data'!$N$315:$N$536,MATCH(LEFT(X353,255),LEFT('Disaggregation Data'!$J$315:$J$536,255),0))=0,"",INDEX('Disaggregation Data'!$N$315:$N$536,MATCH(LEFT(X353,255),LEFT('Disaggregation Data'!J$315:$J$536,255),0))),"")</f>
        <v/>
      </c>
      <c r="I353" s="470"/>
      <c r="J353" s="470"/>
      <c r="K353" s="470"/>
      <c r="L353" s="470"/>
      <c r="M353" s="470"/>
      <c r="N353" s="470"/>
      <c r="O353" s="470"/>
      <c r="P353" s="470"/>
      <c r="Q353" s="470"/>
      <c r="R353" s="470"/>
      <c r="S353" s="470"/>
      <c r="T353" s="470"/>
      <c r="U353" s="389" t="str">
        <f t="array" ref="U353">IFERROR(IF(INDEX('Disaggregation Data'!$O$315:$O$536,MATCH(LEFT(X353,255),LEFT('Disaggregation Data'!$J$315:$J$536,255),0))=0,"",INDEX('Disaggregation Data'!$O$315:$O$536,MATCH(LEFT(X353,255),LEFT('Disaggregation Data'!J$315:$J$536,255),0))),"")</f>
        <v/>
      </c>
      <c r="V353" s="401" t="str">
        <f t="array" ref="V353">IFERROR(IF(INDEX('Disaggregation Data'!$P$315:$P$536,MATCH(LEFT(X353,255),LEFT('Disaggregation Data'!$J$315:$J$536,255),0))=0,"",INDEX('Disaggregation Data'!$P$315:$P$536,MATCH(LEFT(X353,255),LEFT('Disaggregation Data'!J$315:$J$536,255),0))),"")</f>
        <v/>
      </c>
      <c r="W353" s="471"/>
      <c r="X353" s="471" t="str">
        <f t="shared" si="24"/>
        <v/>
      </c>
      <c r="Y353" s="471">
        <f t="shared" si="25"/>
        <v>27</v>
      </c>
      <c r="Z353" s="471" t="str">
        <f t="shared" si="26"/>
        <v/>
      </c>
      <c r="AA353" s="471" t="b">
        <f t="shared" si="27"/>
        <v>0</v>
      </c>
      <c r="AB353" s="471" t="s">
        <v>1813</v>
      </c>
      <c r="AC353" s="471" t="str">
        <f t="array" ref="AC353">IFERROR(IF(INDEX('Disaggregation Records'!$G$95:$G$183,MATCH(LEFT(Z353,255),LEFT('Disaggregation Records'!$D$95:$D$183,255),0))=0,"",INDEX('Disaggregation Records'!$G$95:$G$183,MATCH(LEFT(Z353,255),LEFT('Disaggregation Records'!$D$95:$D$183,255),0))),"")</f>
        <v/>
      </c>
      <c r="AD353" s="471" t="s">
        <v>743</v>
      </c>
      <c r="AE353" s="219"/>
      <c r="AF353" s="135"/>
      <c r="AG353" s="135"/>
    </row>
    <row r="354" spans="1:33" ht="37.5" customHeight="1" x14ac:dyDescent="0.3">
      <c r="A354" s="366">
        <v>3</v>
      </c>
      <c r="B354" s="383" t="str">
        <f>IFERROR(VLOOKUP(A354,'Coverage Indicators - Section D'!$A$10:$Y$34,25,FALSE),"")</f>
        <v/>
      </c>
      <c r="C354" s="466" t="str">
        <f t="array" ref="C354">IFERROR(IF(INDEX('Disaggregation Records'!$E$95:$E$183,MATCH(LEFT(Z354,255),LEFT('Disaggregation Records'!$D$95:$D$183,255),0))=0,"",INDEX('Disaggregation Records'!$E$95:$E$183,MATCH(LEFT(Z354,255),LEFT('Disaggregation Records'!$D$95:$D$183,255),0))),"")</f>
        <v/>
      </c>
      <c r="D354" s="466" t="str">
        <f t="array" ref="D354">IFERROR(IF(INDEX('Disaggregation Records'!$F$95:$F$183,MATCH(LEFT(Z354,255),LEFT('Disaggregation Records'!$D$95:$D$183,255),0))=0,"",INDEX('Disaggregation Records'!$F$95:$F$183,MATCH(LEFT(Z354,255),LEFT('Disaggregation Records'!$D$95:$D$183,255),0))),"")</f>
        <v/>
      </c>
      <c r="E354" s="385" t="str">
        <f t="array" ref="E354">IFERROR(IF(INDEX('Disaggregation Data'!$K$315:$K$536,MATCH(LEFT(X354,255),LEFT('Disaggregation Data'!$J$315:$J$536,255),0))=0,"",INDEX('Disaggregation Data'!$K$315:$K$536,MATCH(LEFT(X354,255),LEFT('Disaggregation Data'!J$315:$J$536,255),0))),"")</f>
        <v/>
      </c>
      <c r="F354" s="386" t="str">
        <f t="array" ref="F354">IFERROR(IF(INDEX('Disaggregation Data'!$L$315:$L$536,MATCH(LEFT(X354,255),LEFT('Disaggregation Data'!$J$315:$J$536,255),0))=0,"",INDEX('Disaggregation Data'!$L$315:$L$536,MATCH(LEFT(X354,255),LEFT('Disaggregation Data'!J$315:$J$536,255),0))),"")</f>
        <v/>
      </c>
      <c r="G354" s="441" t="str">
        <f t="array" ref="G354">IFERROR(IF(INDEX('Disaggregation Data'!$M$315:$M$536,MATCH(LEFT(X354,255),LEFT('Disaggregation Data'!$J$315:$J$536,255),0))=0,(E354/F354)*100,INDEX('Disaggregation Data'!$M$315:$M$536,MATCH(LEFT(X354,255),LEFT('Disaggregation Data'!J$315:$J$536,255),0))),"")</f>
        <v/>
      </c>
      <c r="H354" s="389" t="str">
        <f t="array" ref="H354">IFERROR(IF(INDEX('Disaggregation Data'!$N$315:$N$536,MATCH(LEFT(X354,255),LEFT('Disaggregation Data'!$J$315:$J$536,255),0))=0,"",INDEX('Disaggregation Data'!$N$315:$N$536,MATCH(LEFT(X354,255),LEFT('Disaggregation Data'!J$315:$J$536,255),0))),"")</f>
        <v/>
      </c>
      <c r="I354" s="470"/>
      <c r="J354" s="470"/>
      <c r="K354" s="470"/>
      <c r="L354" s="470"/>
      <c r="M354" s="470"/>
      <c r="N354" s="470"/>
      <c r="O354" s="470"/>
      <c r="P354" s="470"/>
      <c r="Q354" s="470"/>
      <c r="R354" s="470"/>
      <c r="S354" s="470"/>
      <c r="T354" s="470"/>
      <c r="U354" s="389" t="str">
        <f t="array" ref="U354">IFERROR(IF(INDEX('Disaggregation Data'!$O$315:$O$536,MATCH(LEFT(X354,255),LEFT('Disaggregation Data'!$J$315:$J$536,255),0))=0,"",INDEX('Disaggregation Data'!$O$315:$O$536,MATCH(LEFT(X354,255),LEFT('Disaggregation Data'!J$315:$J$536,255),0))),"")</f>
        <v/>
      </c>
      <c r="V354" s="401" t="str">
        <f t="array" ref="V354">IFERROR(IF(INDEX('Disaggregation Data'!$P$315:$P$536,MATCH(LEFT(X354,255),LEFT('Disaggregation Data'!$J$315:$J$536,255),0))=0,"",INDEX('Disaggregation Data'!$P$315:$P$536,MATCH(LEFT(X354,255),LEFT('Disaggregation Data'!J$315:$J$536,255),0))),"")</f>
        <v/>
      </c>
      <c r="W354" s="471"/>
      <c r="X354" s="471" t="str">
        <f t="shared" si="24"/>
        <v/>
      </c>
      <c r="Y354" s="471">
        <f t="shared" si="25"/>
        <v>28</v>
      </c>
      <c r="Z354" s="471" t="str">
        <f t="shared" si="26"/>
        <v/>
      </c>
      <c r="AA354" s="471" t="b">
        <f t="shared" si="27"/>
        <v>0</v>
      </c>
      <c r="AB354" s="471" t="s">
        <v>1814</v>
      </c>
      <c r="AC354" s="471" t="str">
        <f t="array" ref="AC354">IFERROR(IF(INDEX('Disaggregation Records'!$G$95:$G$183,MATCH(LEFT(Z354,255),LEFT('Disaggregation Records'!$D$95:$D$183,255),0))=0,"",INDEX('Disaggregation Records'!$G$95:$G$183,MATCH(LEFT(Z354,255),LEFT('Disaggregation Records'!$D$95:$D$183,255),0))),"")</f>
        <v/>
      </c>
      <c r="AD354" s="471" t="s">
        <v>743</v>
      </c>
      <c r="AE354" s="219"/>
      <c r="AF354" s="135"/>
      <c r="AG354" s="135"/>
    </row>
    <row r="355" spans="1:33" ht="37.5" customHeight="1" x14ac:dyDescent="0.3">
      <c r="A355" s="366">
        <v>3</v>
      </c>
      <c r="B355" s="383" t="str">
        <f>IFERROR(VLOOKUP(A355,'Coverage Indicators - Section D'!$A$10:$Y$34,25,FALSE),"")</f>
        <v/>
      </c>
      <c r="C355" s="466" t="str">
        <f t="array" ref="C355">IFERROR(IF(INDEX('Disaggregation Records'!$E$95:$E$183,MATCH(LEFT(Z355,255),LEFT('Disaggregation Records'!$D$95:$D$183,255),0))=0,"",INDEX('Disaggregation Records'!$E$95:$E$183,MATCH(LEFT(Z355,255),LEFT('Disaggregation Records'!$D$95:$D$183,255),0))),"")</f>
        <v/>
      </c>
      <c r="D355" s="466" t="str">
        <f t="array" ref="D355">IFERROR(IF(INDEX('Disaggregation Records'!$F$95:$F$183,MATCH(LEFT(Z355,255),LEFT('Disaggregation Records'!$D$95:$D$183,255),0))=0,"",INDEX('Disaggregation Records'!$F$95:$F$183,MATCH(LEFT(Z355,255),LEFT('Disaggregation Records'!$D$95:$D$183,255),0))),"")</f>
        <v/>
      </c>
      <c r="E355" s="385" t="str">
        <f t="array" ref="E355">IFERROR(IF(INDEX('Disaggregation Data'!$K$315:$K$536,MATCH(LEFT(X355,255),LEFT('Disaggregation Data'!$J$315:$J$536,255),0))=0,"",INDEX('Disaggregation Data'!$K$315:$K$536,MATCH(LEFT(X355,255),LEFT('Disaggregation Data'!J$315:$J$536,255),0))),"")</f>
        <v/>
      </c>
      <c r="F355" s="386" t="str">
        <f t="array" ref="F355">IFERROR(IF(INDEX('Disaggregation Data'!$L$315:$L$536,MATCH(LEFT(X355,255),LEFT('Disaggregation Data'!$J$315:$J$536,255),0))=0,"",INDEX('Disaggregation Data'!$L$315:$L$536,MATCH(LEFT(X355,255),LEFT('Disaggregation Data'!J$315:$J$536,255),0))),"")</f>
        <v/>
      </c>
      <c r="G355" s="441" t="str">
        <f t="array" ref="G355">IFERROR(IF(INDEX('Disaggregation Data'!$M$315:$M$536,MATCH(LEFT(X355,255),LEFT('Disaggregation Data'!$J$315:$J$536,255),0))=0,(E355/F355)*100,INDEX('Disaggregation Data'!$M$315:$M$536,MATCH(LEFT(X355,255),LEFT('Disaggregation Data'!J$315:$J$536,255),0))),"")</f>
        <v/>
      </c>
      <c r="H355" s="389" t="str">
        <f t="array" ref="H355">IFERROR(IF(INDEX('Disaggregation Data'!$N$315:$N$536,MATCH(LEFT(X355,255),LEFT('Disaggregation Data'!$J$315:$J$536,255),0))=0,"",INDEX('Disaggregation Data'!$N$315:$N$536,MATCH(LEFT(X355,255),LEFT('Disaggregation Data'!J$315:$J$536,255),0))),"")</f>
        <v/>
      </c>
      <c r="I355" s="470"/>
      <c r="J355" s="470"/>
      <c r="K355" s="470"/>
      <c r="L355" s="470"/>
      <c r="M355" s="470"/>
      <c r="N355" s="470"/>
      <c r="O355" s="470"/>
      <c r="P355" s="470"/>
      <c r="Q355" s="470"/>
      <c r="R355" s="470"/>
      <c r="S355" s="470"/>
      <c r="T355" s="470"/>
      <c r="U355" s="389" t="str">
        <f t="array" ref="U355">IFERROR(IF(INDEX('Disaggregation Data'!$O$315:$O$536,MATCH(LEFT(X355,255),LEFT('Disaggregation Data'!$J$315:$J$536,255),0))=0,"",INDEX('Disaggregation Data'!$O$315:$O$536,MATCH(LEFT(X355,255),LEFT('Disaggregation Data'!J$315:$J$536,255),0))),"")</f>
        <v/>
      </c>
      <c r="V355" s="401" t="str">
        <f t="array" ref="V355">IFERROR(IF(INDEX('Disaggregation Data'!$P$315:$P$536,MATCH(LEFT(X355,255),LEFT('Disaggregation Data'!$J$315:$J$536,255),0))=0,"",INDEX('Disaggregation Data'!$P$315:$P$536,MATCH(LEFT(X355,255),LEFT('Disaggregation Data'!J$315:$J$536,255),0))),"")</f>
        <v/>
      </c>
      <c r="W355" s="471"/>
      <c r="X355" s="471" t="str">
        <f t="shared" si="24"/>
        <v/>
      </c>
      <c r="Y355" s="471">
        <f t="shared" si="25"/>
        <v>29</v>
      </c>
      <c r="Z355" s="471" t="str">
        <f t="shared" si="26"/>
        <v/>
      </c>
      <c r="AA355" s="471" t="b">
        <f t="shared" si="27"/>
        <v>0</v>
      </c>
      <c r="AB355" s="471" t="s">
        <v>1815</v>
      </c>
      <c r="AC355" s="471" t="str">
        <f t="array" ref="AC355">IFERROR(IF(INDEX('Disaggregation Records'!$G$95:$G$183,MATCH(LEFT(Z355,255),LEFT('Disaggregation Records'!$D$95:$D$183,255),0))=0,"",INDEX('Disaggregation Records'!$G$95:$G$183,MATCH(LEFT(Z355,255),LEFT('Disaggregation Records'!$D$95:$D$183,255),0))),"")</f>
        <v/>
      </c>
      <c r="AD355" s="471" t="s">
        <v>743</v>
      </c>
      <c r="AE355" s="219"/>
      <c r="AF355" s="135"/>
      <c r="AG355" s="135"/>
    </row>
    <row r="356" spans="1:33" ht="37.5" customHeight="1" x14ac:dyDescent="0.3">
      <c r="A356" s="366">
        <v>3</v>
      </c>
      <c r="B356" s="383" t="str">
        <f>IFERROR(VLOOKUP(A356,'Coverage Indicators - Section D'!$A$10:$Y$34,25,FALSE),"")</f>
        <v/>
      </c>
      <c r="C356" s="466" t="str">
        <f t="array" ref="C356">IFERROR(IF(INDEX('Disaggregation Records'!$E$95:$E$183,MATCH(LEFT(Z356,255),LEFT('Disaggregation Records'!$D$95:$D$183,255),0))=0,"",INDEX('Disaggregation Records'!$E$95:$E$183,MATCH(LEFT(Z356,255),LEFT('Disaggregation Records'!$D$95:$D$183,255),0))),"")</f>
        <v/>
      </c>
      <c r="D356" s="466" t="str">
        <f t="array" ref="D356">IFERROR(IF(INDEX('Disaggregation Records'!$F$95:$F$183,MATCH(LEFT(Z356,255),LEFT('Disaggregation Records'!$D$95:$D$183,255),0))=0,"",INDEX('Disaggregation Records'!$F$95:$F$183,MATCH(LEFT(Z356,255),LEFT('Disaggregation Records'!$D$95:$D$183,255),0))),"")</f>
        <v/>
      </c>
      <c r="E356" s="385" t="str">
        <f t="array" ref="E356">IFERROR(IF(INDEX('Disaggregation Data'!$K$315:$K$536,MATCH(LEFT(X356,255),LEFT('Disaggregation Data'!$J$315:$J$536,255),0))=0,"",INDEX('Disaggregation Data'!$K$315:$K$536,MATCH(LEFT(X356,255),LEFT('Disaggregation Data'!J$315:$J$536,255),0))),"")</f>
        <v/>
      </c>
      <c r="F356" s="386" t="str">
        <f t="array" ref="F356">IFERROR(IF(INDEX('Disaggregation Data'!$L$315:$L$536,MATCH(LEFT(X356,255),LEFT('Disaggregation Data'!$J$315:$J$536,255),0))=0,"",INDEX('Disaggregation Data'!$L$315:$L$536,MATCH(LEFT(X356,255),LEFT('Disaggregation Data'!J$315:$J$536,255),0))),"")</f>
        <v/>
      </c>
      <c r="G356" s="441" t="str">
        <f t="array" ref="G356">IFERROR(IF(INDEX('Disaggregation Data'!$M$315:$M$536,MATCH(LEFT(X356,255),LEFT('Disaggregation Data'!$J$315:$J$536,255),0))=0,(E356/F356)*100,INDEX('Disaggregation Data'!$M$315:$M$536,MATCH(LEFT(X356,255),LEFT('Disaggregation Data'!J$315:$J$536,255),0))),"")</f>
        <v/>
      </c>
      <c r="H356" s="389" t="str">
        <f t="array" ref="H356">IFERROR(IF(INDEX('Disaggregation Data'!$N$315:$N$536,MATCH(LEFT(X356,255),LEFT('Disaggregation Data'!$J$315:$J$536,255),0))=0,"",INDEX('Disaggregation Data'!$N$315:$N$536,MATCH(LEFT(X356,255),LEFT('Disaggregation Data'!J$315:$J$536,255),0))),"")</f>
        <v/>
      </c>
      <c r="I356" s="470"/>
      <c r="J356" s="470"/>
      <c r="K356" s="470"/>
      <c r="L356" s="470"/>
      <c r="M356" s="470"/>
      <c r="N356" s="470"/>
      <c r="O356" s="470"/>
      <c r="P356" s="470"/>
      <c r="Q356" s="470"/>
      <c r="R356" s="470"/>
      <c r="S356" s="470"/>
      <c r="T356" s="470"/>
      <c r="U356" s="389" t="str">
        <f t="array" ref="U356">IFERROR(IF(INDEX('Disaggregation Data'!$O$315:$O$536,MATCH(LEFT(X356,255),LEFT('Disaggregation Data'!$J$315:$J$536,255),0))=0,"",INDEX('Disaggregation Data'!$O$315:$O$536,MATCH(LEFT(X356,255),LEFT('Disaggregation Data'!J$315:$J$536,255),0))),"")</f>
        <v/>
      </c>
      <c r="V356" s="401" t="str">
        <f t="array" ref="V356">IFERROR(IF(INDEX('Disaggregation Data'!$P$315:$P$536,MATCH(LEFT(X356,255),LEFT('Disaggregation Data'!$J$315:$J$536,255),0))=0,"",INDEX('Disaggregation Data'!$P$315:$P$536,MATCH(LEFT(X356,255),LEFT('Disaggregation Data'!J$315:$J$536,255),0))),"")</f>
        <v/>
      </c>
      <c r="W356" s="471"/>
      <c r="X356" s="471" t="str">
        <f t="shared" si="24"/>
        <v/>
      </c>
      <c r="Y356" s="471">
        <f t="shared" si="25"/>
        <v>30</v>
      </c>
      <c r="Z356" s="471" t="str">
        <f t="shared" si="26"/>
        <v/>
      </c>
      <c r="AA356" s="471" t="b">
        <f t="shared" si="27"/>
        <v>0</v>
      </c>
      <c r="AB356" s="471" t="s">
        <v>1816</v>
      </c>
      <c r="AC356" s="471" t="str">
        <f t="array" ref="AC356">IFERROR(IF(INDEX('Disaggregation Records'!$G$95:$G$183,MATCH(LEFT(Z356,255),LEFT('Disaggregation Records'!$D$95:$D$183,255),0))=0,"",INDEX('Disaggregation Records'!$G$95:$G$183,MATCH(LEFT(Z356,255),LEFT('Disaggregation Records'!$D$95:$D$183,255),0))),"")</f>
        <v/>
      </c>
      <c r="AD356" s="471" t="s">
        <v>743</v>
      </c>
      <c r="AE356" s="219"/>
      <c r="AF356" s="135"/>
      <c r="AG356" s="135"/>
    </row>
    <row r="357" spans="1:33" ht="37.5" customHeight="1" x14ac:dyDescent="0.3">
      <c r="A357" s="366">
        <v>4</v>
      </c>
      <c r="B357" s="383" t="str">
        <f>IFERROR(VLOOKUP(A357,'Coverage Indicators - Section D'!$A$10:$Y$34,25,FALSE),"")</f>
        <v/>
      </c>
      <c r="C357" s="466" t="str">
        <f t="array" ref="C357">IFERROR(IF(INDEX('Disaggregation Records'!$E$95:$E$183,MATCH(LEFT(Z357,255),LEFT('Disaggregation Records'!$D$95:$D$183,255),0))=0,"",INDEX('Disaggregation Records'!$E$95:$E$183,MATCH(LEFT(Z357,255),LEFT('Disaggregation Records'!$D$95:$D$183,255),0))),"")</f>
        <v/>
      </c>
      <c r="D357" s="466" t="str">
        <f t="array" ref="D357">IFERROR(IF(INDEX('Disaggregation Records'!$F$95:$F$183,MATCH(LEFT(Z357,255),LEFT('Disaggregation Records'!$D$95:$D$183,255),0))=0,"",INDEX('Disaggregation Records'!$F$95:$F$183,MATCH(LEFT(Z357,255),LEFT('Disaggregation Records'!$D$95:$D$183,255),0))),"")</f>
        <v/>
      </c>
      <c r="E357" s="385" t="str">
        <f t="array" ref="E357">IFERROR(IF(INDEX('Disaggregation Data'!$K$315:$K$536,MATCH(LEFT(X357,255),LEFT('Disaggregation Data'!$J$315:$J$536,255),0))=0,"",INDEX('Disaggregation Data'!$K$315:$K$536,MATCH(LEFT(X357,255),LEFT('Disaggregation Data'!J$315:$J$536,255),0))),"")</f>
        <v/>
      </c>
      <c r="F357" s="386" t="str">
        <f t="array" ref="F357">IFERROR(IF(INDEX('Disaggregation Data'!$L$315:$L$536,MATCH(LEFT(X357,255),LEFT('Disaggregation Data'!$J$315:$J$536,255),0))=0,"",INDEX('Disaggregation Data'!$L$315:$L$536,MATCH(LEFT(X357,255),LEFT('Disaggregation Data'!J$315:$J$536,255),0))),"")</f>
        <v/>
      </c>
      <c r="G357" s="441" t="str">
        <f t="array" ref="G357">IFERROR(IF(INDEX('Disaggregation Data'!$M$315:$M$536,MATCH(LEFT(X357,255),LEFT('Disaggregation Data'!$J$315:$J$536,255),0))=0,(E357/F357)*100,INDEX('Disaggregation Data'!$M$315:$M$536,MATCH(LEFT(X357,255),LEFT('Disaggregation Data'!J$315:$J$536,255),0))),"")</f>
        <v/>
      </c>
      <c r="H357" s="389" t="str">
        <f t="array" ref="H357">IFERROR(IF(INDEX('Disaggregation Data'!$N$315:$N$536,MATCH(LEFT(X357,255),LEFT('Disaggregation Data'!$J$315:$J$536,255),0))=0,"",INDEX('Disaggregation Data'!$N$315:$N$536,MATCH(LEFT(X357,255),LEFT('Disaggregation Data'!J$315:$J$536,255),0))),"")</f>
        <v/>
      </c>
      <c r="I357" s="470"/>
      <c r="J357" s="470"/>
      <c r="K357" s="470"/>
      <c r="L357" s="470"/>
      <c r="M357" s="470"/>
      <c r="N357" s="470"/>
      <c r="O357" s="470"/>
      <c r="P357" s="470"/>
      <c r="Q357" s="470"/>
      <c r="R357" s="470"/>
      <c r="S357" s="470"/>
      <c r="T357" s="470"/>
      <c r="U357" s="389" t="str">
        <f t="array" ref="U357">IFERROR(IF(INDEX('Disaggregation Data'!$O$315:$O$536,MATCH(LEFT(X357,255),LEFT('Disaggregation Data'!$J$315:$J$536,255),0))=0,"",INDEX('Disaggregation Data'!$O$315:$O$536,MATCH(LEFT(X357,255),LEFT('Disaggregation Data'!J$315:$J$536,255),0))),"")</f>
        <v/>
      </c>
      <c r="V357" s="401" t="str">
        <f t="array" ref="V357">IFERROR(IF(INDEX('Disaggregation Data'!$P$315:$P$536,MATCH(LEFT(X357,255),LEFT('Disaggregation Data'!$J$315:$J$536,255),0))=0,"",INDEX('Disaggregation Data'!$P$315:$P$536,MATCH(LEFT(X357,255),LEFT('Disaggregation Data'!J$315:$J$536,255),0))),"")</f>
        <v/>
      </c>
      <c r="W357" s="471"/>
      <c r="X357" s="471" t="str">
        <f t="shared" si="24"/>
        <v/>
      </c>
      <c r="Y357" s="471">
        <f t="shared" si="25"/>
        <v>31</v>
      </c>
      <c r="Z357" s="471" t="str">
        <f t="shared" si="26"/>
        <v/>
      </c>
      <c r="AA357" s="471" t="b">
        <f t="shared" si="27"/>
        <v>0</v>
      </c>
      <c r="AB357" s="471" t="s">
        <v>1817</v>
      </c>
      <c r="AC357" s="471" t="str">
        <f t="array" ref="AC357">IFERROR(IF(INDEX('Disaggregation Records'!$G$95:$G$183,MATCH(LEFT(Z357,255),LEFT('Disaggregation Records'!$D$95:$D$183,255),0))=0,"",INDEX('Disaggregation Records'!$G$95:$G$183,MATCH(LEFT(Z357,255),LEFT('Disaggregation Records'!$D$95:$D$183,255),0))),"")</f>
        <v/>
      </c>
      <c r="AD357" s="471" t="s">
        <v>747</v>
      </c>
      <c r="AE357" s="219"/>
      <c r="AF357" s="135"/>
      <c r="AG357" s="135"/>
    </row>
    <row r="358" spans="1:33" ht="37.5" customHeight="1" x14ac:dyDescent="0.3">
      <c r="A358" s="366">
        <v>4</v>
      </c>
      <c r="B358" s="383" t="str">
        <f>IFERROR(VLOOKUP(A358,'Coverage Indicators - Section D'!$A$10:$Y$34,25,FALSE),"")</f>
        <v/>
      </c>
      <c r="C358" s="466" t="str">
        <f t="array" ref="C358">IFERROR(IF(INDEX('Disaggregation Records'!$E$95:$E$183,MATCH(LEFT(Z358,255),LEFT('Disaggregation Records'!$D$95:$D$183,255),0))=0,"",INDEX('Disaggregation Records'!$E$95:$E$183,MATCH(LEFT(Z358,255),LEFT('Disaggregation Records'!$D$95:$D$183,255),0))),"")</f>
        <v/>
      </c>
      <c r="D358" s="466" t="str">
        <f t="array" ref="D358">IFERROR(IF(INDEX('Disaggregation Records'!$F$95:$F$183,MATCH(LEFT(Z358,255),LEFT('Disaggregation Records'!$D$95:$D$183,255),0))=0,"",INDEX('Disaggregation Records'!$F$95:$F$183,MATCH(LEFT(Z358,255),LEFT('Disaggregation Records'!$D$95:$D$183,255),0))),"")</f>
        <v/>
      </c>
      <c r="E358" s="385" t="str">
        <f t="array" ref="E358">IFERROR(IF(INDEX('Disaggregation Data'!$K$315:$K$536,MATCH(LEFT(X358,255),LEFT('Disaggregation Data'!$J$315:$J$536,255),0))=0,"",INDEX('Disaggregation Data'!$K$315:$K$536,MATCH(LEFT(X358,255),LEFT('Disaggregation Data'!J$315:$J$536,255),0))),"")</f>
        <v/>
      </c>
      <c r="F358" s="386" t="str">
        <f t="array" ref="F358">IFERROR(IF(INDEX('Disaggregation Data'!$L$315:$L$536,MATCH(LEFT(X358,255),LEFT('Disaggregation Data'!$J$315:$J$536,255),0))=0,"",INDEX('Disaggregation Data'!$L$315:$L$536,MATCH(LEFT(X358,255),LEFT('Disaggregation Data'!J$315:$J$536,255),0))),"")</f>
        <v/>
      </c>
      <c r="G358" s="441" t="str">
        <f t="array" ref="G358">IFERROR(IF(INDEX('Disaggregation Data'!$M$315:$M$536,MATCH(LEFT(X358,255),LEFT('Disaggregation Data'!$J$315:$J$536,255),0))=0,(E358/F358)*100,INDEX('Disaggregation Data'!$M$315:$M$536,MATCH(LEFT(X358,255),LEFT('Disaggregation Data'!J$315:$J$536,255),0))),"")</f>
        <v/>
      </c>
      <c r="H358" s="389" t="str">
        <f t="array" ref="H358">IFERROR(IF(INDEX('Disaggregation Data'!$N$315:$N$536,MATCH(LEFT(X358,255),LEFT('Disaggregation Data'!$J$315:$J$536,255),0))=0,"",INDEX('Disaggregation Data'!$N$315:$N$536,MATCH(LEFT(X358,255),LEFT('Disaggregation Data'!J$315:$J$536,255),0))),"")</f>
        <v/>
      </c>
      <c r="I358" s="470"/>
      <c r="J358" s="470"/>
      <c r="K358" s="470"/>
      <c r="L358" s="470"/>
      <c r="M358" s="470"/>
      <c r="N358" s="470"/>
      <c r="O358" s="470"/>
      <c r="P358" s="470"/>
      <c r="Q358" s="470"/>
      <c r="R358" s="470"/>
      <c r="S358" s="470"/>
      <c r="T358" s="470"/>
      <c r="U358" s="389" t="str">
        <f t="array" ref="U358">IFERROR(IF(INDEX('Disaggregation Data'!$O$315:$O$536,MATCH(LEFT(X358,255),LEFT('Disaggregation Data'!$J$315:$J$536,255),0))=0,"",INDEX('Disaggregation Data'!$O$315:$O$536,MATCH(LEFT(X358,255),LEFT('Disaggregation Data'!J$315:$J$536,255),0))),"")</f>
        <v/>
      </c>
      <c r="V358" s="401" t="str">
        <f t="array" ref="V358">IFERROR(IF(INDEX('Disaggregation Data'!$P$315:$P$536,MATCH(LEFT(X358,255),LEFT('Disaggregation Data'!$J$315:$J$536,255),0))=0,"",INDEX('Disaggregation Data'!$P$315:$P$536,MATCH(LEFT(X358,255),LEFT('Disaggregation Data'!J$315:$J$536,255),0))),"")</f>
        <v/>
      </c>
      <c r="W358" s="471"/>
      <c r="X358" s="471" t="str">
        <f t="shared" si="24"/>
        <v/>
      </c>
      <c r="Y358" s="471">
        <f t="shared" si="25"/>
        <v>32</v>
      </c>
      <c r="Z358" s="471" t="str">
        <f t="shared" si="26"/>
        <v/>
      </c>
      <c r="AA358" s="471" t="b">
        <f t="shared" si="27"/>
        <v>0</v>
      </c>
      <c r="AB358" s="471" t="s">
        <v>1818</v>
      </c>
      <c r="AC358" s="471" t="str">
        <f t="array" ref="AC358">IFERROR(IF(INDEX('Disaggregation Records'!$G$95:$G$183,MATCH(LEFT(Z358,255),LEFT('Disaggregation Records'!$D$95:$D$183,255),0))=0,"",INDEX('Disaggregation Records'!$G$95:$G$183,MATCH(LEFT(Z358,255),LEFT('Disaggregation Records'!$D$95:$D$183,255),0))),"")</f>
        <v/>
      </c>
      <c r="AD358" s="471" t="s">
        <v>747</v>
      </c>
      <c r="AE358" s="219"/>
      <c r="AF358" s="135"/>
      <c r="AG358" s="135"/>
    </row>
    <row r="359" spans="1:33" ht="37.5" customHeight="1" x14ac:dyDescent="0.3">
      <c r="A359" s="366">
        <v>4</v>
      </c>
      <c r="B359" s="383" t="str">
        <f>IFERROR(VLOOKUP(A359,'Coverage Indicators - Section D'!$A$10:$Y$34,25,FALSE),"")</f>
        <v/>
      </c>
      <c r="C359" s="466" t="str">
        <f t="array" ref="C359">IFERROR(IF(INDEX('Disaggregation Records'!$E$95:$E$183,MATCH(LEFT(Z359,255),LEFT('Disaggregation Records'!$D$95:$D$183,255),0))=0,"",INDEX('Disaggregation Records'!$E$95:$E$183,MATCH(LEFT(Z359,255),LEFT('Disaggregation Records'!$D$95:$D$183,255),0))),"")</f>
        <v/>
      </c>
      <c r="D359" s="466" t="str">
        <f t="array" ref="D359">IFERROR(IF(INDEX('Disaggregation Records'!$F$95:$F$183,MATCH(LEFT(Z359,255),LEFT('Disaggregation Records'!$D$95:$D$183,255),0))=0,"",INDEX('Disaggregation Records'!$F$95:$F$183,MATCH(LEFT(Z359,255),LEFT('Disaggregation Records'!$D$95:$D$183,255),0))),"")</f>
        <v/>
      </c>
      <c r="E359" s="385" t="str">
        <f t="array" ref="E359">IFERROR(IF(INDEX('Disaggregation Data'!$K$315:$K$536,MATCH(LEFT(X359,255),LEFT('Disaggregation Data'!$J$315:$J$536,255),0))=0,"",INDEX('Disaggregation Data'!$K$315:$K$536,MATCH(LEFT(X359,255),LEFT('Disaggregation Data'!J$315:$J$536,255),0))),"")</f>
        <v/>
      </c>
      <c r="F359" s="386" t="str">
        <f t="array" ref="F359">IFERROR(IF(INDEX('Disaggregation Data'!$L$315:$L$536,MATCH(LEFT(X359,255),LEFT('Disaggregation Data'!$J$315:$J$536,255),0))=0,"",INDEX('Disaggregation Data'!$L$315:$L$536,MATCH(LEFT(X359,255),LEFT('Disaggregation Data'!J$315:$J$536,255),0))),"")</f>
        <v/>
      </c>
      <c r="G359" s="441" t="str">
        <f t="array" ref="G359">IFERROR(IF(INDEX('Disaggregation Data'!$M$315:$M$536,MATCH(LEFT(X359,255),LEFT('Disaggregation Data'!$J$315:$J$536,255),0))=0,(E359/F359)*100,INDEX('Disaggregation Data'!$M$315:$M$536,MATCH(LEFT(X359,255),LEFT('Disaggregation Data'!J$315:$J$536,255),0))),"")</f>
        <v/>
      </c>
      <c r="H359" s="389" t="str">
        <f t="array" ref="H359">IFERROR(IF(INDEX('Disaggregation Data'!$N$315:$N$536,MATCH(LEFT(X359,255),LEFT('Disaggregation Data'!$J$315:$J$536,255),0))=0,"",INDEX('Disaggregation Data'!$N$315:$N$536,MATCH(LEFT(X359,255),LEFT('Disaggregation Data'!J$315:$J$536,255),0))),"")</f>
        <v/>
      </c>
      <c r="I359" s="470"/>
      <c r="J359" s="470"/>
      <c r="K359" s="470"/>
      <c r="L359" s="470"/>
      <c r="M359" s="470"/>
      <c r="N359" s="470"/>
      <c r="O359" s="470"/>
      <c r="P359" s="470"/>
      <c r="Q359" s="470"/>
      <c r="R359" s="470"/>
      <c r="S359" s="470"/>
      <c r="T359" s="470"/>
      <c r="U359" s="389" t="str">
        <f t="array" ref="U359">IFERROR(IF(INDEX('Disaggregation Data'!$O$315:$O$536,MATCH(LEFT(X359,255),LEFT('Disaggregation Data'!$J$315:$J$536,255),0))=0,"",INDEX('Disaggregation Data'!$O$315:$O$536,MATCH(LEFT(X359,255),LEFT('Disaggregation Data'!J$315:$J$536,255),0))),"")</f>
        <v/>
      </c>
      <c r="V359" s="401" t="str">
        <f t="array" ref="V359">IFERROR(IF(INDEX('Disaggregation Data'!$P$315:$P$536,MATCH(LEFT(X359,255),LEFT('Disaggregation Data'!$J$315:$J$536,255),0))=0,"",INDEX('Disaggregation Data'!$P$315:$P$536,MATCH(LEFT(X359,255),LEFT('Disaggregation Data'!J$315:$J$536,255),0))),"")</f>
        <v/>
      </c>
      <c r="W359" s="471"/>
      <c r="X359" s="471" t="str">
        <f t="shared" si="24"/>
        <v/>
      </c>
      <c r="Y359" s="471">
        <f t="shared" si="25"/>
        <v>33</v>
      </c>
      <c r="Z359" s="471" t="str">
        <f t="shared" si="26"/>
        <v/>
      </c>
      <c r="AA359" s="471" t="b">
        <f t="shared" si="27"/>
        <v>0</v>
      </c>
      <c r="AB359" s="471" t="s">
        <v>1819</v>
      </c>
      <c r="AC359" s="471" t="str">
        <f t="array" ref="AC359">IFERROR(IF(INDEX('Disaggregation Records'!$G$95:$G$183,MATCH(LEFT(Z359,255),LEFT('Disaggregation Records'!$D$95:$D$183,255),0))=0,"",INDEX('Disaggregation Records'!$G$95:$G$183,MATCH(LEFT(Z359,255),LEFT('Disaggregation Records'!$D$95:$D$183,255),0))),"")</f>
        <v/>
      </c>
      <c r="AD359" s="471" t="s">
        <v>747</v>
      </c>
      <c r="AE359" s="219"/>
      <c r="AF359" s="135"/>
      <c r="AG359" s="135"/>
    </row>
    <row r="360" spans="1:33" ht="37.5" customHeight="1" x14ac:dyDescent="0.3">
      <c r="A360" s="366">
        <v>4</v>
      </c>
      <c r="B360" s="383" t="str">
        <f>IFERROR(VLOOKUP(A360,'Coverage Indicators - Section D'!$A$10:$Y$34,25,FALSE),"")</f>
        <v/>
      </c>
      <c r="C360" s="466" t="str">
        <f t="array" ref="C360">IFERROR(IF(INDEX('Disaggregation Records'!$E$95:$E$183,MATCH(LEFT(Z360,255),LEFT('Disaggregation Records'!$D$95:$D$183,255),0))=0,"",INDEX('Disaggregation Records'!$E$95:$E$183,MATCH(LEFT(Z360,255),LEFT('Disaggregation Records'!$D$95:$D$183,255),0))),"")</f>
        <v/>
      </c>
      <c r="D360" s="466" t="str">
        <f t="array" ref="D360">IFERROR(IF(INDEX('Disaggregation Records'!$F$95:$F$183,MATCH(LEFT(Z360,255),LEFT('Disaggregation Records'!$D$95:$D$183,255),0))=0,"",INDEX('Disaggregation Records'!$F$95:$F$183,MATCH(LEFT(Z360,255),LEFT('Disaggregation Records'!$D$95:$D$183,255),0))),"")</f>
        <v/>
      </c>
      <c r="E360" s="385" t="str">
        <f t="array" ref="E360">IFERROR(IF(INDEX('Disaggregation Data'!$K$315:$K$536,MATCH(LEFT(X360,255),LEFT('Disaggregation Data'!$J$315:$J$536,255),0))=0,"",INDEX('Disaggregation Data'!$K$315:$K$536,MATCH(LEFT(X360,255),LEFT('Disaggregation Data'!J$315:$J$536,255),0))),"")</f>
        <v/>
      </c>
      <c r="F360" s="386" t="str">
        <f t="array" ref="F360">IFERROR(IF(INDEX('Disaggregation Data'!$L$315:$L$536,MATCH(LEFT(X360,255),LEFT('Disaggregation Data'!$J$315:$J$536,255),0))=0,"",INDEX('Disaggregation Data'!$L$315:$L$536,MATCH(LEFT(X360,255),LEFT('Disaggregation Data'!J$315:$J$536,255),0))),"")</f>
        <v/>
      </c>
      <c r="G360" s="441" t="str">
        <f t="array" ref="G360">IFERROR(IF(INDEX('Disaggregation Data'!$M$315:$M$536,MATCH(LEFT(X360,255),LEFT('Disaggregation Data'!$J$315:$J$536,255),0))=0,(E360/F360)*100,INDEX('Disaggregation Data'!$M$315:$M$536,MATCH(LEFT(X360,255),LEFT('Disaggregation Data'!J$315:$J$536,255),0))),"")</f>
        <v/>
      </c>
      <c r="H360" s="389" t="str">
        <f t="array" ref="H360">IFERROR(IF(INDEX('Disaggregation Data'!$N$315:$N$536,MATCH(LEFT(X360,255),LEFT('Disaggregation Data'!$J$315:$J$536,255),0))=0,"",INDEX('Disaggregation Data'!$N$315:$N$536,MATCH(LEFT(X360,255),LEFT('Disaggregation Data'!J$315:$J$536,255),0))),"")</f>
        <v/>
      </c>
      <c r="I360" s="470"/>
      <c r="J360" s="470"/>
      <c r="K360" s="470"/>
      <c r="L360" s="470"/>
      <c r="M360" s="470"/>
      <c r="N360" s="470"/>
      <c r="O360" s="470"/>
      <c r="P360" s="470"/>
      <c r="Q360" s="470"/>
      <c r="R360" s="470"/>
      <c r="S360" s="470"/>
      <c r="T360" s="470"/>
      <c r="U360" s="389" t="str">
        <f t="array" ref="U360">IFERROR(IF(INDEX('Disaggregation Data'!$O$315:$O$536,MATCH(LEFT(X360,255),LEFT('Disaggregation Data'!$J$315:$J$536,255),0))=0,"",INDEX('Disaggregation Data'!$O$315:$O$536,MATCH(LEFT(X360,255),LEFT('Disaggregation Data'!J$315:$J$536,255),0))),"")</f>
        <v/>
      </c>
      <c r="V360" s="401" t="str">
        <f t="array" ref="V360">IFERROR(IF(INDEX('Disaggregation Data'!$P$315:$P$536,MATCH(LEFT(X360,255),LEFT('Disaggregation Data'!$J$315:$J$536,255),0))=0,"",INDEX('Disaggregation Data'!$P$315:$P$536,MATCH(LEFT(X360,255),LEFT('Disaggregation Data'!J$315:$J$536,255),0))),"")</f>
        <v/>
      </c>
      <c r="W360" s="471"/>
      <c r="X360" s="471" t="str">
        <f t="shared" si="24"/>
        <v/>
      </c>
      <c r="Y360" s="471">
        <f t="shared" si="25"/>
        <v>34</v>
      </c>
      <c r="Z360" s="471" t="str">
        <f t="shared" si="26"/>
        <v/>
      </c>
      <c r="AA360" s="471" t="b">
        <f t="shared" si="27"/>
        <v>0</v>
      </c>
      <c r="AB360" s="471" t="s">
        <v>1820</v>
      </c>
      <c r="AC360" s="471" t="str">
        <f t="array" ref="AC360">IFERROR(IF(INDEX('Disaggregation Records'!$G$95:$G$183,MATCH(LEFT(Z360,255),LEFT('Disaggregation Records'!$D$95:$D$183,255),0))=0,"",INDEX('Disaggregation Records'!$G$95:$G$183,MATCH(LEFT(Z360,255),LEFT('Disaggregation Records'!$D$95:$D$183,255),0))),"")</f>
        <v/>
      </c>
      <c r="AD360" s="471" t="s">
        <v>747</v>
      </c>
      <c r="AE360" s="219"/>
      <c r="AF360" s="135"/>
      <c r="AG360" s="135"/>
    </row>
    <row r="361" spans="1:33" ht="37.5" customHeight="1" x14ac:dyDescent="0.3">
      <c r="A361" s="366">
        <v>4</v>
      </c>
      <c r="B361" s="383" t="str">
        <f>IFERROR(VLOOKUP(A361,'Coverage Indicators - Section D'!$A$10:$Y$34,25,FALSE),"")</f>
        <v/>
      </c>
      <c r="C361" s="466" t="str">
        <f t="array" ref="C361">IFERROR(IF(INDEX('Disaggregation Records'!$E$95:$E$183,MATCH(LEFT(Z361,255),LEFT('Disaggregation Records'!$D$95:$D$183,255),0))=0,"",INDEX('Disaggregation Records'!$E$95:$E$183,MATCH(LEFT(Z361,255),LEFT('Disaggregation Records'!$D$95:$D$183,255),0))),"")</f>
        <v/>
      </c>
      <c r="D361" s="466" t="str">
        <f t="array" ref="D361">IFERROR(IF(INDEX('Disaggregation Records'!$F$95:$F$183,MATCH(LEFT(Z361,255),LEFT('Disaggregation Records'!$D$95:$D$183,255),0))=0,"",INDEX('Disaggregation Records'!$F$95:$F$183,MATCH(LEFT(Z361,255),LEFT('Disaggregation Records'!$D$95:$D$183,255),0))),"")</f>
        <v/>
      </c>
      <c r="E361" s="385" t="str">
        <f t="array" ref="E361">IFERROR(IF(INDEX('Disaggregation Data'!$K$315:$K$536,MATCH(LEFT(X361,255),LEFT('Disaggregation Data'!$J$315:$J$536,255),0))=0,"",INDEX('Disaggregation Data'!$K$315:$K$536,MATCH(LEFT(X361,255),LEFT('Disaggregation Data'!J$315:$J$536,255),0))),"")</f>
        <v/>
      </c>
      <c r="F361" s="386" t="str">
        <f t="array" ref="F361">IFERROR(IF(INDEX('Disaggregation Data'!$L$315:$L$536,MATCH(LEFT(X361,255),LEFT('Disaggregation Data'!$J$315:$J$536,255),0))=0,"",INDEX('Disaggregation Data'!$L$315:$L$536,MATCH(LEFT(X361,255),LEFT('Disaggregation Data'!J$315:$J$536,255),0))),"")</f>
        <v/>
      </c>
      <c r="G361" s="441" t="str">
        <f t="array" ref="G361">IFERROR(IF(INDEX('Disaggregation Data'!$M$315:$M$536,MATCH(LEFT(X361,255),LEFT('Disaggregation Data'!$J$315:$J$536,255),0))=0,(E361/F361)*100,INDEX('Disaggregation Data'!$M$315:$M$536,MATCH(LEFT(X361,255),LEFT('Disaggregation Data'!J$315:$J$536,255),0))),"")</f>
        <v/>
      </c>
      <c r="H361" s="389" t="str">
        <f t="array" ref="H361">IFERROR(IF(INDEX('Disaggregation Data'!$N$315:$N$536,MATCH(LEFT(X361,255),LEFT('Disaggregation Data'!$J$315:$J$536,255),0))=0,"",INDEX('Disaggregation Data'!$N$315:$N$536,MATCH(LEFT(X361,255),LEFT('Disaggregation Data'!J$315:$J$536,255),0))),"")</f>
        <v/>
      </c>
      <c r="I361" s="470"/>
      <c r="J361" s="470"/>
      <c r="K361" s="470"/>
      <c r="L361" s="470"/>
      <c r="M361" s="470"/>
      <c r="N361" s="470"/>
      <c r="O361" s="470"/>
      <c r="P361" s="470"/>
      <c r="Q361" s="470"/>
      <c r="R361" s="470"/>
      <c r="S361" s="470"/>
      <c r="T361" s="470"/>
      <c r="U361" s="389" t="str">
        <f t="array" ref="U361">IFERROR(IF(INDEX('Disaggregation Data'!$O$315:$O$536,MATCH(LEFT(X361,255),LEFT('Disaggregation Data'!$J$315:$J$536,255),0))=0,"",INDEX('Disaggregation Data'!$O$315:$O$536,MATCH(LEFT(X361,255),LEFT('Disaggregation Data'!J$315:$J$536,255),0))),"")</f>
        <v/>
      </c>
      <c r="V361" s="401" t="str">
        <f t="array" ref="V361">IFERROR(IF(INDEX('Disaggregation Data'!$P$315:$P$536,MATCH(LEFT(X361,255),LEFT('Disaggregation Data'!$J$315:$J$536,255),0))=0,"",INDEX('Disaggregation Data'!$P$315:$P$536,MATCH(LEFT(X361,255),LEFT('Disaggregation Data'!J$315:$J$536,255),0))),"")</f>
        <v/>
      </c>
      <c r="W361" s="471"/>
      <c r="X361" s="471" t="str">
        <f t="shared" si="24"/>
        <v/>
      </c>
      <c r="Y361" s="471">
        <f t="shared" si="25"/>
        <v>35</v>
      </c>
      <c r="Z361" s="471" t="str">
        <f t="shared" si="26"/>
        <v/>
      </c>
      <c r="AA361" s="471" t="b">
        <f t="shared" si="27"/>
        <v>0</v>
      </c>
      <c r="AB361" s="471" t="s">
        <v>1821</v>
      </c>
      <c r="AC361" s="471" t="str">
        <f t="array" ref="AC361">IFERROR(IF(INDEX('Disaggregation Records'!$G$95:$G$183,MATCH(LEFT(Z361,255),LEFT('Disaggregation Records'!$D$95:$D$183,255),0))=0,"",INDEX('Disaggregation Records'!$G$95:$G$183,MATCH(LEFT(Z361,255),LEFT('Disaggregation Records'!$D$95:$D$183,255),0))),"")</f>
        <v/>
      </c>
      <c r="AD361" s="471" t="s">
        <v>747</v>
      </c>
      <c r="AE361" s="219"/>
      <c r="AF361" s="135"/>
      <c r="AG361" s="135"/>
    </row>
    <row r="362" spans="1:33" ht="37.5" customHeight="1" x14ac:dyDescent="0.3">
      <c r="A362" s="366">
        <v>4</v>
      </c>
      <c r="B362" s="383" t="str">
        <f>IFERROR(VLOOKUP(A362,'Coverage Indicators - Section D'!$A$10:$Y$34,25,FALSE),"")</f>
        <v/>
      </c>
      <c r="C362" s="466" t="str">
        <f t="array" ref="C362">IFERROR(IF(INDEX('Disaggregation Records'!$E$95:$E$183,MATCH(LEFT(Z362,255),LEFT('Disaggregation Records'!$D$95:$D$183,255),0))=0,"",INDEX('Disaggregation Records'!$E$95:$E$183,MATCH(LEFT(Z362,255),LEFT('Disaggregation Records'!$D$95:$D$183,255),0))),"")</f>
        <v/>
      </c>
      <c r="D362" s="466" t="str">
        <f t="array" ref="D362">IFERROR(IF(INDEX('Disaggregation Records'!$F$95:$F$183,MATCH(LEFT(Z362,255),LEFT('Disaggregation Records'!$D$95:$D$183,255),0))=0,"",INDEX('Disaggregation Records'!$F$95:$F$183,MATCH(LEFT(Z362,255),LEFT('Disaggregation Records'!$D$95:$D$183,255),0))),"")</f>
        <v/>
      </c>
      <c r="E362" s="385" t="str">
        <f t="array" ref="E362">IFERROR(IF(INDEX('Disaggregation Data'!$K$315:$K$536,MATCH(LEFT(X362,255),LEFT('Disaggregation Data'!$J$315:$J$536,255),0))=0,"",INDEX('Disaggregation Data'!$K$315:$K$536,MATCH(LEFT(X362,255),LEFT('Disaggregation Data'!J$315:$J$536,255),0))),"")</f>
        <v/>
      </c>
      <c r="F362" s="386" t="str">
        <f t="array" ref="F362">IFERROR(IF(INDEX('Disaggregation Data'!$L$315:$L$536,MATCH(LEFT(X362,255),LEFT('Disaggregation Data'!$J$315:$J$536,255),0))=0,"",INDEX('Disaggregation Data'!$L$315:$L$536,MATCH(LEFT(X362,255),LEFT('Disaggregation Data'!J$315:$J$536,255),0))),"")</f>
        <v/>
      </c>
      <c r="G362" s="441" t="str">
        <f t="array" ref="G362">IFERROR(IF(INDEX('Disaggregation Data'!$M$315:$M$536,MATCH(LEFT(X362,255),LEFT('Disaggregation Data'!$J$315:$J$536,255),0))=0,(E362/F362)*100,INDEX('Disaggregation Data'!$M$315:$M$536,MATCH(LEFT(X362,255),LEFT('Disaggregation Data'!J$315:$J$536,255),0))),"")</f>
        <v/>
      </c>
      <c r="H362" s="389" t="str">
        <f t="array" ref="H362">IFERROR(IF(INDEX('Disaggregation Data'!$N$315:$N$536,MATCH(LEFT(X362,255),LEFT('Disaggregation Data'!$J$315:$J$536,255),0))=0,"",INDEX('Disaggregation Data'!$N$315:$N$536,MATCH(LEFT(X362,255),LEFT('Disaggregation Data'!J$315:$J$536,255),0))),"")</f>
        <v/>
      </c>
      <c r="I362" s="470"/>
      <c r="J362" s="470"/>
      <c r="K362" s="470"/>
      <c r="L362" s="470"/>
      <c r="M362" s="470"/>
      <c r="N362" s="470"/>
      <c r="O362" s="470"/>
      <c r="P362" s="470"/>
      <c r="Q362" s="470"/>
      <c r="R362" s="470"/>
      <c r="S362" s="470"/>
      <c r="T362" s="470"/>
      <c r="U362" s="389" t="str">
        <f t="array" ref="U362">IFERROR(IF(INDEX('Disaggregation Data'!$O$315:$O$536,MATCH(LEFT(X362,255),LEFT('Disaggregation Data'!$J$315:$J$536,255),0))=0,"",INDEX('Disaggregation Data'!$O$315:$O$536,MATCH(LEFT(X362,255),LEFT('Disaggregation Data'!J$315:$J$536,255),0))),"")</f>
        <v/>
      </c>
      <c r="V362" s="401" t="str">
        <f t="array" ref="V362">IFERROR(IF(INDEX('Disaggregation Data'!$P$315:$P$536,MATCH(LEFT(X362,255),LEFT('Disaggregation Data'!$J$315:$J$536,255),0))=0,"",INDEX('Disaggregation Data'!$P$315:$P$536,MATCH(LEFT(X362,255),LEFT('Disaggregation Data'!J$315:$J$536,255),0))),"")</f>
        <v/>
      </c>
      <c r="W362" s="471"/>
      <c r="X362" s="471" t="str">
        <f t="shared" si="24"/>
        <v/>
      </c>
      <c r="Y362" s="471">
        <f t="shared" si="25"/>
        <v>36</v>
      </c>
      <c r="Z362" s="471" t="str">
        <f t="shared" si="26"/>
        <v/>
      </c>
      <c r="AA362" s="471" t="b">
        <f t="shared" si="27"/>
        <v>0</v>
      </c>
      <c r="AB362" s="471" t="s">
        <v>1822</v>
      </c>
      <c r="AC362" s="471" t="str">
        <f t="array" ref="AC362">IFERROR(IF(INDEX('Disaggregation Records'!$G$95:$G$183,MATCH(LEFT(Z362,255),LEFT('Disaggregation Records'!$D$95:$D$183,255),0))=0,"",INDEX('Disaggregation Records'!$G$95:$G$183,MATCH(LEFT(Z362,255),LEFT('Disaggregation Records'!$D$95:$D$183,255),0))),"")</f>
        <v/>
      </c>
      <c r="AD362" s="471" t="s">
        <v>747</v>
      </c>
      <c r="AE362" s="219"/>
      <c r="AF362" s="135"/>
      <c r="AG362" s="135"/>
    </row>
    <row r="363" spans="1:33" ht="37.5" customHeight="1" x14ac:dyDescent="0.3">
      <c r="A363" s="366">
        <v>4</v>
      </c>
      <c r="B363" s="383" t="str">
        <f>IFERROR(VLOOKUP(A363,'Coverage Indicators - Section D'!$A$10:$Y$34,25,FALSE),"")</f>
        <v/>
      </c>
      <c r="C363" s="466" t="str">
        <f t="array" ref="C363">IFERROR(IF(INDEX('Disaggregation Records'!$E$95:$E$183,MATCH(LEFT(Z363,255),LEFT('Disaggregation Records'!$D$95:$D$183,255),0))=0,"",INDEX('Disaggregation Records'!$E$95:$E$183,MATCH(LEFT(Z363,255),LEFT('Disaggregation Records'!$D$95:$D$183,255),0))),"")</f>
        <v/>
      </c>
      <c r="D363" s="466" t="str">
        <f t="array" ref="D363">IFERROR(IF(INDEX('Disaggregation Records'!$F$95:$F$183,MATCH(LEFT(Z363,255),LEFT('Disaggregation Records'!$D$95:$D$183,255),0))=0,"",INDEX('Disaggregation Records'!$F$95:$F$183,MATCH(LEFT(Z363,255),LEFT('Disaggregation Records'!$D$95:$D$183,255),0))),"")</f>
        <v/>
      </c>
      <c r="E363" s="385" t="str">
        <f t="array" ref="E363">IFERROR(IF(INDEX('Disaggregation Data'!$K$315:$K$536,MATCH(LEFT(X363,255),LEFT('Disaggregation Data'!$J$315:$J$536,255),0))=0,"",INDEX('Disaggregation Data'!$K$315:$K$536,MATCH(LEFT(X363,255),LEFT('Disaggregation Data'!J$315:$J$536,255),0))),"")</f>
        <v/>
      </c>
      <c r="F363" s="386" t="str">
        <f t="array" ref="F363">IFERROR(IF(INDEX('Disaggregation Data'!$L$315:$L$536,MATCH(LEFT(X363,255),LEFT('Disaggregation Data'!$J$315:$J$536,255),0))=0,"",INDEX('Disaggregation Data'!$L$315:$L$536,MATCH(LEFT(X363,255),LEFT('Disaggregation Data'!J$315:$J$536,255),0))),"")</f>
        <v/>
      </c>
      <c r="G363" s="441" t="str">
        <f t="array" ref="G363">IFERROR(IF(INDEX('Disaggregation Data'!$M$315:$M$536,MATCH(LEFT(X363,255),LEFT('Disaggregation Data'!$J$315:$J$536,255),0))=0,(E363/F363)*100,INDEX('Disaggregation Data'!$M$315:$M$536,MATCH(LEFT(X363,255),LEFT('Disaggregation Data'!J$315:$J$536,255),0))),"")</f>
        <v/>
      </c>
      <c r="H363" s="389" t="str">
        <f t="array" ref="H363">IFERROR(IF(INDEX('Disaggregation Data'!$N$315:$N$536,MATCH(LEFT(X363,255),LEFT('Disaggregation Data'!$J$315:$J$536,255),0))=0,"",INDEX('Disaggregation Data'!$N$315:$N$536,MATCH(LEFT(X363,255),LEFT('Disaggregation Data'!J$315:$J$536,255),0))),"")</f>
        <v/>
      </c>
      <c r="I363" s="470"/>
      <c r="J363" s="470"/>
      <c r="K363" s="470"/>
      <c r="L363" s="470"/>
      <c r="M363" s="470"/>
      <c r="N363" s="470"/>
      <c r="O363" s="470"/>
      <c r="P363" s="470"/>
      <c r="Q363" s="470"/>
      <c r="R363" s="470"/>
      <c r="S363" s="470"/>
      <c r="T363" s="470"/>
      <c r="U363" s="389" t="str">
        <f t="array" ref="U363">IFERROR(IF(INDEX('Disaggregation Data'!$O$315:$O$536,MATCH(LEFT(X363,255),LEFT('Disaggregation Data'!$J$315:$J$536,255),0))=0,"",INDEX('Disaggregation Data'!$O$315:$O$536,MATCH(LEFT(X363,255),LEFT('Disaggregation Data'!J$315:$J$536,255),0))),"")</f>
        <v/>
      </c>
      <c r="V363" s="401" t="str">
        <f t="array" ref="V363">IFERROR(IF(INDEX('Disaggregation Data'!$P$315:$P$536,MATCH(LEFT(X363,255),LEFT('Disaggregation Data'!$J$315:$J$536,255),0))=0,"",INDEX('Disaggregation Data'!$P$315:$P$536,MATCH(LEFT(X363,255),LEFT('Disaggregation Data'!J$315:$J$536,255),0))),"")</f>
        <v/>
      </c>
      <c r="W363" s="471"/>
      <c r="X363" s="471" t="str">
        <f t="shared" si="24"/>
        <v/>
      </c>
      <c r="Y363" s="471">
        <f t="shared" si="25"/>
        <v>37</v>
      </c>
      <c r="Z363" s="471" t="str">
        <f t="shared" si="26"/>
        <v/>
      </c>
      <c r="AA363" s="471" t="b">
        <f t="shared" si="27"/>
        <v>0</v>
      </c>
      <c r="AB363" s="471" t="s">
        <v>1823</v>
      </c>
      <c r="AC363" s="471" t="str">
        <f t="array" ref="AC363">IFERROR(IF(INDEX('Disaggregation Records'!$G$95:$G$183,MATCH(LEFT(Z363,255),LEFT('Disaggregation Records'!$D$95:$D$183,255),0))=0,"",INDEX('Disaggregation Records'!$G$95:$G$183,MATCH(LEFT(Z363,255),LEFT('Disaggregation Records'!$D$95:$D$183,255),0))),"")</f>
        <v/>
      </c>
      <c r="AD363" s="471" t="s">
        <v>747</v>
      </c>
      <c r="AE363" s="219"/>
      <c r="AF363" s="135"/>
      <c r="AG363" s="135"/>
    </row>
    <row r="364" spans="1:33" ht="37.5" customHeight="1" x14ac:dyDescent="0.3">
      <c r="A364" s="366">
        <v>4</v>
      </c>
      <c r="B364" s="383" t="str">
        <f>IFERROR(VLOOKUP(A364,'Coverage Indicators - Section D'!$A$10:$Y$34,25,FALSE),"")</f>
        <v/>
      </c>
      <c r="C364" s="466" t="str">
        <f t="array" ref="C364">IFERROR(IF(INDEX('Disaggregation Records'!$E$95:$E$183,MATCH(LEFT(Z364,255),LEFT('Disaggregation Records'!$D$95:$D$183,255),0))=0,"",INDEX('Disaggregation Records'!$E$95:$E$183,MATCH(LEFT(Z364,255),LEFT('Disaggregation Records'!$D$95:$D$183,255),0))),"")</f>
        <v/>
      </c>
      <c r="D364" s="466" t="str">
        <f t="array" ref="D364">IFERROR(IF(INDEX('Disaggregation Records'!$F$95:$F$183,MATCH(LEFT(Z364,255),LEFT('Disaggregation Records'!$D$95:$D$183,255),0))=0,"",INDEX('Disaggregation Records'!$F$95:$F$183,MATCH(LEFT(Z364,255),LEFT('Disaggregation Records'!$D$95:$D$183,255),0))),"")</f>
        <v/>
      </c>
      <c r="E364" s="385" t="str">
        <f t="array" ref="E364">IFERROR(IF(INDEX('Disaggregation Data'!$K$315:$K$536,MATCH(LEFT(X364,255),LEFT('Disaggregation Data'!$J$315:$J$536,255),0))=0,"",INDEX('Disaggregation Data'!$K$315:$K$536,MATCH(LEFT(X364,255),LEFT('Disaggregation Data'!J$315:$J$536,255),0))),"")</f>
        <v/>
      </c>
      <c r="F364" s="386" t="str">
        <f t="array" ref="F364">IFERROR(IF(INDEX('Disaggregation Data'!$L$315:$L$536,MATCH(LEFT(X364,255),LEFT('Disaggregation Data'!$J$315:$J$536,255),0))=0,"",INDEX('Disaggregation Data'!$L$315:$L$536,MATCH(LEFT(X364,255),LEFT('Disaggregation Data'!J$315:$J$536,255),0))),"")</f>
        <v/>
      </c>
      <c r="G364" s="441" t="str">
        <f t="array" ref="G364">IFERROR(IF(INDEX('Disaggregation Data'!$M$315:$M$536,MATCH(LEFT(X364,255),LEFT('Disaggregation Data'!$J$315:$J$536,255),0))=0,(E364/F364)*100,INDEX('Disaggregation Data'!$M$315:$M$536,MATCH(LEFT(X364,255),LEFT('Disaggregation Data'!J$315:$J$536,255),0))),"")</f>
        <v/>
      </c>
      <c r="H364" s="389" t="str">
        <f t="array" ref="H364">IFERROR(IF(INDEX('Disaggregation Data'!$N$315:$N$536,MATCH(LEFT(X364,255),LEFT('Disaggregation Data'!$J$315:$J$536,255),0))=0,"",INDEX('Disaggregation Data'!$N$315:$N$536,MATCH(LEFT(X364,255),LEFT('Disaggregation Data'!J$315:$J$536,255),0))),"")</f>
        <v/>
      </c>
      <c r="I364" s="470"/>
      <c r="J364" s="470"/>
      <c r="K364" s="470"/>
      <c r="L364" s="470"/>
      <c r="M364" s="470"/>
      <c r="N364" s="470"/>
      <c r="O364" s="470"/>
      <c r="P364" s="470"/>
      <c r="Q364" s="470"/>
      <c r="R364" s="470"/>
      <c r="S364" s="470"/>
      <c r="T364" s="470"/>
      <c r="U364" s="389" t="str">
        <f t="array" ref="U364">IFERROR(IF(INDEX('Disaggregation Data'!$O$315:$O$536,MATCH(LEFT(X364,255),LEFT('Disaggregation Data'!$J$315:$J$536,255),0))=0,"",INDEX('Disaggregation Data'!$O$315:$O$536,MATCH(LEFT(X364,255),LEFT('Disaggregation Data'!J$315:$J$536,255),0))),"")</f>
        <v/>
      </c>
      <c r="V364" s="401" t="str">
        <f t="array" ref="V364">IFERROR(IF(INDEX('Disaggregation Data'!$P$315:$P$536,MATCH(LEFT(X364,255),LEFT('Disaggregation Data'!$J$315:$J$536,255),0))=0,"",INDEX('Disaggregation Data'!$P$315:$P$536,MATCH(LEFT(X364,255),LEFT('Disaggregation Data'!J$315:$J$536,255),0))),"")</f>
        <v/>
      </c>
      <c r="W364" s="471"/>
      <c r="X364" s="471" t="str">
        <f t="shared" si="24"/>
        <v/>
      </c>
      <c r="Y364" s="471">
        <f t="shared" si="25"/>
        <v>38</v>
      </c>
      <c r="Z364" s="471" t="str">
        <f t="shared" si="26"/>
        <v/>
      </c>
      <c r="AA364" s="471" t="b">
        <f t="shared" si="27"/>
        <v>0</v>
      </c>
      <c r="AB364" s="471" t="s">
        <v>1824</v>
      </c>
      <c r="AC364" s="471" t="str">
        <f t="array" ref="AC364">IFERROR(IF(INDEX('Disaggregation Records'!$G$95:$G$183,MATCH(LEFT(Z364,255),LEFT('Disaggregation Records'!$D$95:$D$183,255),0))=0,"",INDEX('Disaggregation Records'!$G$95:$G$183,MATCH(LEFT(Z364,255),LEFT('Disaggregation Records'!$D$95:$D$183,255),0))),"")</f>
        <v/>
      </c>
      <c r="AD364" s="471" t="s">
        <v>747</v>
      </c>
      <c r="AE364" s="219"/>
      <c r="AF364" s="135"/>
      <c r="AG364" s="135"/>
    </row>
    <row r="365" spans="1:33" ht="37.5" customHeight="1" x14ac:dyDescent="0.3">
      <c r="A365" s="366">
        <v>4</v>
      </c>
      <c r="B365" s="383" t="str">
        <f>IFERROR(VLOOKUP(A365,'Coverage Indicators - Section D'!$A$10:$Y$34,25,FALSE),"")</f>
        <v/>
      </c>
      <c r="C365" s="466" t="str">
        <f t="array" ref="C365">IFERROR(IF(INDEX('Disaggregation Records'!$E$95:$E$183,MATCH(LEFT(Z365,255),LEFT('Disaggregation Records'!$D$95:$D$183,255),0))=0,"",INDEX('Disaggregation Records'!$E$95:$E$183,MATCH(LEFT(Z365,255),LEFT('Disaggregation Records'!$D$95:$D$183,255),0))),"")</f>
        <v/>
      </c>
      <c r="D365" s="466" t="str">
        <f t="array" ref="D365">IFERROR(IF(INDEX('Disaggregation Records'!$F$95:$F$183,MATCH(LEFT(Z365,255),LEFT('Disaggregation Records'!$D$95:$D$183,255),0))=0,"",INDEX('Disaggregation Records'!$F$95:$F$183,MATCH(LEFT(Z365,255),LEFT('Disaggregation Records'!$D$95:$D$183,255),0))),"")</f>
        <v/>
      </c>
      <c r="E365" s="385" t="str">
        <f t="array" ref="E365">IFERROR(IF(INDEX('Disaggregation Data'!$K$315:$K$536,MATCH(LEFT(X365,255),LEFT('Disaggregation Data'!$J$315:$J$536,255),0))=0,"",INDEX('Disaggregation Data'!$K$315:$K$536,MATCH(LEFT(X365,255),LEFT('Disaggregation Data'!J$315:$J$536,255),0))),"")</f>
        <v/>
      </c>
      <c r="F365" s="386" t="str">
        <f t="array" ref="F365">IFERROR(IF(INDEX('Disaggregation Data'!$L$315:$L$536,MATCH(LEFT(X365,255),LEFT('Disaggregation Data'!$J$315:$J$536,255),0))=0,"",INDEX('Disaggregation Data'!$L$315:$L$536,MATCH(LEFT(X365,255),LEFT('Disaggregation Data'!J$315:$J$536,255),0))),"")</f>
        <v/>
      </c>
      <c r="G365" s="441" t="str">
        <f t="array" ref="G365">IFERROR(IF(INDEX('Disaggregation Data'!$M$315:$M$536,MATCH(LEFT(X365,255),LEFT('Disaggregation Data'!$J$315:$J$536,255),0))=0,(E365/F365)*100,INDEX('Disaggregation Data'!$M$315:$M$536,MATCH(LEFT(X365,255),LEFT('Disaggregation Data'!J$315:$J$536,255),0))),"")</f>
        <v/>
      </c>
      <c r="H365" s="389" t="str">
        <f t="array" ref="H365">IFERROR(IF(INDEX('Disaggregation Data'!$N$315:$N$536,MATCH(LEFT(X365,255),LEFT('Disaggregation Data'!$J$315:$J$536,255),0))=0,"",INDEX('Disaggregation Data'!$N$315:$N$536,MATCH(LEFT(X365,255),LEFT('Disaggregation Data'!J$315:$J$536,255),0))),"")</f>
        <v/>
      </c>
      <c r="I365" s="470"/>
      <c r="J365" s="470"/>
      <c r="K365" s="470"/>
      <c r="L365" s="470"/>
      <c r="M365" s="470"/>
      <c r="N365" s="470"/>
      <c r="O365" s="470"/>
      <c r="P365" s="470"/>
      <c r="Q365" s="470"/>
      <c r="R365" s="470"/>
      <c r="S365" s="470"/>
      <c r="T365" s="470"/>
      <c r="U365" s="389" t="str">
        <f t="array" ref="U365">IFERROR(IF(INDEX('Disaggregation Data'!$O$315:$O$536,MATCH(LEFT(X365,255),LEFT('Disaggregation Data'!$J$315:$J$536,255),0))=0,"",INDEX('Disaggregation Data'!$O$315:$O$536,MATCH(LEFT(X365,255),LEFT('Disaggregation Data'!J$315:$J$536,255),0))),"")</f>
        <v/>
      </c>
      <c r="V365" s="401" t="str">
        <f t="array" ref="V365">IFERROR(IF(INDEX('Disaggregation Data'!$P$315:$P$536,MATCH(LEFT(X365,255),LEFT('Disaggregation Data'!$J$315:$J$536,255),0))=0,"",INDEX('Disaggregation Data'!$P$315:$P$536,MATCH(LEFT(X365,255),LEFT('Disaggregation Data'!J$315:$J$536,255),0))),"")</f>
        <v/>
      </c>
      <c r="W365" s="471"/>
      <c r="X365" s="471" t="str">
        <f t="shared" si="24"/>
        <v/>
      </c>
      <c r="Y365" s="471">
        <f t="shared" si="25"/>
        <v>39</v>
      </c>
      <c r="Z365" s="471" t="str">
        <f t="shared" si="26"/>
        <v/>
      </c>
      <c r="AA365" s="471" t="b">
        <f t="shared" si="27"/>
        <v>0</v>
      </c>
      <c r="AB365" s="471" t="s">
        <v>1825</v>
      </c>
      <c r="AC365" s="471" t="str">
        <f t="array" ref="AC365">IFERROR(IF(INDEX('Disaggregation Records'!$G$95:$G$183,MATCH(LEFT(Z365,255),LEFT('Disaggregation Records'!$D$95:$D$183,255),0))=0,"",INDEX('Disaggregation Records'!$G$95:$G$183,MATCH(LEFT(Z365,255),LEFT('Disaggregation Records'!$D$95:$D$183,255),0))),"")</f>
        <v/>
      </c>
      <c r="AD365" s="471" t="s">
        <v>747</v>
      </c>
      <c r="AE365" s="219"/>
      <c r="AF365" s="135"/>
      <c r="AG365" s="135"/>
    </row>
    <row r="366" spans="1:33" ht="37.5" customHeight="1" x14ac:dyDescent="0.3">
      <c r="A366" s="366">
        <v>4</v>
      </c>
      <c r="B366" s="383" t="str">
        <f>IFERROR(VLOOKUP(A366,'Coverage Indicators - Section D'!$A$10:$Y$34,25,FALSE),"")</f>
        <v/>
      </c>
      <c r="C366" s="466" t="str">
        <f t="array" ref="C366">IFERROR(IF(INDEX('Disaggregation Records'!$E$95:$E$183,MATCH(LEFT(Z366,255),LEFT('Disaggregation Records'!$D$95:$D$183,255),0))=0,"",INDEX('Disaggregation Records'!$E$95:$E$183,MATCH(LEFT(Z366,255),LEFT('Disaggregation Records'!$D$95:$D$183,255),0))),"")</f>
        <v/>
      </c>
      <c r="D366" s="466" t="str">
        <f t="array" ref="D366">IFERROR(IF(INDEX('Disaggregation Records'!$F$95:$F$183,MATCH(LEFT(Z366,255),LEFT('Disaggregation Records'!$D$95:$D$183,255),0))=0,"",INDEX('Disaggregation Records'!$F$95:$F$183,MATCH(LEFT(Z366,255),LEFT('Disaggregation Records'!$D$95:$D$183,255),0))),"")</f>
        <v/>
      </c>
      <c r="E366" s="385" t="str">
        <f t="array" ref="E366">IFERROR(IF(INDEX('Disaggregation Data'!$K$315:$K$536,MATCH(LEFT(X366,255),LEFT('Disaggregation Data'!$J$315:$J$536,255),0))=0,"",INDEX('Disaggregation Data'!$K$315:$K$536,MATCH(LEFT(X366,255),LEFT('Disaggregation Data'!J$315:$J$536,255),0))),"")</f>
        <v/>
      </c>
      <c r="F366" s="386" t="str">
        <f t="array" ref="F366">IFERROR(IF(INDEX('Disaggregation Data'!$L$315:$L$536,MATCH(LEFT(X366,255),LEFT('Disaggregation Data'!$J$315:$J$536,255),0))=0,"",INDEX('Disaggregation Data'!$L$315:$L$536,MATCH(LEFT(X366,255),LEFT('Disaggregation Data'!J$315:$J$536,255),0))),"")</f>
        <v/>
      </c>
      <c r="G366" s="441" t="str">
        <f t="array" ref="G366">IFERROR(IF(INDEX('Disaggregation Data'!$M$315:$M$536,MATCH(LEFT(X366,255),LEFT('Disaggregation Data'!$J$315:$J$536,255),0))=0,(E366/F366)*100,INDEX('Disaggregation Data'!$M$315:$M$536,MATCH(LEFT(X366,255),LEFT('Disaggregation Data'!J$315:$J$536,255),0))),"")</f>
        <v/>
      </c>
      <c r="H366" s="389" t="str">
        <f t="array" ref="H366">IFERROR(IF(INDEX('Disaggregation Data'!$N$315:$N$536,MATCH(LEFT(X366,255),LEFT('Disaggregation Data'!$J$315:$J$536,255),0))=0,"",INDEX('Disaggregation Data'!$N$315:$N$536,MATCH(LEFT(X366,255),LEFT('Disaggregation Data'!J$315:$J$536,255),0))),"")</f>
        <v/>
      </c>
      <c r="I366" s="470"/>
      <c r="J366" s="470"/>
      <c r="K366" s="470"/>
      <c r="L366" s="470"/>
      <c r="M366" s="470"/>
      <c r="N366" s="470"/>
      <c r="O366" s="470"/>
      <c r="P366" s="470"/>
      <c r="Q366" s="470"/>
      <c r="R366" s="470"/>
      <c r="S366" s="470"/>
      <c r="T366" s="470"/>
      <c r="U366" s="389" t="str">
        <f t="array" ref="U366">IFERROR(IF(INDEX('Disaggregation Data'!$O$315:$O$536,MATCH(LEFT(X366,255),LEFT('Disaggregation Data'!$J$315:$J$536,255),0))=0,"",INDEX('Disaggregation Data'!$O$315:$O$536,MATCH(LEFT(X366,255),LEFT('Disaggregation Data'!J$315:$J$536,255),0))),"")</f>
        <v/>
      </c>
      <c r="V366" s="401" t="str">
        <f t="array" ref="V366">IFERROR(IF(INDEX('Disaggregation Data'!$P$315:$P$536,MATCH(LEFT(X366,255),LEFT('Disaggregation Data'!$J$315:$J$536,255),0))=0,"",INDEX('Disaggregation Data'!$P$315:$P$536,MATCH(LEFT(X366,255),LEFT('Disaggregation Data'!J$315:$J$536,255),0))),"")</f>
        <v/>
      </c>
      <c r="W366" s="471"/>
      <c r="X366" s="471" t="str">
        <f t="shared" si="24"/>
        <v/>
      </c>
      <c r="Y366" s="471">
        <f t="shared" si="25"/>
        <v>40</v>
      </c>
      <c r="Z366" s="471" t="str">
        <f t="shared" si="26"/>
        <v/>
      </c>
      <c r="AA366" s="471" t="b">
        <f t="shared" si="27"/>
        <v>0</v>
      </c>
      <c r="AB366" s="471" t="s">
        <v>1826</v>
      </c>
      <c r="AC366" s="471" t="str">
        <f t="array" ref="AC366">IFERROR(IF(INDEX('Disaggregation Records'!$G$95:$G$183,MATCH(LEFT(Z366,255),LEFT('Disaggregation Records'!$D$95:$D$183,255),0))=0,"",INDEX('Disaggregation Records'!$G$95:$G$183,MATCH(LEFT(Z366,255),LEFT('Disaggregation Records'!$D$95:$D$183,255),0))),"")</f>
        <v/>
      </c>
      <c r="AD366" s="471" t="s">
        <v>747</v>
      </c>
      <c r="AE366" s="219"/>
      <c r="AF366" s="135"/>
      <c r="AG366" s="135"/>
    </row>
    <row r="367" spans="1:33" ht="37.5" customHeight="1" x14ac:dyDescent="0.3">
      <c r="A367" s="366">
        <v>5</v>
      </c>
      <c r="B367" s="383" t="str">
        <f>IFERROR(VLOOKUP(A367,'Coverage Indicators - Section D'!$A$10:$Y$34,25,FALSE),"")</f>
        <v/>
      </c>
      <c r="C367" s="466" t="str">
        <f t="array" ref="C367">IFERROR(IF(INDEX('Disaggregation Records'!$E$95:$E$183,MATCH(LEFT(Z367,255),LEFT('Disaggregation Records'!$D$95:$D$183,255),0))=0,"",INDEX('Disaggregation Records'!$E$95:$E$183,MATCH(LEFT(Z367,255),LEFT('Disaggregation Records'!$D$95:$D$183,255),0))),"")</f>
        <v/>
      </c>
      <c r="D367" s="466" t="str">
        <f t="array" ref="D367">IFERROR(IF(INDEX('Disaggregation Records'!$F$95:$F$183,MATCH(LEFT(Z367,255),LEFT('Disaggregation Records'!$D$95:$D$183,255),0))=0,"",INDEX('Disaggregation Records'!$F$95:$F$183,MATCH(LEFT(Z367,255),LEFT('Disaggregation Records'!$D$95:$D$183,255),0))),"")</f>
        <v/>
      </c>
      <c r="E367" s="385" t="str">
        <f t="array" ref="E367">IFERROR(IF(INDEX('Disaggregation Data'!$K$315:$K$536,MATCH(LEFT(X367,255),LEFT('Disaggregation Data'!$J$315:$J$536,255),0))=0,"",INDEX('Disaggregation Data'!$K$315:$K$536,MATCH(LEFT(X367,255),LEFT('Disaggregation Data'!J$315:$J$536,255),0))),"")</f>
        <v/>
      </c>
      <c r="F367" s="386" t="str">
        <f t="array" ref="F367">IFERROR(IF(INDEX('Disaggregation Data'!$L$315:$L$536,MATCH(LEFT(X367,255),LEFT('Disaggregation Data'!$J$315:$J$536,255),0))=0,"",INDEX('Disaggregation Data'!$L$315:$L$536,MATCH(LEFT(X367,255),LEFT('Disaggregation Data'!J$315:$J$536,255),0))),"")</f>
        <v/>
      </c>
      <c r="G367" s="441" t="str">
        <f t="array" ref="G367">IFERROR(IF(INDEX('Disaggregation Data'!$M$315:$M$536,MATCH(LEFT(X367,255),LEFT('Disaggregation Data'!$J$315:$J$536,255),0))=0,(E367/F367)*100,INDEX('Disaggregation Data'!$M$315:$M$536,MATCH(LEFT(X367,255),LEFT('Disaggregation Data'!J$315:$J$536,255),0))),"")</f>
        <v/>
      </c>
      <c r="H367" s="389" t="str">
        <f t="array" ref="H367">IFERROR(IF(INDEX('Disaggregation Data'!$N$315:$N$536,MATCH(LEFT(X367,255),LEFT('Disaggregation Data'!$J$315:$J$536,255),0))=0,"",INDEX('Disaggregation Data'!$N$315:$N$536,MATCH(LEFT(X367,255),LEFT('Disaggregation Data'!J$315:$J$536,255),0))),"")</f>
        <v/>
      </c>
      <c r="I367" s="470"/>
      <c r="J367" s="470"/>
      <c r="K367" s="470"/>
      <c r="L367" s="470"/>
      <c r="M367" s="470"/>
      <c r="N367" s="470"/>
      <c r="O367" s="470"/>
      <c r="P367" s="470"/>
      <c r="Q367" s="470"/>
      <c r="R367" s="470"/>
      <c r="S367" s="470"/>
      <c r="T367" s="470"/>
      <c r="U367" s="389" t="str">
        <f t="array" ref="U367">IFERROR(IF(INDEX('Disaggregation Data'!$O$315:$O$536,MATCH(LEFT(X367,255),LEFT('Disaggregation Data'!$J$315:$J$536,255),0))=0,"",INDEX('Disaggregation Data'!$O$315:$O$536,MATCH(LEFT(X367,255),LEFT('Disaggregation Data'!J$315:$J$536,255),0))),"")</f>
        <v/>
      </c>
      <c r="V367" s="401" t="str">
        <f t="array" ref="V367">IFERROR(IF(INDEX('Disaggregation Data'!$P$315:$P$536,MATCH(LEFT(X367,255),LEFT('Disaggregation Data'!$J$315:$J$536,255),0))=0,"",INDEX('Disaggregation Data'!$P$315:$P$536,MATCH(LEFT(X367,255),LEFT('Disaggregation Data'!J$315:$J$536,255),0))),"")</f>
        <v/>
      </c>
      <c r="W367" s="471"/>
      <c r="X367" s="471" t="str">
        <f t="shared" si="24"/>
        <v/>
      </c>
      <c r="Y367" s="471">
        <f t="shared" si="25"/>
        <v>41</v>
      </c>
      <c r="Z367" s="471" t="str">
        <f t="shared" si="26"/>
        <v/>
      </c>
      <c r="AA367" s="471" t="b">
        <f t="shared" si="27"/>
        <v>0</v>
      </c>
      <c r="AB367" s="471" t="s">
        <v>1827</v>
      </c>
      <c r="AC367" s="471" t="str">
        <f t="array" ref="AC367">IFERROR(IF(INDEX('Disaggregation Records'!$G$95:$G$183,MATCH(LEFT(Z367,255),LEFT('Disaggregation Records'!$D$95:$D$183,255),0))=0,"",INDEX('Disaggregation Records'!$G$95:$G$183,MATCH(LEFT(Z367,255),LEFT('Disaggregation Records'!$D$95:$D$183,255),0))),"")</f>
        <v/>
      </c>
      <c r="AD367" s="471" t="s">
        <v>750</v>
      </c>
      <c r="AE367" s="219"/>
      <c r="AF367" s="135"/>
      <c r="AG367" s="135"/>
    </row>
    <row r="368" spans="1:33" ht="37.5" customHeight="1" x14ac:dyDescent="0.3">
      <c r="A368" s="366">
        <v>5</v>
      </c>
      <c r="B368" s="383" t="str">
        <f>IFERROR(VLOOKUP(A368,'Coverage Indicators - Section D'!$A$10:$Y$34,25,FALSE),"")</f>
        <v/>
      </c>
      <c r="C368" s="466" t="str">
        <f t="array" ref="C368">IFERROR(IF(INDEX('Disaggregation Records'!$E$95:$E$183,MATCH(LEFT(Z368,255),LEFT('Disaggregation Records'!$D$95:$D$183,255),0))=0,"",INDEX('Disaggregation Records'!$E$95:$E$183,MATCH(LEFT(Z368,255),LEFT('Disaggregation Records'!$D$95:$D$183,255),0))),"")</f>
        <v/>
      </c>
      <c r="D368" s="466" t="str">
        <f t="array" ref="D368">IFERROR(IF(INDEX('Disaggregation Records'!$F$95:$F$183,MATCH(LEFT(Z368,255),LEFT('Disaggregation Records'!$D$95:$D$183,255),0))=0,"",INDEX('Disaggregation Records'!$F$95:$F$183,MATCH(LEFT(Z368,255),LEFT('Disaggregation Records'!$D$95:$D$183,255),0))),"")</f>
        <v/>
      </c>
      <c r="E368" s="385" t="str">
        <f t="array" ref="E368">IFERROR(IF(INDEX('Disaggregation Data'!$K$315:$K$536,MATCH(LEFT(X368,255),LEFT('Disaggregation Data'!$J$315:$J$536,255),0))=0,"",INDEX('Disaggregation Data'!$K$315:$K$536,MATCH(LEFT(X368,255),LEFT('Disaggregation Data'!J$315:$J$536,255),0))),"")</f>
        <v/>
      </c>
      <c r="F368" s="386" t="str">
        <f t="array" ref="F368">IFERROR(IF(INDEX('Disaggregation Data'!$L$315:$L$536,MATCH(LEFT(X368,255),LEFT('Disaggregation Data'!$J$315:$J$536,255),0))=0,"",INDEX('Disaggregation Data'!$L$315:$L$536,MATCH(LEFT(X368,255),LEFT('Disaggregation Data'!J$315:$J$536,255),0))),"")</f>
        <v/>
      </c>
      <c r="G368" s="441" t="str">
        <f t="array" ref="G368">IFERROR(IF(INDEX('Disaggregation Data'!$M$315:$M$536,MATCH(LEFT(X368,255),LEFT('Disaggregation Data'!$J$315:$J$536,255),0))=0,(E368/F368)*100,INDEX('Disaggregation Data'!$M$315:$M$536,MATCH(LEFT(X368,255),LEFT('Disaggregation Data'!J$315:$J$536,255),0))),"")</f>
        <v/>
      </c>
      <c r="H368" s="389" t="str">
        <f t="array" ref="H368">IFERROR(IF(INDEX('Disaggregation Data'!$N$315:$N$536,MATCH(LEFT(X368,255),LEFT('Disaggregation Data'!$J$315:$J$536,255),0))=0,"",INDEX('Disaggregation Data'!$N$315:$N$536,MATCH(LEFT(X368,255),LEFT('Disaggregation Data'!J$315:$J$536,255),0))),"")</f>
        <v/>
      </c>
      <c r="I368" s="470"/>
      <c r="J368" s="470"/>
      <c r="K368" s="470"/>
      <c r="L368" s="470"/>
      <c r="M368" s="470"/>
      <c r="N368" s="470"/>
      <c r="O368" s="470"/>
      <c r="P368" s="470"/>
      <c r="Q368" s="470"/>
      <c r="R368" s="470"/>
      <c r="S368" s="470"/>
      <c r="T368" s="470"/>
      <c r="U368" s="389" t="str">
        <f t="array" ref="U368">IFERROR(IF(INDEX('Disaggregation Data'!$O$315:$O$536,MATCH(LEFT(X368,255),LEFT('Disaggregation Data'!$J$315:$J$536,255),0))=0,"",INDEX('Disaggregation Data'!$O$315:$O$536,MATCH(LEFT(X368,255),LEFT('Disaggregation Data'!J$315:$J$536,255),0))),"")</f>
        <v/>
      </c>
      <c r="V368" s="401" t="str">
        <f t="array" ref="V368">IFERROR(IF(INDEX('Disaggregation Data'!$P$315:$P$536,MATCH(LEFT(X368,255),LEFT('Disaggregation Data'!$J$315:$J$536,255),0))=0,"",INDEX('Disaggregation Data'!$P$315:$P$536,MATCH(LEFT(X368,255),LEFT('Disaggregation Data'!J$315:$J$536,255),0))),"")</f>
        <v/>
      </c>
      <c r="W368" s="471"/>
      <c r="X368" s="471" t="str">
        <f t="shared" si="24"/>
        <v/>
      </c>
      <c r="Y368" s="471">
        <f t="shared" si="25"/>
        <v>42</v>
      </c>
      <c r="Z368" s="471" t="str">
        <f t="shared" si="26"/>
        <v/>
      </c>
      <c r="AA368" s="471" t="b">
        <f t="shared" si="27"/>
        <v>0</v>
      </c>
      <c r="AB368" s="471" t="s">
        <v>1828</v>
      </c>
      <c r="AC368" s="471" t="str">
        <f t="array" ref="AC368">IFERROR(IF(INDEX('Disaggregation Records'!$G$95:$G$183,MATCH(LEFT(Z368,255),LEFT('Disaggregation Records'!$D$95:$D$183,255),0))=0,"",INDEX('Disaggregation Records'!$G$95:$G$183,MATCH(LEFT(Z368,255),LEFT('Disaggregation Records'!$D$95:$D$183,255),0))),"")</f>
        <v/>
      </c>
      <c r="AD368" s="471" t="s">
        <v>750</v>
      </c>
      <c r="AE368" s="219"/>
      <c r="AF368" s="135"/>
      <c r="AG368" s="135"/>
    </row>
    <row r="369" spans="1:33" ht="37.5" customHeight="1" x14ac:dyDescent="0.3">
      <c r="A369" s="366">
        <v>5</v>
      </c>
      <c r="B369" s="383" t="str">
        <f>IFERROR(VLOOKUP(A369,'Coverage Indicators - Section D'!$A$10:$Y$34,25,FALSE),"")</f>
        <v/>
      </c>
      <c r="C369" s="466" t="str">
        <f t="array" ref="C369">IFERROR(IF(INDEX('Disaggregation Records'!$E$95:$E$183,MATCH(LEFT(Z369,255),LEFT('Disaggregation Records'!$D$95:$D$183,255),0))=0,"",INDEX('Disaggregation Records'!$E$95:$E$183,MATCH(LEFT(Z369,255),LEFT('Disaggregation Records'!$D$95:$D$183,255),0))),"")</f>
        <v/>
      </c>
      <c r="D369" s="466" t="str">
        <f t="array" ref="D369">IFERROR(IF(INDEX('Disaggregation Records'!$F$95:$F$183,MATCH(LEFT(Z369,255),LEFT('Disaggregation Records'!$D$95:$D$183,255),0))=0,"",INDEX('Disaggregation Records'!$F$95:$F$183,MATCH(LEFT(Z369,255),LEFT('Disaggregation Records'!$D$95:$D$183,255),0))),"")</f>
        <v/>
      </c>
      <c r="E369" s="385" t="str">
        <f t="array" ref="E369">IFERROR(IF(INDEX('Disaggregation Data'!$K$315:$K$536,MATCH(LEFT(X369,255),LEFT('Disaggregation Data'!$J$315:$J$536,255),0))=0,"",INDEX('Disaggregation Data'!$K$315:$K$536,MATCH(LEFT(X369,255),LEFT('Disaggregation Data'!J$315:$J$536,255),0))),"")</f>
        <v/>
      </c>
      <c r="F369" s="386" t="str">
        <f t="array" ref="F369">IFERROR(IF(INDEX('Disaggregation Data'!$L$315:$L$536,MATCH(LEFT(X369,255),LEFT('Disaggregation Data'!$J$315:$J$536,255),0))=0,"",INDEX('Disaggregation Data'!$L$315:$L$536,MATCH(LEFT(X369,255),LEFT('Disaggregation Data'!J$315:$J$536,255),0))),"")</f>
        <v/>
      </c>
      <c r="G369" s="441" t="str">
        <f t="array" ref="G369">IFERROR(IF(INDEX('Disaggregation Data'!$M$315:$M$536,MATCH(LEFT(X369,255),LEFT('Disaggregation Data'!$J$315:$J$536,255),0))=0,(E369/F369)*100,INDEX('Disaggregation Data'!$M$315:$M$536,MATCH(LEFT(X369,255),LEFT('Disaggregation Data'!J$315:$J$536,255),0))),"")</f>
        <v/>
      </c>
      <c r="H369" s="389" t="str">
        <f t="array" ref="H369">IFERROR(IF(INDEX('Disaggregation Data'!$N$315:$N$536,MATCH(LEFT(X369,255),LEFT('Disaggregation Data'!$J$315:$J$536,255),0))=0,"",INDEX('Disaggregation Data'!$N$315:$N$536,MATCH(LEFT(X369,255),LEFT('Disaggregation Data'!J$315:$J$536,255),0))),"")</f>
        <v/>
      </c>
      <c r="I369" s="470"/>
      <c r="J369" s="470"/>
      <c r="K369" s="470"/>
      <c r="L369" s="470"/>
      <c r="M369" s="470"/>
      <c r="N369" s="470"/>
      <c r="O369" s="470"/>
      <c r="P369" s="470"/>
      <c r="Q369" s="470"/>
      <c r="R369" s="470"/>
      <c r="S369" s="470"/>
      <c r="T369" s="470"/>
      <c r="U369" s="389" t="str">
        <f t="array" ref="U369">IFERROR(IF(INDEX('Disaggregation Data'!$O$315:$O$536,MATCH(LEFT(X369,255),LEFT('Disaggregation Data'!$J$315:$J$536,255),0))=0,"",INDEX('Disaggregation Data'!$O$315:$O$536,MATCH(LEFT(X369,255),LEFT('Disaggregation Data'!J$315:$J$536,255),0))),"")</f>
        <v/>
      </c>
      <c r="V369" s="401" t="str">
        <f t="array" ref="V369">IFERROR(IF(INDEX('Disaggregation Data'!$P$315:$P$536,MATCH(LEFT(X369,255),LEFT('Disaggregation Data'!$J$315:$J$536,255),0))=0,"",INDEX('Disaggregation Data'!$P$315:$P$536,MATCH(LEFT(X369,255),LEFT('Disaggregation Data'!J$315:$J$536,255),0))),"")</f>
        <v/>
      </c>
      <c r="W369" s="471"/>
      <c r="X369" s="471" t="str">
        <f t="shared" si="24"/>
        <v/>
      </c>
      <c r="Y369" s="471">
        <f t="shared" si="25"/>
        <v>43</v>
      </c>
      <c r="Z369" s="471" t="str">
        <f t="shared" si="26"/>
        <v/>
      </c>
      <c r="AA369" s="471" t="b">
        <f t="shared" si="27"/>
        <v>0</v>
      </c>
      <c r="AB369" s="471" t="s">
        <v>1829</v>
      </c>
      <c r="AC369" s="471" t="str">
        <f t="array" ref="AC369">IFERROR(IF(INDEX('Disaggregation Records'!$G$95:$G$183,MATCH(LEFT(Z369,255),LEFT('Disaggregation Records'!$D$95:$D$183,255),0))=0,"",INDEX('Disaggregation Records'!$G$95:$G$183,MATCH(LEFT(Z369,255),LEFT('Disaggregation Records'!$D$95:$D$183,255),0))),"")</f>
        <v/>
      </c>
      <c r="AD369" s="471" t="s">
        <v>750</v>
      </c>
      <c r="AE369" s="219"/>
      <c r="AF369" s="135"/>
      <c r="AG369" s="135"/>
    </row>
    <row r="370" spans="1:33" ht="37.5" customHeight="1" x14ac:dyDescent="0.3">
      <c r="A370" s="366">
        <v>5</v>
      </c>
      <c r="B370" s="383" t="str">
        <f>IFERROR(VLOOKUP(A370,'Coverage Indicators - Section D'!$A$10:$Y$34,25,FALSE),"")</f>
        <v/>
      </c>
      <c r="C370" s="466" t="str">
        <f t="array" ref="C370">IFERROR(IF(INDEX('Disaggregation Records'!$E$95:$E$183,MATCH(LEFT(Z370,255),LEFT('Disaggregation Records'!$D$95:$D$183,255),0))=0,"",INDEX('Disaggregation Records'!$E$95:$E$183,MATCH(LEFT(Z370,255),LEFT('Disaggregation Records'!$D$95:$D$183,255),0))),"")</f>
        <v/>
      </c>
      <c r="D370" s="466" t="str">
        <f t="array" ref="D370">IFERROR(IF(INDEX('Disaggregation Records'!$F$95:$F$183,MATCH(LEFT(Z370,255),LEFT('Disaggregation Records'!$D$95:$D$183,255),0))=0,"",INDEX('Disaggregation Records'!$F$95:$F$183,MATCH(LEFT(Z370,255),LEFT('Disaggregation Records'!$D$95:$D$183,255),0))),"")</f>
        <v/>
      </c>
      <c r="E370" s="385" t="str">
        <f t="array" ref="E370">IFERROR(IF(INDEX('Disaggregation Data'!$K$315:$K$536,MATCH(LEFT(X370,255),LEFT('Disaggregation Data'!$J$315:$J$536,255),0))=0,"",INDEX('Disaggregation Data'!$K$315:$K$536,MATCH(LEFT(X370,255),LEFT('Disaggregation Data'!J$315:$J$536,255),0))),"")</f>
        <v/>
      </c>
      <c r="F370" s="386" t="str">
        <f t="array" ref="F370">IFERROR(IF(INDEX('Disaggregation Data'!$L$315:$L$536,MATCH(LEFT(X370,255),LEFT('Disaggregation Data'!$J$315:$J$536,255),0))=0,"",INDEX('Disaggregation Data'!$L$315:$L$536,MATCH(LEFT(X370,255),LEFT('Disaggregation Data'!J$315:$J$536,255),0))),"")</f>
        <v/>
      </c>
      <c r="G370" s="441" t="str">
        <f t="array" ref="G370">IFERROR(IF(INDEX('Disaggregation Data'!$M$315:$M$536,MATCH(LEFT(X370,255),LEFT('Disaggregation Data'!$J$315:$J$536,255),0))=0,(E370/F370)*100,INDEX('Disaggregation Data'!$M$315:$M$536,MATCH(LEFT(X370,255),LEFT('Disaggregation Data'!J$315:$J$536,255),0))),"")</f>
        <v/>
      </c>
      <c r="H370" s="389" t="str">
        <f t="array" ref="H370">IFERROR(IF(INDEX('Disaggregation Data'!$N$315:$N$536,MATCH(LEFT(X370,255),LEFT('Disaggregation Data'!$J$315:$J$536,255),0))=0,"",INDEX('Disaggregation Data'!$N$315:$N$536,MATCH(LEFT(X370,255),LEFT('Disaggregation Data'!J$315:$J$536,255),0))),"")</f>
        <v/>
      </c>
      <c r="I370" s="470"/>
      <c r="J370" s="470"/>
      <c r="K370" s="470"/>
      <c r="L370" s="470"/>
      <c r="M370" s="470"/>
      <c r="N370" s="470"/>
      <c r="O370" s="470"/>
      <c r="P370" s="470"/>
      <c r="Q370" s="470"/>
      <c r="R370" s="470"/>
      <c r="S370" s="470"/>
      <c r="T370" s="470"/>
      <c r="U370" s="389" t="str">
        <f t="array" ref="U370">IFERROR(IF(INDEX('Disaggregation Data'!$O$315:$O$536,MATCH(LEFT(X370,255),LEFT('Disaggregation Data'!$J$315:$J$536,255),0))=0,"",INDEX('Disaggregation Data'!$O$315:$O$536,MATCH(LEFT(X370,255),LEFT('Disaggregation Data'!J$315:$J$536,255),0))),"")</f>
        <v/>
      </c>
      <c r="V370" s="401" t="str">
        <f t="array" ref="V370">IFERROR(IF(INDEX('Disaggregation Data'!$P$315:$P$536,MATCH(LEFT(X370,255),LEFT('Disaggregation Data'!$J$315:$J$536,255),0))=0,"",INDEX('Disaggregation Data'!$P$315:$P$536,MATCH(LEFT(X370,255),LEFT('Disaggregation Data'!J$315:$J$536,255),0))),"")</f>
        <v/>
      </c>
      <c r="W370" s="471"/>
      <c r="X370" s="471" t="str">
        <f t="shared" si="24"/>
        <v/>
      </c>
      <c r="Y370" s="471">
        <f t="shared" si="25"/>
        <v>44</v>
      </c>
      <c r="Z370" s="471" t="str">
        <f t="shared" si="26"/>
        <v/>
      </c>
      <c r="AA370" s="471" t="b">
        <f t="shared" si="27"/>
        <v>0</v>
      </c>
      <c r="AB370" s="471" t="s">
        <v>1830</v>
      </c>
      <c r="AC370" s="471" t="str">
        <f t="array" ref="AC370">IFERROR(IF(INDEX('Disaggregation Records'!$G$95:$G$183,MATCH(LEFT(Z370,255),LEFT('Disaggregation Records'!$D$95:$D$183,255),0))=0,"",INDEX('Disaggregation Records'!$G$95:$G$183,MATCH(LEFT(Z370,255),LEFT('Disaggregation Records'!$D$95:$D$183,255),0))),"")</f>
        <v/>
      </c>
      <c r="AD370" s="471" t="s">
        <v>750</v>
      </c>
      <c r="AE370" s="219"/>
      <c r="AF370" s="135"/>
      <c r="AG370" s="135"/>
    </row>
    <row r="371" spans="1:33" ht="37.5" customHeight="1" x14ac:dyDescent="0.3">
      <c r="A371" s="366">
        <v>5</v>
      </c>
      <c r="B371" s="383" t="str">
        <f>IFERROR(VLOOKUP(A371,'Coverage Indicators - Section D'!$A$10:$Y$34,25,FALSE),"")</f>
        <v/>
      </c>
      <c r="C371" s="466" t="str">
        <f t="array" ref="C371">IFERROR(IF(INDEX('Disaggregation Records'!$E$95:$E$183,MATCH(LEFT(Z371,255),LEFT('Disaggregation Records'!$D$95:$D$183,255),0))=0,"",INDEX('Disaggregation Records'!$E$95:$E$183,MATCH(LEFT(Z371,255),LEFT('Disaggregation Records'!$D$95:$D$183,255),0))),"")</f>
        <v/>
      </c>
      <c r="D371" s="466" t="str">
        <f t="array" ref="D371">IFERROR(IF(INDEX('Disaggregation Records'!$F$95:$F$183,MATCH(LEFT(Z371,255),LEFT('Disaggregation Records'!$D$95:$D$183,255),0))=0,"",INDEX('Disaggregation Records'!$F$95:$F$183,MATCH(LEFT(Z371,255),LEFT('Disaggregation Records'!$D$95:$D$183,255),0))),"")</f>
        <v/>
      </c>
      <c r="E371" s="385" t="str">
        <f t="array" ref="E371">IFERROR(IF(INDEX('Disaggregation Data'!$K$315:$K$536,MATCH(LEFT(X371,255),LEFT('Disaggregation Data'!$J$315:$J$536,255),0))=0,"",INDEX('Disaggregation Data'!$K$315:$K$536,MATCH(LEFT(X371,255),LEFT('Disaggregation Data'!J$315:$J$536,255),0))),"")</f>
        <v/>
      </c>
      <c r="F371" s="386" t="str">
        <f t="array" ref="F371">IFERROR(IF(INDEX('Disaggregation Data'!$L$315:$L$536,MATCH(LEFT(X371,255),LEFT('Disaggregation Data'!$J$315:$J$536,255),0))=0,"",INDEX('Disaggregation Data'!$L$315:$L$536,MATCH(LEFT(X371,255),LEFT('Disaggregation Data'!J$315:$J$536,255),0))),"")</f>
        <v/>
      </c>
      <c r="G371" s="441" t="str">
        <f t="array" ref="G371">IFERROR(IF(INDEX('Disaggregation Data'!$M$315:$M$536,MATCH(LEFT(X371,255),LEFT('Disaggregation Data'!$J$315:$J$536,255),0))=0,(E371/F371)*100,INDEX('Disaggregation Data'!$M$315:$M$536,MATCH(LEFT(X371,255),LEFT('Disaggregation Data'!J$315:$J$536,255),0))),"")</f>
        <v/>
      </c>
      <c r="H371" s="389" t="str">
        <f t="array" ref="H371">IFERROR(IF(INDEX('Disaggregation Data'!$N$315:$N$536,MATCH(LEFT(X371,255),LEFT('Disaggregation Data'!$J$315:$J$536,255),0))=0,"",INDEX('Disaggregation Data'!$N$315:$N$536,MATCH(LEFT(X371,255),LEFT('Disaggregation Data'!J$315:$J$536,255),0))),"")</f>
        <v/>
      </c>
      <c r="I371" s="470"/>
      <c r="J371" s="470"/>
      <c r="K371" s="470"/>
      <c r="L371" s="470"/>
      <c r="M371" s="470"/>
      <c r="N371" s="470"/>
      <c r="O371" s="470"/>
      <c r="P371" s="470"/>
      <c r="Q371" s="470"/>
      <c r="R371" s="470"/>
      <c r="S371" s="470"/>
      <c r="T371" s="470"/>
      <c r="U371" s="389" t="str">
        <f t="array" ref="U371">IFERROR(IF(INDEX('Disaggregation Data'!$O$315:$O$536,MATCH(LEFT(X371,255),LEFT('Disaggregation Data'!$J$315:$J$536,255),0))=0,"",INDEX('Disaggregation Data'!$O$315:$O$536,MATCH(LEFT(X371,255),LEFT('Disaggregation Data'!J$315:$J$536,255),0))),"")</f>
        <v/>
      </c>
      <c r="V371" s="401" t="str">
        <f t="array" ref="V371">IFERROR(IF(INDEX('Disaggregation Data'!$P$315:$P$536,MATCH(LEFT(X371,255),LEFT('Disaggregation Data'!$J$315:$J$536,255),0))=0,"",INDEX('Disaggregation Data'!$P$315:$P$536,MATCH(LEFT(X371,255),LEFT('Disaggregation Data'!J$315:$J$536,255),0))),"")</f>
        <v/>
      </c>
      <c r="W371" s="471"/>
      <c r="X371" s="471" t="str">
        <f t="shared" si="24"/>
        <v/>
      </c>
      <c r="Y371" s="471">
        <f t="shared" si="25"/>
        <v>45</v>
      </c>
      <c r="Z371" s="471" t="str">
        <f t="shared" si="26"/>
        <v/>
      </c>
      <c r="AA371" s="471" t="b">
        <f t="shared" si="27"/>
        <v>0</v>
      </c>
      <c r="AB371" s="471" t="s">
        <v>1831</v>
      </c>
      <c r="AC371" s="471" t="str">
        <f t="array" ref="AC371">IFERROR(IF(INDEX('Disaggregation Records'!$G$95:$G$183,MATCH(LEFT(Z371,255),LEFT('Disaggregation Records'!$D$95:$D$183,255),0))=0,"",INDEX('Disaggregation Records'!$G$95:$G$183,MATCH(LEFT(Z371,255),LEFT('Disaggregation Records'!$D$95:$D$183,255),0))),"")</f>
        <v/>
      </c>
      <c r="AD371" s="471" t="s">
        <v>750</v>
      </c>
      <c r="AE371" s="219"/>
      <c r="AF371" s="135"/>
      <c r="AG371" s="135"/>
    </row>
    <row r="372" spans="1:33" ht="37.5" customHeight="1" x14ac:dyDescent="0.3">
      <c r="A372" s="366">
        <v>5</v>
      </c>
      <c r="B372" s="383" t="str">
        <f>IFERROR(VLOOKUP(A372,'Coverage Indicators - Section D'!$A$10:$Y$34,25,FALSE),"")</f>
        <v/>
      </c>
      <c r="C372" s="466" t="str">
        <f t="array" ref="C372">IFERROR(IF(INDEX('Disaggregation Records'!$E$95:$E$183,MATCH(LEFT(Z372,255),LEFT('Disaggregation Records'!$D$95:$D$183,255),0))=0,"",INDEX('Disaggregation Records'!$E$95:$E$183,MATCH(LEFT(Z372,255),LEFT('Disaggregation Records'!$D$95:$D$183,255),0))),"")</f>
        <v/>
      </c>
      <c r="D372" s="466" t="str">
        <f t="array" ref="D372">IFERROR(IF(INDEX('Disaggregation Records'!$F$95:$F$183,MATCH(LEFT(Z372,255),LEFT('Disaggregation Records'!$D$95:$D$183,255),0))=0,"",INDEX('Disaggregation Records'!$F$95:$F$183,MATCH(LEFT(Z372,255),LEFT('Disaggregation Records'!$D$95:$D$183,255),0))),"")</f>
        <v/>
      </c>
      <c r="E372" s="385" t="str">
        <f t="array" ref="E372">IFERROR(IF(INDEX('Disaggregation Data'!$K$315:$K$536,MATCH(LEFT(X372,255),LEFT('Disaggregation Data'!$J$315:$J$536,255),0))=0,"",INDEX('Disaggregation Data'!$K$315:$K$536,MATCH(LEFT(X372,255),LEFT('Disaggregation Data'!J$315:$J$536,255),0))),"")</f>
        <v/>
      </c>
      <c r="F372" s="386" t="str">
        <f t="array" ref="F372">IFERROR(IF(INDEX('Disaggregation Data'!$L$315:$L$536,MATCH(LEFT(X372,255),LEFT('Disaggregation Data'!$J$315:$J$536,255),0))=0,"",INDEX('Disaggregation Data'!$L$315:$L$536,MATCH(LEFT(X372,255),LEFT('Disaggregation Data'!J$315:$J$536,255),0))),"")</f>
        <v/>
      </c>
      <c r="G372" s="441" t="str">
        <f t="array" ref="G372">IFERROR(IF(INDEX('Disaggregation Data'!$M$315:$M$536,MATCH(LEFT(X372,255),LEFT('Disaggregation Data'!$J$315:$J$536,255),0))=0,(E372/F372)*100,INDEX('Disaggregation Data'!$M$315:$M$536,MATCH(LEFT(X372,255),LEFT('Disaggregation Data'!J$315:$J$536,255),0))),"")</f>
        <v/>
      </c>
      <c r="H372" s="389" t="str">
        <f t="array" ref="H372">IFERROR(IF(INDEX('Disaggregation Data'!$N$315:$N$536,MATCH(LEFT(X372,255),LEFT('Disaggregation Data'!$J$315:$J$536,255),0))=0,"",INDEX('Disaggregation Data'!$N$315:$N$536,MATCH(LEFT(X372,255),LEFT('Disaggregation Data'!J$315:$J$536,255),0))),"")</f>
        <v/>
      </c>
      <c r="I372" s="470"/>
      <c r="J372" s="470"/>
      <c r="K372" s="470"/>
      <c r="L372" s="470"/>
      <c r="M372" s="470"/>
      <c r="N372" s="470"/>
      <c r="O372" s="470"/>
      <c r="P372" s="470"/>
      <c r="Q372" s="470"/>
      <c r="R372" s="470"/>
      <c r="S372" s="470"/>
      <c r="T372" s="470"/>
      <c r="U372" s="389" t="str">
        <f t="array" ref="U372">IFERROR(IF(INDEX('Disaggregation Data'!$O$315:$O$536,MATCH(LEFT(X372,255),LEFT('Disaggregation Data'!$J$315:$J$536,255),0))=0,"",INDEX('Disaggregation Data'!$O$315:$O$536,MATCH(LEFT(X372,255),LEFT('Disaggregation Data'!J$315:$J$536,255),0))),"")</f>
        <v/>
      </c>
      <c r="V372" s="401" t="str">
        <f t="array" ref="V372">IFERROR(IF(INDEX('Disaggregation Data'!$P$315:$P$536,MATCH(LEFT(X372,255),LEFT('Disaggregation Data'!$J$315:$J$536,255),0))=0,"",INDEX('Disaggregation Data'!$P$315:$P$536,MATCH(LEFT(X372,255),LEFT('Disaggregation Data'!J$315:$J$536,255),0))),"")</f>
        <v/>
      </c>
      <c r="W372" s="471"/>
      <c r="X372" s="471" t="str">
        <f t="shared" si="24"/>
        <v/>
      </c>
      <c r="Y372" s="471">
        <f t="shared" si="25"/>
        <v>46</v>
      </c>
      <c r="Z372" s="471" t="str">
        <f t="shared" si="26"/>
        <v/>
      </c>
      <c r="AA372" s="471" t="b">
        <f t="shared" si="27"/>
        <v>0</v>
      </c>
      <c r="AB372" s="471" t="s">
        <v>1832</v>
      </c>
      <c r="AC372" s="471" t="str">
        <f t="array" ref="AC372">IFERROR(IF(INDEX('Disaggregation Records'!$G$95:$G$183,MATCH(LEFT(Z372,255),LEFT('Disaggregation Records'!$D$95:$D$183,255),0))=0,"",INDEX('Disaggregation Records'!$G$95:$G$183,MATCH(LEFT(Z372,255),LEFT('Disaggregation Records'!$D$95:$D$183,255),0))),"")</f>
        <v/>
      </c>
      <c r="AD372" s="471" t="s">
        <v>750</v>
      </c>
      <c r="AE372" s="219"/>
      <c r="AF372" s="135"/>
      <c r="AG372" s="135"/>
    </row>
    <row r="373" spans="1:33" ht="37.5" customHeight="1" x14ac:dyDescent="0.3">
      <c r="A373" s="366">
        <v>5</v>
      </c>
      <c r="B373" s="383" t="str">
        <f>IFERROR(VLOOKUP(A373,'Coverage Indicators - Section D'!$A$10:$Y$34,25,FALSE),"")</f>
        <v/>
      </c>
      <c r="C373" s="466" t="str">
        <f t="array" ref="C373">IFERROR(IF(INDEX('Disaggregation Records'!$E$95:$E$183,MATCH(LEFT(Z373,255),LEFT('Disaggregation Records'!$D$95:$D$183,255),0))=0,"",INDEX('Disaggregation Records'!$E$95:$E$183,MATCH(LEFT(Z373,255),LEFT('Disaggregation Records'!$D$95:$D$183,255),0))),"")</f>
        <v/>
      </c>
      <c r="D373" s="466" t="str">
        <f t="array" ref="D373">IFERROR(IF(INDEX('Disaggregation Records'!$F$95:$F$183,MATCH(LEFT(Z373,255),LEFT('Disaggregation Records'!$D$95:$D$183,255),0))=0,"",INDEX('Disaggregation Records'!$F$95:$F$183,MATCH(LEFT(Z373,255),LEFT('Disaggregation Records'!$D$95:$D$183,255),0))),"")</f>
        <v/>
      </c>
      <c r="E373" s="385" t="str">
        <f t="array" ref="E373">IFERROR(IF(INDEX('Disaggregation Data'!$K$315:$K$536,MATCH(LEFT(X373,255),LEFT('Disaggregation Data'!$J$315:$J$536,255),0))=0,"",INDEX('Disaggregation Data'!$K$315:$K$536,MATCH(LEFT(X373,255),LEFT('Disaggregation Data'!J$315:$J$536,255),0))),"")</f>
        <v/>
      </c>
      <c r="F373" s="386" t="str">
        <f t="array" ref="F373">IFERROR(IF(INDEX('Disaggregation Data'!$L$315:$L$536,MATCH(LEFT(X373,255),LEFT('Disaggregation Data'!$J$315:$J$536,255),0))=0,"",INDEX('Disaggregation Data'!$L$315:$L$536,MATCH(LEFT(X373,255),LEFT('Disaggregation Data'!J$315:$J$536,255),0))),"")</f>
        <v/>
      </c>
      <c r="G373" s="441" t="str">
        <f t="array" ref="G373">IFERROR(IF(INDEX('Disaggregation Data'!$M$315:$M$536,MATCH(LEFT(X373,255),LEFT('Disaggregation Data'!$J$315:$J$536,255),0))=0,(E373/F373)*100,INDEX('Disaggregation Data'!$M$315:$M$536,MATCH(LEFT(X373,255),LEFT('Disaggregation Data'!J$315:$J$536,255),0))),"")</f>
        <v/>
      </c>
      <c r="H373" s="389" t="str">
        <f t="array" ref="H373">IFERROR(IF(INDEX('Disaggregation Data'!$N$315:$N$536,MATCH(LEFT(X373,255),LEFT('Disaggregation Data'!$J$315:$J$536,255),0))=0,"",INDEX('Disaggregation Data'!$N$315:$N$536,MATCH(LEFT(X373,255),LEFT('Disaggregation Data'!J$315:$J$536,255),0))),"")</f>
        <v/>
      </c>
      <c r="I373" s="470"/>
      <c r="J373" s="470"/>
      <c r="K373" s="470"/>
      <c r="L373" s="470"/>
      <c r="M373" s="470"/>
      <c r="N373" s="470"/>
      <c r="O373" s="470"/>
      <c r="P373" s="470"/>
      <c r="Q373" s="470"/>
      <c r="R373" s="470"/>
      <c r="S373" s="470"/>
      <c r="T373" s="470"/>
      <c r="U373" s="389" t="str">
        <f t="array" ref="U373">IFERROR(IF(INDEX('Disaggregation Data'!$O$315:$O$536,MATCH(LEFT(X373,255),LEFT('Disaggregation Data'!$J$315:$J$536,255),0))=0,"",INDEX('Disaggregation Data'!$O$315:$O$536,MATCH(LEFT(X373,255),LEFT('Disaggregation Data'!J$315:$J$536,255),0))),"")</f>
        <v/>
      </c>
      <c r="V373" s="401" t="str">
        <f t="array" ref="V373">IFERROR(IF(INDEX('Disaggregation Data'!$P$315:$P$536,MATCH(LEFT(X373,255),LEFT('Disaggregation Data'!$J$315:$J$536,255),0))=0,"",INDEX('Disaggregation Data'!$P$315:$P$536,MATCH(LEFT(X373,255),LEFT('Disaggregation Data'!J$315:$J$536,255),0))),"")</f>
        <v/>
      </c>
      <c r="W373" s="471"/>
      <c r="X373" s="471" t="str">
        <f t="shared" si="24"/>
        <v/>
      </c>
      <c r="Y373" s="471">
        <f t="shared" si="25"/>
        <v>47</v>
      </c>
      <c r="Z373" s="471" t="str">
        <f t="shared" si="26"/>
        <v/>
      </c>
      <c r="AA373" s="471" t="b">
        <f t="shared" si="27"/>
        <v>0</v>
      </c>
      <c r="AB373" s="471" t="s">
        <v>1833</v>
      </c>
      <c r="AC373" s="471" t="str">
        <f t="array" ref="AC373">IFERROR(IF(INDEX('Disaggregation Records'!$G$95:$G$183,MATCH(LEFT(Z373,255),LEFT('Disaggregation Records'!$D$95:$D$183,255),0))=0,"",INDEX('Disaggregation Records'!$G$95:$G$183,MATCH(LEFT(Z373,255),LEFT('Disaggregation Records'!$D$95:$D$183,255),0))),"")</f>
        <v/>
      </c>
      <c r="AD373" s="471" t="s">
        <v>750</v>
      </c>
      <c r="AE373" s="219"/>
      <c r="AF373" s="135"/>
      <c r="AG373" s="135"/>
    </row>
    <row r="374" spans="1:33" ht="37.5" customHeight="1" x14ac:dyDescent="0.3">
      <c r="A374" s="366">
        <v>5</v>
      </c>
      <c r="B374" s="383" t="str">
        <f>IFERROR(VLOOKUP(A374,'Coverage Indicators - Section D'!$A$10:$Y$34,25,FALSE),"")</f>
        <v/>
      </c>
      <c r="C374" s="466" t="str">
        <f t="array" ref="C374">IFERROR(IF(INDEX('Disaggregation Records'!$E$95:$E$183,MATCH(LEFT(Z374,255),LEFT('Disaggregation Records'!$D$95:$D$183,255),0))=0,"",INDEX('Disaggregation Records'!$E$95:$E$183,MATCH(LEFT(Z374,255),LEFT('Disaggregation Records'!$D$95:$D$183,255),0))),"")</f>
        <v/>
      </c>
      <c r="D374" s="466" t="str">
        <f t="array" ref="D374">IFERROR(IF(INDEX('Disaggregation Records'!$F$95:$F$183,MATCH(LEFT(Z374,255),LEFT('Disaggregation Records'!$D$95:$D$183,255),0))=0,"",INDEX('Disaggregation Records'!$F$95:$F$183,MATCH(LEFT(Z374,255),LEFT('Disaggregation Records'!$D$95:$D$183,255),0))),"")</f>
        <v/>
      </c>
      <c r="E374" s="385" t="str">
        <f t="array" ref="E374">IFERROR(IF(INDEX('Disaggregation Data'!$K$315:$K$536,MATCH(LEFT(X374,255),LEFT('Disaggregation Data'!$J$315:$J$536,255),0))=0,"",INDEX('Disaggregation Data'!$K$315:$K$536,MATCH(LEFT(X374,255),LEFT('Disaggregation Data'!J$315:$J$536,255),0))),"")</f>
        <v/>
      </c>
      <c r="F374" s="386" t="str">
        <f t="array" ref="F374">IFERROR(IF(INDEX('Disaggregation Data'!$L$315:$L$536,MATCH(LEFT(X374,255),LEFT('Disaggregation Data'!$J$315:$J$536,255),0))=0,"",INDEX('Disaggregation Data'!$L$315:$L$536,MATCH(LEFT(X374,255),LEFT('Disaggregation Data'!J$315:$J$536,255),0))),"")</f>
        <v/>
      </c>
      <c r="G374" s="441" t="str">
        <f t="array" ref="G374">IFERROR(IF(INDEX('Disaggregation Data'!$M$315:$M$536,MATCH(LEFT(X374,255),LEFT('Disaggregation Data'!$J$315:$J$536,255),0))=0,(E374/F374)*100,INDEX('Disaggregation Data'!$M$315:$M$536,MATCH(LEFT(X374,255),LEFT('Disaggregation Data'!J$315:$J$536,255),0))),"")</f>
        <v/>
      </c>
      <c r="H374" s="389" t="str">
        <f t="array" ref="H374">IFERROR(IF(INDEX('Disaggregation Data'!$N$315:$N$536,MATCH(LEFT(X374,255),LEFT('Disaggregation Data'!$J$315:$J$536,255),0))=0,"",INDEX('Disaggregation Data'!$N$315:$N$536,MATCH(LEFT(X374,255),LEFT('Disaggregation Data'!J$315:$J$536,255),0))),"")</f>
        <v/>
      </c>
      <c r="I374" s="470"/>
      <c r="J374" s="470"/>
      <c r="K374" s="470"/>
      <c r="L374" s="470"/>
      <c r="M374" s="470"/>
      <c r="N374" s="470"/>
      <c r="O374" s="470"/>
      <c r="P374" s="470"/>
      <c r="Q374" s="470"/>
      <c r="R374" s="470"/>
      <c r="S374" s="470"/>
      <c r="T374" s="470"/>
      <c r="U374" s="389" t="str">
        <f t="array" ref="U374">IFERROR(IF(INDEX('Disaggregation Data'!$O$315:$O$536,MATCH(LEFT(X374,255),LEFT('Disaggregation Data'!$J$315:$J$536,255),0))=0,"",INDEX('Disaggregation Data'!$O$315:$O$536,MATCH(LEFT(X374,255),LEFT('Disaggregation Data'!J$315:$J$536,255),0))),"")</f>
        <v/>
      </c>
      <c r="V374" s="401" t="str">
        <f t="array" ref="V374">IFERROR(IF(INDEX('Disaggregation Data'!$P$315:$P$536,MATCH(LEFT(X374,255),LEFT('Disaggregation Data'!$J$315:$J$536,255),0))=0,"",INDEX('Disaggregation Data'!$P$315:$P$536,MATCH(LEFT(X374,255),LEFT('Disaggregation Data'!J$315:$J$536,255),0))),"")</f>
        <v/>
      </c>
      <c r="W374" s="471"/>
      <c r="X374" s="471" t="str">
        <f t="shared" si="24"/>
        <v/>
      </c>
      <c r="Y374" s="471">
        <f t="shared" si="25"/>
        <v>48</v>
      </c>
      <c r="Z374" s="471" t="str">
        <f t="shared" si="26"/>
        <v/>
      </c>
      <c r="AA374" s="471" t="b">
        <f t="shared" si="27"/>
        <v>0</v>
      </c>
      <c r="AB374" s="471" t="s">
        <v>1834</v>
      </c>
      <c r="AC374" s="471" t="str">
        <f t="array" ref="AC374">IFERROR(IF(INDEX('Disaggregation Records'!$G$95:$G$183,MATCH(LEFT(Z374,255),LEFT('Disaggregation Records'!$D$95:$D$183,255),0))=0,"",INDEX('Disaggregation Records'!$G$95:$G$183,MATCH(LEFT(Z374,255),LEFT('Disaggregation Records'!$D$95:$D$183,255),0))),"")</f>
        <v/>
      </c>
      <c r="AD374" s="471" t="s">
        <v>750</v>
      </c>
      <c r="AE374" s="219"/>
      <c r="AF374" s="135"/>
      <c r="AG374" s="135"/>
    </row>
    <row r="375" spans="1:33" ht="37.5" customHeight="1" x14ac:dyDescent="0.3">
      <c r="A375" s="366">
        <v>5</v>
      </c>
      <c r="B375" s="383" t="str">
        <f>IFERROR(VLOOKUP(A375,'Coverage Indicators - Section D'!$A$10:$Y$34,25,FALSE),"")</f>
        <v/>
      </c>
      <c r="C375" s="466" t="str">
        <f t="array" ref="C375">IFERROR(IF(INDEX('Disaggregation Records'!$E$95:$E$183,MATCH(LEFT(Z375,255),LEFT('Disaggregation Records'!$D$95:$D$183,255),0))=0,"",INDEX('Disaggregation Records'!$E$95:$E$183,MATCH(LEFT(Z375,255),LEFT('Disaggregation Records'!$D$95:$D$183,255),0))),"")</f>
        <v/>
      </c>
      <c r="D375" s="466" t="str">
        <f t="array" ref="D375">IFERROR(IF(INDEX('Disaggregation Records'!$F$95:$F$183,MATCH(LEFT(Z375,255),LEFT('Disaggregation Records'!$D$95:$D$183,255),0))=0,"",INDEX('Disaggregation Records'!$F$95:$F$183,MATCH(LEFT(Z375,255),LEFT('Disaggregation Records'!$D$95:$D$183,255),0))),"")</f>
        <v/>
      </c>
      <c r="E375" s="385" t="str">
        <f t="array" ref="E375">IFERROR(IF(INDEX('Disaggregation Data'!$K$315:$K$536,MATCH(LEFT(X375,255),LEFT('Disaggregation Data'!$J$315:$J$536,255),0))=0,"",INDEX('Disaggregation Data'!$K$315:$K$536,MATCH(LEFT(X375,255),LEFT('Disaggregation Data'!J$315:$J$536,255),0))),"")</f>
        <v/>
      </c>
      <c r="F375" s="386" t="str">
        <f t="array" ref="F375">IFERROR(IF(INDEX('Disaggregation Data'!$L$315:$L$536,MATCH(LEFT(X375,255),LEFT('Disaggregation Data'!$J$315:$J$536,255),0))=0,"",INDEX('Disaggregation Data'!$L$315:$L$536,MATCH(LEFT(X375,255),LEFT('Disaggregation Data'!J$315:$J$536,255),0))),"")</f>
        <v/>
      </c>
      <c r="G375" s="441" t="str">
        <f t="array" ref="G375">IFERROR(IF(INDEX('Disaggregation Data'!$M$315:$M$536,MATCH(LEFT(X375,255),LEFT('Disaggregation Data'!$J$315:$J$536,255),0))=0,(E375/F375)*100,INDEX('Disaggregation Data'!$M$315:$M$536,MATCH(LEFT(X375,255),LEFT('Disaggregation Data'!J$315:$J$536,255),0))),"")</f>
        <v/>
      </c>
      <c r="H375" s="389" t="str">
        <f t="array" ref="H375">IFERROR(IF(INDEX('Disaggregation Data'!$N$315:$N$536,MATCH(LEFT(X375,255),LEFT('Disaggregation Data'!$J$315:$J$536,255),0))=0,"",INDEX('Disaggregation Data'!$N$315:$N$536,MATCH(LEFT(X375,255),LEFT('Disaggregation Data'!J$315:$J$536,255),0))),"")</f>
        <v/>
      </c>
      <c r="I375" s="470"/>
      <c r="J375" s="470"/>
      <c r="K375" s="470"/>
      <c r="L375" s="470"/>
      <c r="M375" s="470"/>
      <c r="N375" s="470"/>
      <c r="O375" s="470"/>
      <c r="P375" s="470"/>
      <c r="Q375" s="470"/>
      <c r="R375" s="470"/>
      <c r="S375" s="470"/>
      <c r="T375" s="470"/>
      <c r="U375" s="389" t="str">
        <f t="array" ref="U375">IFERROR(IF(INDEX('Disaggregation Data'!$O$315:$O$536,MATCH(LEFT(X375,255),LEFT('Disaggregation Data'!$J$315:$J$536,255),0))=0,"",INDEX('Disaggregation Data'!$O$315:$O$536,MATCH(LEFT(X375,255),LEFT('Disaggregation Data'!J$315:$J$536,255),0))),"")</f>
        <v/>
      </c>
      <c r="V375" s="401" t="str">
        <f t="array" ref="V375">IFERROR(IF(INDEX('Disaggregation Data'!$P$315:$P$536,MATCH(LEFT(X375,255),LEFT('Disaggregation Data'!$J$315:$J$536,255),0))=0,"",INDEX('Disaggregation Data'!$P$315:$P$536,MATCH(LEFT(X375,255),LEFT('Disaggregation Data'!J$315:$J$536,255),0))),"")</f>
        <v/>
      </c>
      <c r="W375" s="471"/>
      <c r="X375" s="471" t="str">
        <f t="shared" si="24"/>
        <v/>
      </c>
      <c r="Y375" s="471">
        <f t="shared" si="25"/>
        <v>49</v>
      </c>
      <c r="Z375" s="471" t="str">
        <f t="shared" si="26"/>
        <v/>
      </c>
      <c r="AA375" s="471" t="b">
        <f t="shared" si="27"/>
        <v>0</v>
      </c>
      <c r="AB375" s="471" t="s">
        <v>1835</v>
      </c>
      <c r="AC375" s="471" t="str">
        <f t="array" ref="AC375">IFERROR(IF(INDEX('Disaggregation Records'!$G$95:$G$183,MATCH(LEFT(Z375,255),LEFT('Disaggregation Records'!$D$95:$D$183,255),0))=0,"",INDEX('Disaggregation Records'!$G$95:$G$183,MATCH(LEFT(Z375,255),LEFT('Disaggregation Records'!$D$95:$D$183,255),0))),"")</f>
        <v/>
      </c>
      <c r="AD375" s="471" t="s">
        <v>750</v>
      </c>
      <c r="AE375" s="219"/>
      <c r="AF375" s="135"/>
      <c r="AG375" s="135"/>
    </row>
    <row r="376" spans="1:33" ht="37.5" customHeight="1" x14ac:dyDescent="0.3">
      <c r="A376" s="366">
        <v>5</v>
      </c>
      <c r="B376" s="383" t="str">
        <f>IFERROR(VLOOKUP(A376,'Coverage Indicators - Section D'!$A$10:$Y$34,25,FALSE),"")</f>
        <v/>
      </c>
      <c r="C376" s="466" t="str">
        <f t="array" ref="C376">IFERROR(IF(INDEX('Disaggregation Records'!$E$95:$E$183,MATCH(LEFT(Z376,255),LEFT('Disaggregation Records'!$D$95:$D$183,255),0))=0,"",INDEX('Disaggregation Records'!$E$95:$E$183,MATCH(LEFT(Z376,255),LEFT('Disaggregation Records'!$D$95:$D$183,255),0))),"")</f>
        <v/>
      </c>
      <c r="D376" s="466" t="str">
        <f t="array" ref="D376">IFERROR(IF(INDEX('Disaggregation Records'!$F$95:$F$183,MATCH(LEFT(Z376,255),LEFT('Disaggregation Records'!$D$95:$D$183,255),0))=0,"",INDEX('Disaggregation Records'!$F$95:$F$183,MATCH(LEFT(Z376,255),LEFT('Disaggregation Records'!$D$95:$D$183,255),0))),"")</f>
        <v/>
      </c>
      <c r="E376" s="385" t="str">
        <f t="array" ref="E376">IFERROR(IF(INDEX('Disaggregation Data'!$K$315:$K$536,MATCH(LEFT(X376,255),LEFT('Disaggregation Data'!$J$315:$J$536,255),0))=0,"",INDEX('Disaggregation Data'!$K$315:$K$536,MATCH(LEFT(X376,255),LEFT('Disaggregation Data'!J$315:$J$536,255),0))),"")</f>
        <v/>
      </c>
      <c r="F376" s="386" t="str">
        <f t="array" ref="F376">IFERROR(IF(INDEX('Disaggregation Data'!$L$315:$L$536,MATCH(LEFT(X376,255),LEFT('Disaggregation Data'!$J$315:$J$536,255),0))=0,"",INDEX('Disaggregation Data'!$L$315:$L$536,MATCH(LEFT(X376,255),LEFT('Disaggregation Data'!J$315:$J$536,255),0))),"")</f>
        <v/>
      </c>
      <c r="G376" s="441" t="str">
        <f t="array" ref="G376">IFERROR(IF(INDEX('Disaggregation Data'!$M$315:$M$536,MATCH(LEFT(X376,255),LEFT('Disaggregation Data'!$J$315:$J$536,255),0))=0,(E376/F376)*100,INDEX('Disaggregation Data'!$M$315:$M$536,MATCH(LEFT(X376,255),LEFT('Disaggregation Data'!J$315:$J$536,255),0))),"")</f>
        <v/>
      </c>
      <c r="H376" s="389" t="str">
        <f t="array" ref="H376">IFERROR(IF(INDEX('Disaggregation Data'!$N$315:$N$536,MATCH(LEFT(X376,255),LEFT('Disaggregation Data'!$J$315:$J$536,255),0))=0,"",INDEX('Disaggregation Data'!$N$315:$N$536,MATCH(LEFT(X376,255),LEFT('Disaggregation Data'!J$315:$J$536,255),0))),"")</f>
        <v/>
      </c>
      <c r="I376" s="470"/>
      <c r="J376" s="470"/>
      <c r="K376" s="470"/>
      <c r="L376" s="470"/>
      <c r="M376" s="470"/>
      <c r="N376" s="470"/>
      <c r="O376" s="470"/>
      <c r="P376" s="470"/>
      <c r="Q376" s="470"/>
      <c r="R376" s="470"/>
      <c r="S376" s="470"/>
      <c r="T376" s="470"/>
      <c r="U376" s="389" t="str">
        <f t="array" ref="U376">IFERROR(IF(INDEX('Disaggregation Data'!$O$315:$O$536,MATCH(LEFT(X376,255),LEFT('Disaggregation Data'!$J$315:$J$536,255),0))=0,"",INDEX('Disaggregation Data'!$O$315:$O$536,MATCH(LEFT(X376,255),LEFT('Disaggregation Data'!J$315:$J$536,255),0))),"")</f>
        <v/>
      </c>
      <c r="V376" s="401" t="str">
        <f t="array" ref="V376">IFERROR(IF(INDEX('Disaggregation Data'!$P$315:$P$536,MATCH(LEFT(X376,255),LEFT('Disaggregation Data'!$J$315:$J$536,255),0))=0,"",INDEX('Disaggregation Data'!$P$315:$P$536,MATCH(LEFT(X376,255),LEFT('Disaggregation Data'!J$315:$J$536,255),0))),"")</f>
        <v/>
      </c>
      <c r="W376" s="471"/>
      <c r="X376" s="471" t="str">
        <f t="shared" si="24"/>
        <v/>
      </c>
      <c r="Y376" s="471">
        <f t="shared" si="25"/>
        <v>50</v>
      </c>
      <c r="Z376" s="471" t="str">
        <f t="shared" si="26"/>
        <v/>
      </c>
      <c r="AA376" s="471" t="b">
        <f t="shared" si="27"/>
        <v>0</v>
      </c>
      <c r="AB376" s="471" t="s">
        <v>1836</v>
      </c>
      <c r="AC376" s="471" t="str">
        <f t="array" ref="AC376">IFERROR(IF(INDEX('Disaggregation Records'!$G$95:$G$183,MATCH(LEFT(Z376,255),LEFT('Disaggregation Records'!$D$95:$D$183,255),0))=0,"",INDEX('Disaggregation Records'!$G$95:$G$183,MATCH(LEFT(Z376,255),LEFT('Disaggregation Records'!$D$95:$D$183,255),0))),"")</f>
        <v/>
      </c>
      <c r="AD376" s="471" t="s">
        <v>750</v>
      </c>
      <c r="AE376" s="219"/>
      <c r="AF376" s="135"/>
      <c r="AG376" s="135"/>
    </row>
    <row r="377" spans="1:33" ht="37.5" customHeight="1" x14ac:dyDescent="0.3">
      <c r="A377" s="366">
        <v>6</v>
      </c>
      <c r="B377" s="383" t="str">
        <f>IFERROR(VLOOKUP(A377,'Coverage Indicators - Section D'!$A$10:$Y$34,25,FALSE),"")</f>
        <v/>
      </c>
      <c r="C377" s="466" t="str">
        <f t="array" ref="C377">IFERROR(IF(INDEX('Disaggregation Records'!$E$95:$E$183,MATCH(LEFT(Z377,255),LEFT('Disaggregation Records'!$D$95:$D$183,255),0))=0,"",INDEX('Disaggregation Records'!$E$95:$E$183,MATCH(LEFT(Z377,255),LEFT('Disaggregation Records'!$D$95:$D$183,255),0))),"")</f>
        <v/>
      </c>
      <c r="D377" s="466" t="str">
        <f t="array" ref="D377">IFERROR(IF(INDEX('Disaggregation Records'!$F$95:$F$183,MATCH(LEFT(Z377,255),LEFT('Disaggregation Records'!$D$95:$D$183,255),0))=0,"",INDEX('Disaggregation Records'!$F$95:$F$183,MATCH(LEFT(Z377,255),LEFT('Disaggregation Records'!$D$95:$D$183,255),0))),"")</f>
        <v/>
      </c>
      <c r="E377" s="385" t="str">
        <f t="array" ref="E377">IFERROR(IF(INDEX('Disaggregation Data'!$K$315:$K$536,MATCH(LEFT(X377,255),LEFT('Disaggregation Data'!$J$315:$J$536,255),0))=0,"",INDEX('Disaggregation Data'!$K$315:$K$536,MATCH(LEFT(X377,255),LEFT('Disaggregation Data'!J$315:$J$536,255),0))),"")</f>
        <v/>
      </c>
      <c r="F377" s="386" t="str">
        <f t="array" ref="F377">IFERROR(IF(INDEX('Disaggregation Data'!$L$315:$L$536,MATCH(LEFT(X377,255),LEFT('Disaggregation Data'!$J$315:$J$536,255),0))=0,"",INDEX('Disaggregation Data'!$L$315:$L$536,MATCH(LEFT(X377,255),LEFT('Disaggregation Data'!J$315:$J$536,255),0))),"")</f>
        <v/>
      </c>
      <c r="G377" s="441" t="str">
        <f t="array" ref="G377">IFERROR(IF(INDEX('Disaggregation Data'!$M$315:$M$536,MATCH(LEFT(X377,255),LEFT('Disaggregation Data'!$J$315:$J$536,255),0))=0,(E377/F377)*100,INDEX('Disaggregation Data'!$M$315:$M$536,MATCH(LEFT(X377,255),LEFT('Disaggregation Data'!J$315:$J$536,255),0))),"")</f>
        <v/>
      </c>
      <c r="H377" s="389" t="str">
        <f t="array" ref="H377">IFERROR(IF(INDEX('Disaggregation Data'!$N$315:$N$536,MATCH(LEFT(X377,255),LEFT('Disaggregation Data'!$J$315:$J$536,255),0))=0,"",INDEX('Disaggregation Data'!$N$315:$N$536,MATCH(LEFT(X377,255),LEFT('Disaggregation Data'!J$315:$J$536,255),0))),"")</f>
        <v/>
      </c>
      <c r="I377" s="470"/>
      <c r="J377" s="470"/>
      <c r="K377" s="470"/>
      <c r="L377" s="470"/>
      <c r="M377" s="470"/>
      <c r="N377" s="470"/>
      <c r="O377" s="470"/>
      <c r="P377" s="470"/>
      <c r="Q377" s="470"/>
      <c r="R377" s="470"/>
      <c r="S377" s="470"/>
      <c r="T377" s="470"/>
      <c r="U377" s="389" t="str">
        <f t="array" ref="U377">IFERROR(IF(INDEX('Disaggregation Data'!$O$315:$O$536,MATCH(LEFT(X377,255),LEFT('Disaggregation Data'!$J$315:$J$536,255),0))=0,"",INDEX('Disaggregation Data'!$O$315:$O$536,MATCH(LEFT(X377,255),LEFT('Disaggregation Data'!J$315:$J$536,255),0))),"")</f>
        <v/>
      </c>
      <c r="V377" s="401" t="str">
        <f t="array" ref="V377">IFERROR(IF(INDEX('Disaggregation Data'!$P$315:$P$536,MATCH(LEFT(X377,255),LEFT('Disaggregation Data'!$J$315:$J$536,255),0))=0,"",INDEX('Disaggregation Data'!$P$315:$P$536,MATCH(LEFT(X377,255),LEFT('Disaggregation Data'!J$315:$J$536,255),0))),"")</f>
        <v/>
      </c>
      <c r="W377" s="471"/>
      <c r="X377" s="471" t="str">
        <f t="shared" si="24"/>
        <v/>
      </c>
      <c r="Y377" s="471">
        <f t="shared" si="25"/>
        <v>51</v>
      </c>
      <c r="Z377" s="471" t="str">
        <f t="shared" si="26"/>
        <v/>
      </c>
      <c r="AA377" s="471" t="b">
        <f t="shared" si="27"/>
        <v>0</v>
      </c>
      <c r="AB377" s="471" t="s">
        <v>1837</v>
      </c>
      <c r="AC377" s="471" t="str">
        <f t="array" ref="AC377">IFERROR(IF(INDEX('Disaggregation Records'!$G$95:$G$183,MATCH(LEFT(Z377,255),LEFT('Disaggregation Records'!$D$95:$D$183,255),0))=0,"",INDEX('Disaggregation Records'!$G$95:$G$183,MATCH(LEFT(Z377,255),LEFT('Disaggregation Records'!$D$95:$D$183,255),0))),"")</f>
        <v/>
      </c>
      <c r="AD377" s="471" t="s">
        <v>753</v>
      </c>
      <c r="AE377" s="219"/>
      <c r="AF377" s="135"/>
      <c r="AG377" s="135"/>
    </row>
    <row r="378" spans="1:33" ht="37.5" customHeight="1" x14ac:dyDescent="0.3">
      <c r="A378" s="366">
        <v>6</v>
      </c>
      <c r="B378" s="383" t="str">
        <f>IFERROR(VLOOKUP(A378,'Coverage Indicators - Section D'!$A$10:$Y$34,25,FALSE),"")</f>
        <v/>
      </c>
      <c r="C378" s="466" t="str">
        <f t="array" ref="C378">IFERROR(IF(INDEX('Disaggregation Records'!$E$95:$E$183,MATCH(LEFT(Z378,255),LEFT('Disaggregation Records'!$D$95:$D$183,255),0))=0,"",INDEX('Disaggregation Records'!$E$95:$E$183,MATCH(LEFT(Z378,255),LEFT('Disaggregation Records'!$D$95:$D$183,255),0))),"")</f>
        <v/>
      </c>
      <c r="D378" s="466" t="str">
        <f t="array" ref="D378">IFERROR(IF(INDEX('Disaggregation Records'!$F$95:$F$183,MATCH(LEFT(Z378,255),LEFT('Disaggregation Records'!$D$95:$D$183,255),0))=0,"",INDEX('Disaggregation Records'!$F$95:$F$183,MATCH(LEFT(Z378,255),LEFT('Disaggregation Records'!$D$95:$D$183,255),0))),"")</f>
        <v/>
      </c>
      <c r="E378" s="385" t="str">
        <f t="array" ref="E378">IFERROR(IF(INDEX('Disaggregation Data'!$K$315:$K$536,MATCH(LEFT(X378,255),LEFT('Disaggregation Data'!$J$315:$J$536,255),0))=0,"",INDEX('Disaggregation Data'!$K$315:$K$536,MATCH(LEFT(X378,255),LEFT('Disaggregation Data'!J$315:$J$536,255),0))),"")</f>
        <v/>
      </c>
      <c r="F378" s="386" t="str">
        <f t="array" ref="F378">IFERROR(IF(INDEX('Disaggregation Data'!$L$315:$L$536,MATCH(LEFT(X378,255),LEFT('Disaggregation Data'!$J$315:$J$536,255),0))=0,"",INDEX('Disaggregation Data'!$L$315:$L$536,MATCH(LEFT(X378,255),LEFT('Disaggregation Data'!J$315:$J$536,255),0))),"")</f>
        <v/>
      </c>
      <c r="G378" s="441" t="str">
        <f t="array" ref="G378">IFERROR(IF(INDEX('Disaggregation Data'!$M$315:$M$536,MATCH(LEFT(X378,255),LEFT('Disaggregation Data'!$J$315:$J$536,255),0))=0,(E378/F378)*100,INDEX('Disaggregation Data'!$M$315:$M$536,MATCH(LEFT(X378,255),LEFT('Disaggregation Data'!J$315:$J$536,255),0))),"")</f>
        <v/>
      </c>
      <c r="H378" s="389" t="str">
        <f t="array" ref="H378">IFERROR(IF(INDEX('Disaggregation Data'!$N$315:$N$536,MATCH(LEFT(X378,255),LEFT('Disaggregation Data'!$J$315:$J$536,255),0))=0,"",INDEX('Disaggregation Data'!$N$315:$N$536,MATCH(LEFT(X378,255),LEFT('Disaggregation Data'!J$315:$J$536,255),0))),"")</f>
        <v/>
      </c>
      <c r="I378" s="470"/>
      <c r="J378" s="470"/>
      <c r="K378" s="470"/>
      <c r="L378" s="470"/>
      <c r="M378" s="470"/>
      <c r="N378" s="470"/>
      <c r="O378" s="470"/>
      <c r="P378" s="470"/>
      <c r="Q378" s="470"/>
      <c r="R378" s="470"/>
      <c r="S378" s="470"/>
      <c r="T378" s="470"/>
      <c r="U378" s="389" t="str">
        <f t="array" ref="U378">IFERROR(IF(INDEX('Disaggregation Data'!$O$315:$O$536,MATCH(LEFT(X378,255),LEFT('Disaggregation Data'!$J$315:$J$536,255),0))=0,"",INDEX('Disaggregation Data'!$O$315:$O$536,MATCH(LEFT(X378,255),LEFT('Disaggregation Data'!J$315:$J$536,255),0))),"")</f>
        <v/>
      </c>
      <c r="V378" s="401" t="str">
        <f t="array" ref="V378">IFERROR(IF(INDEX('Disaggregation Data'!$P$315:$P$536,MATCH(LEFT(X378,255),LEFT('Disaggregation Data'!$J$315:$J$536,255),0))=0,"",INDEX('Disaggregation Data'!$P$315:$P$536,MATCH(LEFT(X378,255),LEFT('Disaggregation Data'!J$315:$J$536,255),0))),"")</f>
        <v/>
      </c>
      <c r="W378" s="471"/>
      <c r="X378" s="471" t="str">
        <f t="shared" si="24"/>
        <v/>
      </c>
      <c r="Y378" s="471">
        <f t="shared" si="25"/>
        <v>52</v>
      </c>
      <c r="Z378" s="471" t="str">
        <f t="shared" si="26"/>
        <v/>
      </c>
      <c r="AA378" s="471" t="b">
        <f t="shared" si="27"/>
        <v>0</v>
      </c>
      <c r="AB378" s="471" t="s">
        <v>1838</v>
      </c>
      <c r="AC378" s="471" t="str">
        <f t="array" ref="AC378">IFERROR(IF(INDEX('Disaggregation Records'!$G$95:$G$183,MATCH(LEFT(Z378,255),LEFT('Disaggregation Records'!$D$95:$D$183,255),0))=0,"",INDEX('Disaggregation Records'!$G$95:$G$183,MATCH(LEFT(Z378,255),LEFT('Disaggregation Records'!$D$95:$D$183,255),0))),"")</f>
        <v/>
      </c>
      <c r="AD378" s="471" t="s">
        <v>753</v>
      </c>
      <c r="AE378" s="219"/>
      <c r="AF378" s="135"/>
      <c r="AG378" s="135"/>
    </row>
    <row r="379" spans="1:33" ht="37.5" customHeight="1" x14ac:dyDescent="0.3">
      <c r="A379" s="366">
        <v>6</v>
      </c>
      <c r="B379" s="383" t="str">
        <f>IFERROR(VLOOKUP(A379,'Coverage Indicators - Section D'!$A$10:$Y$34,25,FALSE),"")</f>
        <v/>
      </c>
      <c r="C379" s="466" t="str">
        <f t="array" ref="C379">IFERROR(IF(INDEX('Disaggregation Records'!$E$95:$E$183,MATCH(LEFT(Z379,255),LEFT('Disaggregation Records'!$D$95:$D$183,255),0))=0,"",INDEX('Disaggregation Records'!$E$95:$E$183,MATCH(LEFT(Z379,255),LEFT('Disaggregation Records'!$D$95:$D$183,255),0))),"")</f>
        <v/>
      </c>
      <c r="D379" s="466" t="str">
        <f t="array" ref="D379">IFERROR(IF(INDEX('Disaggregation Records'!$F$95:$F$183,MATCH(LEFT(Z379,255),LEFT('Disaggregation Records'!$D$95:$D$183,255),0))=0,"",INDEX('Disaggregation Records'!$F$95:$F$183,MATCH(LEFT(Z379,255),LEFT('Disaggregation Records'!$D$95:$D$183,255),0))),"")</f>
        <v/>
      </c>
      <c r="E379" s="385" t="str">
        <f t="array" ref="E379">IFERROR(IF(INDEX('Disaggregation Data'!$K$315:$K$536,MATCH(LEFT(X379,255),LEFT('Disaggregation Data'!$J$315:$J$536,255),0))=0,"",INDEX('Disaggregation Data'!$K$315:$K$536,MATCH(LEFT(X379,255),LEFT('Disaggregation Data'!J$315:$J$536,255),0))),"")</f>
        <v/>
      </c>
      <c r="F379" s="386" t="str">
        <f t="array" ref="F379">IFERROR(IF(INDEX('Disaggregation Data'!$L$315:$L$536,MATCH(LEFT(X379,255),LEFT('Disaggregation Data'!$J$315:$J$536,255),0))=0,"",INDEX('Disaggregation Data'!$L$315:$L$536,MATCH(LEFT(X379,255),LEFT('Disaggregation Data'!J$315:$J$536,255),0))),"")</f>
        <v/>
      </c>
      <c r="G379" s="441" t="str">
        <f t="array" ref="G379">IFERROR(IF(INDEX('Disaggregation Data'!$M$315:$M$536,MATCH(LEFT(X379,255),LEFT('Disaggregation Data'!$J$315:$J$536,255),0))=0,(E379/F379)*100,INDEX('Disaggregation Data'!$M$315:$M$536,MATCH(LEFT(X379,255),LEFT('Disaggregation Data'!J$315:$J$536,255),0))),"")</f>
        <v/>
      </c>
      <c r="H379" s="389" t="str">
        <f t="array" ref="H379">IFERROR(IF(INDEX('Disaggregation Data'!$N$315:$N$536,MATCH(LEFT(X379,255),LEFT('Disaggregation Data'!$J$315:$J$536,255),0))=0,"",INDEX('Disaggregation Data'!$N$315:$N$536,MATCH(LEFT(X379,255),LEFT('Disaggregation Data'!J$315:$J$536,255),0))),"")</f>
        <v/>
      </c>
      <c r="I379" s="470"/>
      <c r="J379" s="470"/>
      <c r="K379" s="470"/>
      <c r="L379" s="470"/>
      <c r="M379" s="470"/>
      <c r="N379" s="470"/>
      <c r="O379" s="470"/>
      <c r="P379" s="470"/>
      <c r="Q379" s="470"/>
      <c r="R379" s="470"/>
      <c r="S379" s="470"/>
      <c r="T379" s="470"/>
      <c r="U379" s="389" t="str">
        <f t="array" ref="U379">IFERROR(IF(INDEX('Disaggregation Data'!$O$315:$O$536,MATCH(LEFT(X379,255),LEFT('Disaggregation Data'!$J$315:$J$536,255),0))=0,"",INDEX('Disaggregation Data'!$O$315:$O$536,MATCH(LEFT(X379,255),LEFT('Disaggregation Data'!J$315:$J$536,255),0))),"")</f>
        <v/>
      </c>
      <c r="V379" s="401" t="str">
        <f t="array" ref="V379">IFERROR(IF(INDEX('Disaggregation Data'!$P$315:$P$536,MATCH(LEFT(X379,255),LEFT('Disaggregation Data'!$J$315:$J$536,255),0))=0,"",INDEX('Disaggregation Data'!$P$315:$P$536,MATCH(LEFT(X379,255),LEFT('Disaggregation Data'!J$315:$J$536,255),0))),"")</f>
        <v/>
      </c>
      <c r="W379" s="471"/>
      <c r="X379" s="471" t="str">
        <f t="shared" si="24"/>
        <v/>
      </c>
      <c r="Y379" s="471">
        <f t="shared" si="25"/>
        <v>53</v>
      </c>
      <c r="Z379" s="471" t="str">
        <f t="shared" si="26"/>
        <v/>
      </c>
      <c r="AA379" s="471" t="b">
        <f t="shared" si="27"/>
        <v>0</v>
      </c>
      <c r="AB379" s="471" t="s">
        <v>1839</v>
      </c>
      <c r="AC379" s="471" t="str">
        <f t="array" ref="AC379">IFERROR(IF(INDEX('Disaggregation Records'!$G$95:$G$183,MATCH(LEFT(Z379,255),LEFT('Disaggregation Records'!$D$95:$D$183,255),0))=0,"",INDEX('Disaggregation Records'!$G$95:$G$183,MATCH(LEFT(Z379,255),LEFT('Disaggregation Records'!$D$95:$D$183,255),0))),"")</f>
        <v/>
      </c>
      <c r="AD379" s="471" t="s">
        <v>753</v>
      </c>
      <c r="AE379" s="219"/>
      <c r="AF379" s="135"/>
      <c r="AG379" s="135"/>
    </row>
    <row r="380" spans="1:33" ht="37.5" customHeight="1" x14ac:dyDescent="0.3">
      <c r="A380" s="366">
        <v>6</v>
      </c>
      <c r="B380" s="383" t="str">
        <f>IFERROR(VLOOKUP(A380,'Coverage Indicators - Section D'!$A$10:$Y$34,25,FALSE),"")</f>
        <v/>
      </c>
      <c r="C380" s="466" t="str">
        <f t="array" ref="C380">IFERROR(IF(INDEX('Disaggregation Records'!$E$95:$E$183,MATCH(LEFT(Z380,255),LEFT('Disaggregation Records'!$D$95:$D$183,255),0))=0,"",INDEX('Disaggregation Records'!$E$95:$E$183,MATCH(LEFT(Z380,255),LEFT('Disaggregation Records'!$D$95:$D$183,255),0))),"")</f>
        <v/>
      </c>
      <c r="D380" s="466" t="str">
        <f t="array" ref="D380">IFERROR(IF(INDEX('Disaggregation Records'!$F$95:$F$183,MATCH(LEFT(Z380,255),LEFT('Disaggregation Records'!$D$95:$D$183,255),0))=0,"",INDEX('Disaggregation Records'!$F$95:$F$183,MATCH(LEFT(Z380,255),LEFT('Disaggregation Records'!$D$95:$D$183,255),0))),"")</f>
        <v/>
      </c>
      <c r="E380" s="385" t="str">
        <f t="array" ref="E380">IFERROR(IF(INDEX('Disaggregation Data'!$K$315:$K$536,MATCH(LEFT(X380,255),LEFT('Disaggregation Data'!$J$315:$J$536,255),0))=0,"",INDEX('Disaggregation Data'!$K$315:$K$536,MATCH(LEFT(X380,255),LEFT('Disaggregation Data'!J$315:$J$536,255),0))),"")</f>
        <v/>
      </c>
      <c r="F380" s="386" t="str">
        <f t="array" ref="F380">IFERROR(IF(INDEX('Disaggregation Data'!$L$315:$L$536,MATCH(LEFT(X380,255),LEFT('Disaggregation Data'!$J$315:$J$536,255),0))=0,"",INDEX('Disaggregation Data'!$L$315:$L$536,MATCH(LEFT(X380,255),LEFT('Disaggregation Data'!J$315:$J$536,255),0))),"")</f>
        <v/>
      </c>
      <c r="G380" s="441" t="str">
        <f t="array" ref="G380">IFERROR(IF(INDEX('Disaggregation Data'!$M$315:$M$536,MATCH(LEFT(X380,255),LEFT('Disaggregation Data'!$J$315:$J$536,255),0))=0,(E380/F380)*100,INDEX('Disaggregation Data'!$M$315:$M$536,MATCH(LEFT(X380,255),LEFT('Disaggregation Data'!J$315:$J$536,255),0))),"")</f>
        <v/>
      </c>
      <c r="H380" s="389" t="str">
        <f t="array" ref="H380">IFERROR(IF(INDEX('Disaggregation Data'!$N$315:$N$536,MATCH(LEFT(X380,255),LEFT('Disaggregation Data'!$J$315:$J$536,255),0))=0,"",INDEX('Disaggregation Data'!$N$315:$N$536,MATCH(LEFT(X380,255),LEFT('Disaggregation Data'!J$315:$J$536,255),0))),"")</f>
        <v/>
      </c>
      <c r="I380" s="470"/>
      <c r="J380" s="470"/>
      <c r="K380" s="470"/>
      <c r="L380" s="470"/>
      <c r="M380" s="470"/>
      <c r="N380" s="470"/>
      <c r="O380" s="470"/>
      <c r="P380" s="470"/>
      <c r="Q380" s="470"/>
      <c r="R380" s="470"/>
      <c r="S380" s="470"/>
      <c r="T380" s="470"/>
      <c r="U380" s="389" t="str">
        <f t="array" ref="U380">IFERROR(IF(INDEX('Disaggregation Data'!$O$315:$O$536,MATCH(LEFT(X380,255),LEFT('Disaggregation Data'!$J$315:$J$536,255),0))=0,"",INDEX('Disaggregation Data'!$O$315:$O$536,MATCH(LEFT(X380,255),LEFT('Disaggregation Data'!J$315:$J$536,255),0))),"")</f>
        <v/>
      </c>
      <c r="V380" s="401" t="str">
        <f t="array" ref="V380">IFERROR(IF(INDEX('Disaggregation Data'!$P$315:$P$536,MATCH(LEFT(X380,255),LEFT('Disaggregation Data'!$J$315:$J$536,255),0))=0,"",INDEX('Disaggregation Data'!$P$315:$P$536,MATCH(LEFT(X380,255),LEFT('Disaggregation Data'!J$315:$J$536,255),0))),"")</f>
        <v/>
      </c>
      <c r="W380" s="471"/>
      <c r="X380" s="471" t="str">
        <f t="shared" si="24"/>
        <v/>
      </c>
      <c r="Y380" s="471">
        <f t="shared" si="25"/>
        <v>54</v>
      </c>
      <c r="Z380" s="471" t="str">
        <f t="shared" si="26"/>
        <v/>
      </c>
      <c r="AA380" s="471" t="b">
        <f t="shared" si="27"/>
        <v>0</v>
      </c>
      <c r="AB380" s="471" t="s">
        <v>1840</v>
      </c>
      <c r="AC380" s="471" t="str">
        <f t="array" ref="AC380">IFERROR(IF(INDEX('Disaggregation Records'!$G$95:$G$183,MATCH(LEFT(Z380,255),LEFT('Disaggregation Records'!$D$95:$D$183,255),0))=0,"",INDEX('Disaggregation Records'!$G$95:$G$183,MATCH(LEFT(Z380,255),LEFT('Disaggregation Records'!$D$95:$D$183,255),0))),"")</f>
        <v/>
      </c>
      <c r="AD380" s="471" t="s">
        <v>753</v>
      </c>
      <c r="AE380" s="219"/>
      <c r="AF380" s="135"/>
      <c r="AG380" s="135"/>
    </row>
    <row r="381" spans="1:33" ht="37.5" customHeight="1" x14ac:dyDescent="0.3">
      <c r="A381" s="366">
        <v>6</v>
      </c>
      <c r="B381" s="383" t="str">
        <f>IFERROR(VLOOKUP(A381,'Coverage Indicators - Section D'!$A$10:$Y$34,25,FALSE),"")</f>
        <v/>
      </c>
      <c r="C381" s="466" t="str">
        <f t="array" ref="C381">IFERROR(IF(INDEX('Disaggregation Records'!$E$95:$E$183,MATCH(LEFT(Z381,255),LEFT('Disaggregation Records'!$D$95:$D$183,255),0))=0,"",INDEX('Disaggregation Records'!$E$95:$E$183,MATCH(LEFT(Z381,255),LEFT('Disaggregation Records'!$D$95:$D$183,255),0))),"")</f>
        <v/>
      </c>
      <c r="D381" s="466" t="str">
        <f t="array" ref="D381">IFERROR(IF(INDEX('Disaggregation Records'!$F$95:$F$183,MATCH(LEFT(Z381,255),LEFT('Disaggregation Records'!$D$95:$D$183,255),0))=0,"",INDEX('Disaggregation Records'!$F$95:$F$183,MATCH(LEFT(Z381,255),LEFT('Disaggregation Records'!$D$95:$D$183,255),0))),"")</f>
        <v/>
      </c>
      <c r="E381" s="385" t="str">
        <f t="array" ref="E381">IFERROR(IF(INDEX('Disaggregation Data'!$K$315:$K$536,MATCH(LEFT(X381,255),LEFT('Disaggregation Data'!$J$315:$J$536,255),0))=0,"",INDEX('Disaggregation Data'!$K$315:$K$536,MATCH(LEFT(X381,255),LEFT('Disaggregation Data'!J$315:$J$536,255),0))),"")</f>
        <v/>
      </c>
      <c r="F381" s="386" t="str">
        <f t="array" ref="F381">IFERROR(IF(INDEX('Disaggregation Data'!$L$315:$L$536,MATCH(LEFT(X381,255),LEFT('Disaggregation Data'!$J$315:$J$536,255),0))=0,"",INDEX('Disaggregation Data'!$L$315:$L$536,MATCH(LEFT(X381,255),LEFT('Disaggregation Data'!J$315:$J$536,255),0))),"")</f>
        <v/>
      </c>
      <c r="G381" s="441" t="str">
        <f t="array" ref="G381">IFERROR(IF(INDEX('Disaggregation Data'!$M$315:$M$536,MATCH(LEFT(X381,255),LEFT('Disaggregation Data'!$J$315:$J$536,255),0))=0,(E381/F381)*100,INDEX('Disaggregation Data'!$M$315:$M$536,MATCH(LEFT(X381,255),LEFT('Disaggregation Data'!J$315:$J$536,255),0))),"")</f>
        <v/>
      </c>
      <c r="H381" s="389" t="str">
        <f t="array" ref="H381">IFERROR(IF(INDEX('Disaggregation Data'!$N$315:$N$536,MATCH(LEFT(X381,255),LEFT('Disaggregation Data'!$J$315:$J$536,255),0))=0,"",INDEX('Disaggregation Data'!$N$315:$N$536,MATCH(LEFT(X381,255),LEFT('Disaggregation Data'!J$315:$J$536,255),0))),"")</f>
        <v/>
      </c>
      <c r="I381" s="470"/>
      <c r="J381" s="470"/>
      <c r="K381" s="470"/>
      <c r="L381" s="470"/>
      <c r="M381" s="470"/>
      <c r="N381" s="470"/>
      <c r="O381" s="470"/>
      <c r="P381" s="470"/>
      <c r="Q381" s="470"/>
      <c r="R381" s="470"/>
      <c r="S381" s="470"/>
      <c r="T381" s="470"/>
      <c r="U381" s="389" t="str">
        <f t="array" ref="U381">IFERROR(IF(INDEX('Disaggregation Data'!$O$315:$O$536,MATCH(LEFT(X381,255),LEFT('Disaggregation Data'!$J$315:$J$536,255),0))=0,"",INDEX('Disaggregation Data'!$O$315:$O$536,MATCH(LEFT(X381,255),LEFT('Disaggregation Data'!J$315:$J$536,255),0))),"")</f>
        <v/>
      </c>
      <c r="V381" s="401" t="str">
        <f t="array" ref="V381">IFERROR(IF(INDEX('Disaggregation Data'!$P$315:$P$536,MATCH(LEFT(X381,255),LEFT('Disaggregation Data'!$J$315:$J$536,255),0))=0,"",INDEX('Disaggregation Data'!$P$315:$P$536,MATCH(LEFT(X381,255),LEFT('Disaggregation Data'!J$315:$J$536,255),0))),"")</f>
        <v/>
      </c>
      <c r="W381" s="471"/>
      <c r="X381" s="471" t="str">
        <f t="shared" si="24"/>
        <v/>
      </c>
      <c r="Y381" s="471">
        <f t="shared" si="25"/>
        <v>55</v>
      </c>
      <c r="Z381" s="471" t="str">
        <f t="shared" si="26"/>
        <v/>
      </c>
      <c r="AA381" s="471" t="b">
        <f t="shared" si="27"/>
        <v>0</v>
      </c>
      <c r="AB381" s="471" t="s">
        <v>1841</v>
      </c>
      <c r="AC381" s="471" t="str">
        <f t="array" ref="AC381">IFERROR(IF(INDEX('Disaggregation Records'!$G$95:$G$183,MATCH(LEFT(Z381,255),LEFT('Disaggregation Records'!$D$95:$D$183,255),0))=0,"",INDEX('Disaggregation Records'!$G$95:$G$183,MATCH(LEFT(Z381,255),LEFT('Disaggregation Records'!$D$95:$D$183,255),0))),"")</f>
        <v/>
      </c>
      <c r="AD381" s="471" t="s">
        <v>753</v>
      </c>
      <c r="AE381" s="219"/>
      <c r="AF381" s="135"/>
      <c r="AG381" s="135"/>
    </row>
    <row r="382" spans="1:33" ht="37.5" customHeight="1" x14ac:dyDescent="0.3">
      <c r="A382" s="366">
        <v>6</v>
      </c>
      <c r="B382" s="383" t="str">
        <f>IFERROR(VLOOKUP(A382,'Coverage Indicators - Section D'!$A$10:$Y$34,25,FALSE),"")</f>
        <v/>
      </c>
      <c r="C382" s="466" t="str">
        <f t="array" ref="C382">IFERROR(IF(INDEX('Disaggregation Records'!$E$95:$E$183,MATCH(LEFT(Z382,255),LEFT('Disaggregation Records'!$D$95:$D$183,255),0))=0,"",INDEX('Disaggregation Records'!$E$95:$E$183,MATCH(LEFT(Z382,255),LEFT('Disaggregation Records'!$D$95:$D$183,255),0))),"")</f>
        <v/>
      </c>
      <c r="D382" s="466" t="str">
        <f t="array" ref="D382">IFERROR(IF(INDEX('Disaggregation Records'!$F$95:$F$183,MATCH(LEFT(Z382,255),LEFT('Disaggregation Records'!$D$95:$D$183,255),0))=0,"",INDEX('Disaggregation Records'!$F$95:$F$183,MATCH(LEFT(Z382,255),LEFT('Disaggregation Records'!$D$95:$D$183,255),0))),"")</f>
        <v/>
      </c>
      <c r="E382" s="385" t="str">
        <f t="array" ref="E382">IFERROR(IF(INDEX('Disaggregation Data'!$K$315:$K$536,MATCH(LEFT(X382,255),LEFT('Disaggregation Data'!$J$315:$J$536,255),0))=0,"",INDEX('Disaggregation Data'!$K$315:$K$536,MATCH(LEFT(X382,255),LEFT('Disaggregation Data'!J$315:$J$536,255),0))),"")</f>
        <v/>
      </c>
      <c r="F382" s="386" t="str">
        <f t="array" ref="F382">IFERROR(IF(INDEX('Disaggregation Data'!$L$315:$L$536,MATCH(LEFT(X382,255),LEFT('Disaggregation Data'!$J$315:$J$536,255),0))=0,"",INDEX('Disaggregation Data'!$L$315:$L$536,MATCH(LEFT(X382,255),LEFT('Disaggregation Data'!J$315:$J$536,255),0))),"")</f>
        <v/>
      </c>
      <c r="G382" s="441" t="str">
        <f t="array" ref="G382">IFERROR(IF(INDEX('Disaggregation Data'!$M$315:$M$536,MATCH(LEFT(X382,255),LEFT('Disaggregation Data'!$J$315:$J$536,255),0))=0,(E382/F382)*100,INDEX('Disaggregation Data'!$M$315:$M$536,MATCH(LEFT(X382,255),LEFT('Disaggregation Data'!J$315:$J$536,255),0))),"")</f>
        <v/>
      </c>
      <c r="H382" s="389" t="str">
        <f t="array" ref="H382">IFERROR(IF(INDEX('Disaggregation Data'!$N$315:$N$536,MATCH(LEFT(X382,255),LEFT('Disaggregation Data'!$J$315:$J$536,255),0))=0,"",INDEX('Disaggregation Data'!$N$315:$N$536,MATCH(LEFT(X382,255),LEFT('Disaggregation Data'!J$315:$J$536,255),0))),"")</f>
        <v/>
      </c>
      <c r="I382" s="470"/>
      <c r="J382" s="470"/>
      <c r="K382" s="470"/>
      <c r="L382" s="470"/>
      <c r="M382" s="470"/>
      <c r="N382" s="470"/>
      <c r="O382" s="470"/>
      <c r="P382" s="470"/>
      <c r="Q382" s="470"/>
      <c r="R382" s="470"/>
      <c r="S382" s="470"/>
      <c r="T382" s="470"/>
      <c r="U382" s="389" t="str">
        <f t="array" ref="U382">IFERROR(IF(INDEX('Disaggregation Data'!$O$315:$O$536,MATCH(LEFT(X382,255),LEFT('Disaggregation Data'!$J$315:$J$536,255),0))=0,"",INDEX('Disaggregation Data'!$O$315:$O$536,MATCH(LEFT(X382,255),LEFT('Disaggregation Data'!J$315:$J$536,255),0))),"")</f>
        <v/>
      </c>
      <c r="V382" s="401" t="str">
        <f t="array" ref="V382">IFERROR(IF(INDEX('Disaggregation Data'!$P$315:$P$536,MATCH(LEFT(X382,255),LEFT('Disaggregation Data'!$J$315:$J$536,255),0))=0,"",INDEX('Disaggregation Data'!$P$315:$P$536,MATCH(LEFT(X382,255),LEFT('Disaggregation Data'!J$315:$J$536,255),0))),"")</f>
        <v/>
      </c>
      <c r="W382" s="471"/>
      <c r="X382" s="471" t="str">
        <f t="shared" si="24"/>
        <v/>
      </c>
      <c r="Y382" s="471">
        <f t="shared" si="25"/>
        <v>56</v>
      </c>
      <c r="Z382" s="471" t="str">
        <f t="shared" si="26"/>
        <v/>
      </c>
      <c r="AA382" s="471" t="b">
        <f t="shared" si="27"/>
        <v>0</v>
      </c>
      <c r="AB382" s="471" t="s">
        <v>1842</v>
      </c>
      <c r="AC382" s="471" t="str">
        <f t="array" ref="AC382">IFERROR(IF(INDEX('Disaggregation Records'!$G$95:$G$183,MATCH(LEFT(Z382,255),LEFT('Disaggregation Records'!$D$95:$D$183,255),0))=0,"",INDEX('Disaggregation Records'!$G$95:$G$183,MATCH(LEFT(Z382,255),LEFT('Disaggregation Records'!$D$95:$D$183,255),0))),"")</f>
        <v/>
      </c>
      <c r="AD382" s="471" t="s">
        <v>753</v>
      </c>
      <c r="AE382" s="219"/>
      <c r="AF382" s="135"/>
      <c r="AG382" s="135"/>
    </row>
    <row r="383" spans="1:33" ht="37.5" customHeight="1" x14ac:dyDescent="0.3">
      <c r="A383" s="366">
        <v>6</v>
      </c>
      <c r="B383" s="383" t="str">
        <f>IFERROR(VLOOKUP(A383,'Coverage Indicators - Section D'!$A$10:$Y$34,25,FALSE),"")</f>
        <v/>
      </c>
      <c r="C383" s="466" t="str">
        <f t="array" ref="C383">IFERROR(IF(INDEX('Disaggregation Records'!$E$95:$E$183,MATCH(LEFT(Z383,255),LEFT('Disaggregation Records'!$D$95:$D$183,255),0))=0,"",INDEX('Disaggregation Records'!$E$95:$E$183,MATCH(LEFT(Z383,255),LEFT('Disaggregation Records'!$D$95:$D$183,255),0))),"")</f>
        <v/>
      </c>
      <c r="D383" s="466" t="str">
        <f t="array" ref="D383">IFERROR(IF(INDEX('Disaggregation Records'!$F$95:$F$183,MATCH(LEFT(Z383,255),LEFT('Disaggregation Records'!$D$95:$D$183,255),0))=0,"",INDEX('Disaggregation Records'!$F$95:$F$183,MATCH(LEFT(Z383,255),LEFT('Disaggregation Records'!$D$95:$D$183,255),0))),"")</f>
        <v/>
      </c>
      <c r="E383" s="385" t="str">
        <f t="array" ref="E383">IFERROR(IF(INDEX('Disaggregation Data'!$K$315:$K$536,MATCH(LEFT(X383,255),LEFT('Disaggregation Data'!$J$315:$J$536,255),0))=0,"",INDEX('Disaggregation Data'!$K$315:$K$536,MATCH(LEFT(X383,255),LEFT('Disaggregation Data'!J$315:$J$536,255),0))),"")</f>
        <v/>
      </c>
      <c r="F383" s="386" t="str">
        <f t="array" ref="F383">IFERROR(IF(INDEX('Disaggregation Data'!$L$315:$L$536,MATCH(LEFT(X383,255),LEFT('Disaggregation Data'!$J$315:$J$536,255),0))=0,"",INDEX('Disaggregation Data'!$L$315:$L$536,MATCH(LEFT(X383,255),LEFT('Disaggregation Data'!J$315:$J$536,255),0))),"")</f>
        <v/>
      </c>
      <c r="G383" s="441" t="str">
        <f t="array" ref="G383">IFERROR(IF(INDEX('Disaggregation Data'!$M$315:$M$536,MATCH(LEFT(X383,255),LEFT('Disaggregation Data'!$J$315:$J$536,255),0))=0,(E383/F383)*100,INDEX('Disaggregation Data'!$M$315:$M$536,MATCH(LEFT(X383,255),LEFT('Disaggregation Data'!J$315:$J$536,255),0))),"")</f>
        <v/>
      </c>
      <c r="H383" s="389" t="str">
        <f t="array" ref="H383">IFERROR(IF(INDEX('Disaggregation Data'!$N$315:$N$536,MATCH(LEFT(X383,255),LEFT('Disaggregation Data'!$J$315:$J$536,255),0))=0,"",INDEX('Disaggregation Data'!$N$315:$N$536,MATCH(LEFT(X383,255),LEFT('Disaggregation Data'!J$315:$J$536,255),0))),"")</f>
        <v/>
      </c>
      <c r="I383" s="470"/>
      <c r="J383" s="470"/>
      <c r="K383" s="470"/>
      <c r="L383" s="470"/>
      <c r="M383" s="470"/>
      <c r="N383" s="470"/>
      <c r="O383" s="470"/>
      <c r="P383" s="470"/>
      <c r="Q383" s="470"/>
      <c r="R383" s="470"/>
      <c r="S383" s="470"/>
      <c r="T383" s="470"/>
      <c r="U383" s="389" t="str">
        <f t="array" ref="U383">IFERROR(IF(INDEX('Disaggregation Data'!$O$315:$O$536,MATCH(LEFT(X383,255),LEFT('Disaggregation Data'!$J$315:$J$536,255),0))=0,"",INDEX('Disaggregation Data'!$O$315:$O$536,MATCH(LEFT(X383,255),LEFT('Disaggregation Data'!J$315:$J$536,255),0))),"")</f>
        <v/>
      </c>
      <c r="V383" s="401" t="str">
        <f t="array" ref="V383">IFERROR(IF(INDEX('Disaggregation Data'!$P$315:$P$536,MATCH(LEFT(X383,255),LEFT('Disaggregation Data'!$J$315:$J$536,255),0))=0,"",INDEX('Disaggregation Data'!$P$315:$P$536,MATCH(LEFT(X383,255),LEFT('Disaggregation Data'!J$315:$J$536,255),0))),"")</f>
        <v/>
      </c>
      <c r="W383" s="471"/>
      <c r="X383" s="471" t="str">
        <f t="shared" si="24"/>
        <v/>
      </c>
      <c r="Y383" s="471">
        <f t="shared" si="25"/>
        <v>57</v>
      </c>
      <c r="Z383" s="471" t="str">
        <f t="shared" si="26"/>
        <v/>
      </c>
      <c r="AA383" s="471" t="b">
        <f t="shared" si="27"/>
        <v>0</v>
      </c>
      <c r="AB383" s="471" t="s">
        <v>1843</v>
      </c>
      <c r="AC383" s="471" t="str">
        <f t="array" ref="AC383">IFERROR(IF(INDEX('Disaggregation Records'!$G$95:$G$183,MATCH(LEFT(Z383,255),LEFT('Disaggregation Records'!$D$95:$D$183,255),0))=0,"",INDEX('Disaggregation Records'!$G$95:$G$183,MATCH(LEFT(Z383,255),LEFT('Disaggregation Records'!$D$95:$D$183,255),0))),"")</f>
        <v/>
      </c>
      <c r="AD383" s="471" t="s">
        <v>753</v>
      </c>
      <c r="AE383" s="219"/>
      <c r="AF383" s="135"/>
      <c r="AG383" s="135"/>
    </row>
    <row r="384" spans="1:33" ht="37.5" customHeight="1" x14ac:dyDescent="0.3">
      <c r="A384" s="366">
        <v>6</v>
      </c>
      <c r="B384" s="383" t="str">
        <f>IFERROR(VLOOKUP(A384,'Coverage Indicators - Section D'!$A$10:$Y$34,25,FALSE),"")</f>
        <v/>
      </c>
      <c r="C384" s="466" t="str">
        <f t="array" ref="C384">IFERROR(IF(INDEX('Disaggregation Records'!$E$95:$E$183,MATCH(LEFT(Z384,255),LEFT('Disaggregation Records'!$D$95:$D$183,255),0))=0,"",INDEX('Disaggregation Records'!$E$95:$E$183,MATCH(LEFT(Z384,255),LEFT('Disaggregation Records'!$D$95:$D$183,255),0))),"")</f>
        <v/>
      </c>
      <c r="D384" s="466" t="str">
        <f t="array" ref="D384">IFERROR(IF(INDEX('Disaggregation Records'!$F$95:$F$183,MATCH(LEFT(Z384,255),LEFT('Disaggregation Records'!$D$95:$D$183,255),0))=0,"",INDEX('Disaggregation Records'!$F$95:$F$183,MATCH(LEFT(Z384,255),LEFT('Disaggregation Records'!$D$95:$D$183,255),0))),"")</f>
        <v/>
      </c>
      <c r="E384" s="385" t="str">
        <f t="array" ref="E384">IFERROR(IF(INDEX('Disaggregation Data'!$K$315:$K$536,MATCH(LEFT(X384,255),LEFT('Disaggregation Data'!$J$315:$J$536,255),0))=0,"",INDEX('Disaggregation Data'!$K$315:$K$536,MATCH(LEFT(X384,255),LEFT('Disaggregation Data'!J$315:$J$536,255),0))),"")</f>
        <v/>
      </c>
      <c r="F384" s="386" t="str">
        <f t="array" ref="F384">IFERROR(IF(INDEX('Disaggregation Data'!$L$315:$L$536,MATCH(LEFT(X384,255),LEFT('Disaggregation Data'!$J$315:$J$536,255),0))=0,"",INDEX('Disaggregation Data'!$L$315:$L$536,MATCH(LEFT(X384,255),LEFT('Disaggregation Data'!J$315:$J$536,255),0))),"")</f>
        <v/>
      </c>
      <c r="G384" s="441" t="str">
        <f t="array" ref="G384">IFERROR(IF(INDEX('Disaggregation Data'!$M$315:$M$536,MATCH(LEFT(X384,255),LEFT('Disaggregation Data'!$J$315:$J$536,255),0))=0,(E384/F384)*100,INDEX('Disaggregation Data'!$M$315:$M$536,MATCH(LEFT(X384,255),LEFT('Disaggregation Data'!J$315:$J$536,255),0))),"")</f>
        <v/>
      </c>
      <c r="H384" s="389" t="str">
        <f t="array" ref="H384">IFERROR(IF(INDEX('Disaggregation Data'!$N$315:$N$536,MATCH(LEFT(X384,255),LEFT('Disaggregation Data'!$J$315:$J$536,255),0))=0,"",INDEX('Disaggregation Data'!$N$315:$N$536,MATCH(LEFT(X384,255),LEFT('Disaggregation Data'!J$315:$J$536,255),0))),"")</f>
        <v/>
      </c>
      <c r="I384" s="470"/>
      <c r="J384" s="470"/>
      <c r="K384" s="470"/>
      <c r="L384" s="470"/>
      <c r="M384" s="470"/>
      <c r="N384" s="470"/>
      <c r="O384" s="470"/>
      <c r="P384" s="470"/>
      <c r="Q384" s="470"/>
      <c r="R384" s="470"/>
      <c r="S384" s="470"/>
      <c r="T384" s="470"/>
      <c r="U384" s="389" t="str">
        <f t="array" ref="U384">IFERROR(IF(INDEX('Disaggregation Data'!$O$315:$O$536,MATCH(LEFT(X384,255),LEFT('Disaggregation Data'!$J$315:$J$536,255),0))=0,"",INDEX('Disaggregation Data'!$O$315:$O$536,MATCH(LEFT(X384,255),LEFT('Disaggregation Data'!J$315:$J$536,255),0))),"")</f>
        <v/>
      </c>
      <c r="V384" s="401" t="str">
        <f t="array" ref="V384">IFERROR(IF(INDEX('Disaggregation Data'!$P$315:$P$536,MATCH(LEFT(X384,255),LEFT('Disaggregation Data'!$J$315:$J$536,255),0))=0,"",INDEX('Disaggregation Data'!$P$315:$P$536,MATCH(LEFT(X384,255),LEFT('Disaggregation Data'!J$315:$J$536,255),0))),"")</f>
        <v/>
      </c>
      <c r="W384" s="471"/>
      <c r="X384" s="471" t="str">
        <f t="shared" si="24"/>
        <v/>
      </c>
      <c r="Y384" s="471">
        <f t="shared" si="25"/>
        <v>58</v>
      </c>
      <c r="Z384" s="471" t="str">
        <f t="shared" si="26"/>
        <v/>
      </c>
      <c r="AA384" s="471" t="b">
        <f t="shared" si="27"/>
        <v>0</v>
      </c>
      <c r="AB384" s="471" t="s">
        <v>1844</v>
      </c>
      <c r="AC384" s="471" t="str">
        <f t="array" ref="AC384">IFERROR(IF(INDEX('Disaggregation Records'!$G$95:$G$183,MATCH(LEFT(Z384,255),LEFT('Disaggregation Records'!$D$95:$D$183,255),0))=0,"",INDEX('Disaggregation Records'!$G$95:$G$183,MATCH(LEFT(Z384,255),LEFT('Disaggregation Records'!$D$95:$D$183,255),0))),"")</f>
        <v/>
      </c>
      <c r="AD384" s="471" t="s">
        <v>753</v>
      </c>
      <c r="AE384" s="219"/>
      <c r="AF384" s="135"/>
      <c r="AG384" s="135"/>
    </row>
    <row r="385" spans="1:33" ht="37.5" customHeight="1" x14ac:dyDescent="0.3">
      <c r="A385" s="366">
        <v>6</v>
      </c>
      <c r="B385" s="383" t="str">
        <f>IFERROR(VLOOKUP(A385,'Coverage Indicators - Section D'!$A$10:$Y$34,25,FALSE),"")</f>
        <v/>
      </c>
      <c r="C385" s="466" t="str">
        <f t="array" ref="C385">IFERROR(IF(INDEX('Disaggregation Records'!$E$95:$E$183,MATCH(LEFT(Z385,255),LEFT('Disaggregation Records'!$D$95:$D$183,255),0))=0,"",INDEX('Disaggregation Records'!$E$95:$E$183,MATCH(LEFT(Z385,255),LEFT('Disaggregation Records'!$D$95:$D$183,255),0))),"")</f>
        <v/>
      </c>
      <c r="D385" s="466" t="str">
        <f t="array" ref="D385">IFERROR(IF(INDEX('Disaggregation Records'!$F$95:$F$183,MATCH(LEFT(Z385,255),LEFT('Disaggregation Records'!$D$95:$D$183,255),0))=0,"",INDEX('Disaggregation Records'!$F$95:$F$183,MATCH(LEFT(Z385,255),LEFT('Disaggregation Records'!$D$95:$D$183,255),0))),"")</f>
        <v/>
      </c>
      <c r="E385" s="385" t="str">
        <f t="array" ref="E385">IFERROR(IF(INDEX('Disaggregation Data'!$K$315:$K$536,MATCH(LEFT(X385,255),LEFT('Disaggregation Data'!$J$315:$J$536,255),0))=0,"",INDEX('Disaggregation Data'!$K$315:$K$536,MATCH(LEFT(X385,255),LEFT('Disaggregation Data'!J$315:$J$536,255),0))),"")</f>
        <v/>
      </c>
      <c r="F385" s="386" t="str">
        <f t="array" ref="F385">IFERROR(IF(INDEX('Disaggregation Data'!$L$315:$L$536,MATCH(LEFT(X385,255),LEFT('Disaggregation Data'!$J$315:$J$536,255),0))=0,"",INDEX('Disaggregation Data'!$L$315:$L$536,MATCH(LEFT(X385,255),LEFT('Disaggregation Data'!J$315:$J$536,255),0))),"")</f>
        <v/>
      </c>
      <c r="G385" s="441" t="str">
        <f t="array" ref="G385">IFERROR(IF(INDEX('Disaggregation Data'!$M$315:$M$536,MATCH(LEFT(X385,255),LEFT('Disaggregation Data'!$J$315:$J$536,255),0))=0,(E385/F385)*100,INDEX('Disaggregation Data'!$M$315:$M$536,MATCH(LEFT(X385,255),LEFT('Disaggregation Data'!J$315:$J$536,255),0))),"")</f>
        <v/>
      </c>
      <c r="H385" s="389" t="str">
        <f t="array" ref="H385">IFERROR(IF(INDEX('Disaggregation Data'!$N$315:$N$536,MATCH(LEFT(X385,255),LEFT('Disaggregation Data'!$J$315:$J$536,255),0))=0,"",INDEX('Disaggregation Data'!$N$315:$N$536,MATCH(LEFT(X385,255),LEFT('Disaggregation Data'!J$315:$J$536,255),0))),"")</f>
        <v/>
      </c>
      <c r="I385" s="470"/>
      <c r="J385" s="470"/>
      <c r="K385" s="470"/>
      <c r="L385" s="470"/>
      <c r="M385" s="470"/>
      <c r="N385" s="470"/>
      <c r="O385" s="470"/>
      <c r="P385" s="470"/>
      <c r="Q385" s="470"/>
      <c r="R385" s="470"/>
      <c r="S385" s="470"/>
      <c r="T385" s="470"/>
      <c r="U385" s="389" t="str">
        <f t="array" ref="U385">IFERROR(IF(INDEX('Disaggregation Data'!$O$315:$O$536,MATCH(LEFT(X385,255),LEFT('Disaggregation Data'!$J$315:$J$536,255),0))=0,"",INDEX('Disaggregation Data'!$O$315:$O$536,MATCH(LEFT(X385,255),LEFT('Disaggregation Data'!J$315:$J$536,255),0))),"")</f>
        <v/>
      </c>
      <c r="V385" s="401" t="str">
        <f t="array" ref="V385">IFERROR(IF(INDEX('Disaggregation Data'!$P$315:$P$536,MATCH(LEFT(X385,255),LEFT('Disaggregation Data'!$J$315:$J$536,255),0))=0,"",INDEX('Disaggregation Data'!$P$315:$P$536,MATCH(LEFT(X385,255),LEFT('Disaggregation Data'!J$315:$J$536,255),0))),"")</f>
        <v/>
      </c>
      <c r="W385" s="471"/>
      <c r="X385" s="471" t="str">
        <f t="shared" si="24"/>
        <v/>
      </c>
      <c r="Y385" s="471">
        <f t="shared" si="25"/>
        <v>59</v>
      </c>
      <c r="Z385" s="471" t="str">
        <f t="shared" si="26"/>
        <v/>
      </c>
      <c r="AA385" s="471" t="b">
        <f t="shared" si="27"/>
        <v>0</v>
      </c>
      <c r="AB385" s="471" t="s">
        <v>1845</v>
      </c>
      <c r="AC385" s="471" t="str">
        <f t="array" ref="AC385">IFERROR(IF(INDEX('Disaggregation Records'!$G$95:$G$183,MATCH(LEFT(Z385,255),LEFT('Disaggregation Records'!$D$95:$D$183,255),0))=0,"",INDEX('Disaggregation Records'!$G$95:$G$183,MATCH(LEFT(Z385,255),LEFT('Disaggregation Records'!$D$95:$D$183,255),0))),"")</f>
        <v/>
      </c>
      <c r="AD385" s="471" t="s">
        <v>753</v>
      </c>
      <c r="AE385" s="219"/>
      <c r="AF385" s="135"/>
      <c r="AG385" s="135"/>
    </row>
    <row r="386" spans="1:33" ht="37.5" customHeight="1" x14ac:dyDescent="0.3">
      <c r="A386" s="366">
        <v>6</v>
      </c>
      <c r="B386" s="383" t="str">
        <f>IFERROR(VLOOKUP(A386,'Coverage Indicators - Section D'!$A$10:$Y$34,25,FALSE),"")</f>
        <v/>
      </c>
      <c r="C386" s="466" t="str">
        <f t="array" ref="C386">IFERROR(IF(INDEX('Disaggregation Records'!$E$95:$E$183,MATCH(LEFT(Z386,255),LEFT('Disaggregation Records'!$D$95:$D$183,255),0))=0,"",INDEX('Disaggregation Records'!$E$95:$E$183,MATCH(LEFT(Z386,255),LEFT('Disaggregation Records'!$D$95:$D$183,255),0))),"")</f>
        <v/>
      </c>
      <c r="D386" s="466" t="str">
        <f t="array" ref="D386">IFERROR(IF(INDEX('Disaggregation Records'!$F$95:$F$183,MATCH(LEFT(Z386,255),LEFT('Disaggregation Records'!$D$95:$D$183,255),0))=0,"",INDEX('Disaggregation Records'!$F$95:$F$183,MATCH(LEFT(Z386,255),LEFT('Disaggregation Records'!$D$95:$D$183,255),0))),"")</f>
        <v/>
      </c>
      <c r="E386" s="385" t="str">
        <f t="array" ref="E386">IFERROR(IF(INDEX('Disaggregation Data'!$K$315:$K$536,MATCH(LEFT(X386,255),LEFT('Disaggregation Data'!$J$315:$J$536,255),0))=0,"",INDEX('Disaggregation Data'!$K$315:$K$536,MATCH(LEFT(X386,255),LEFT('Disaggregation Data'!J$315:$J$536,255),0))),"")</f>
        <v/>
      </c>
      <c r="F386" s="386" t="str">
        <f t="array" ref="F386">IFERROR(IF(INDEX('Disaggregation Data'!$L$315:$L$536,MATCH(LEFT(X386,255),LEFT('Disaggregation Data'!$J$315:$J$536,255),0))=0,"",INDEX('Disaggregation Data'!$L$315:$L$536,MATCH(LEFT(X386,255),LEFT('Disaggregation Data'!J$315:$J$536,255),0))),"")</f>
        <v/>
      </c>
      <c r="G386" s="441" t="str">
        <f t="array" ref="G386">IFERROR(IF(INDEX('Disaggregation Data'!$M$315:$M$536,MATCH(LEFT(X386,255),LEFT('Disaggregation Data'!$J$315:$J$536,255),0))=0,(E386/F386)*100,INDEX('Disaggregation Data'!$M$315:$M$536,MATCH(LEFT(X386,255),LEFT('Disaggregation Data'!J$315:$J$536,255),0))),"")</f>
        <v/>
      </c>
      <c r="H386" s="389" t="str">
        <f t="array" ref="H386">IFERROR(IF(INDEX('Disaggregation Data'!$N$315:$N$536,MATCH(LEFT(X386,255),LEFT('Disaggregation Data'!$J$315:$J$536,255),0))=0,"",INDEX('Disaggregation Data'!$N$315:$N$536,MATCH(LEFT(X386,255),LEFT('Disaggregation Data'!J$315:$J$536,255),0))),"")</f>
        <v/>
      </c>
      <c r="I386" s="470"/>
      <c r="J386" s="470"/>
      <c r="K386" s="470"/>
      <c r="L386" s="470"/>
      <c r="M386" s="470"/>
      <c r="N386" s="470"/>
      <c r="O386" s="470"/>
      <c r="P386" s="470"/>
      <c r="Q386" s="470"/>
      <c r="R386" s="470"/>
      <c r="S386" s="470"/>
      <c r="T386" s="470"/>
      <c r="U386" s="389" t="str">
        <f t="array" ref="U386">IFERROR(IF(INDEX('Disaggregation Data'!$O$315:$O$536,MATCH(LEFT(X386,255),LEFT('Disaggregation Data'!$J$315:$J$536,255),0))=0,"",INDEX('Disaggregation Data'!$O$315:$O$536,MATCH(LEFT(X386,255),LEFT('Disaggregation Data'!J$315:$J$536,255),0))),"")</f>
        <v/>
      </c>
      <c r="V386" s="401" t="str">
        <f t="array" ref="V386">IFERROR(IF(INDEX('Disaggregation Data'!$P$315:$P$536,MATCH(LEFT(X386,255),LEFT('Disaggregation Data'!$J$315:$J$536,255),0))=0,"",INDEX('Disaggregation Data'!$P$315:$P$536,MATCH(LEFT(X386,255),LEFT('Disaggregation Data'!J$315:$J$536,255),0))),"")</f>
        <v/>
      </c>
      <c r="W386" s="471"/>
      <c r="X386" s="471" t="str">
        <f t="shared" si="24"/>
        <v/>
      </c>
      <c r="Y386" s="471">
        <f t="shared" si="25"/>
        <v>60</v>
      </c>
      <c r="Z386" s="471" t="str">
        <f t="shared" si="26"/>
        <v/>
      </c>
      <c r="AA386" s="471" t="b">
        <f t="shared" si="27"/>
        <v>0</v>
      </c>
      <c r="AB386" s="471" t="s">
        <v>1846</v>
      </c>
      <c r="AC386" s="471" t="str">
        <f t="array" ref="AC386">IFERROR(IF(INDEX('Disaggregation Records'!$G$95:$G$183,MATCH(LEFT(Z386,255),LEFT('Disaggregation Records'!$D$95:$D$183,255),0))=0,"",INDEX('Disaggregation Records'!$G$95:$G$183,MATCH(LEFT(Z386,255),LEFT('Disaggregation Records'!$D$95:$D$183,255),0))),"")</f>
        <v/>
      </c>
      <c r="AD386" s="471" t="s">
        <v>753</v>
      </c>
      <c r="AE386" s="219"/>
      <c r="AF386" s="135"/>
      <c r="AG386" s="135"/>
    </row>
    <row r="387" spans="1:33" ht="37.5" customHeight="1" x14ac:dyDescent="0.3">
      <c r="A387" s="366">
        <v>7</v>
      </c>
      <c r="B387" s="383" t="str">
        <f>IFERROR(VLOOKUP(A387,'Coverage Indicators - Section D'!$A$10:$Y$34,25,FALSE),"")</f>
        <v/>
      </c>
      <c r="C387" s="466" t="str">
        <f t="array" ref="C387">IFERROR(IF(INDEX('Disaggregation Records'!$E$95:$E$183,MATCH(LEFT(Z387,255),LEFT('Disaggregation Records'!$D$95:$D$183,255),0))=0,"",INDEX('Disaggregation Records'!$E$95:$E$183,MATCH(LEFT(Z387,255),LEFT('Disaggregation Records'!$D$95:$D$183,255),0))),"")</f>
        <v/>
      </c>
      <c r="D387" s="466" t="str">
        <f t="array" ref="D387">IFERROR(IF(INDEX('Disaggregation Records'!$F$95:$F$183,MATCH(LEFT(Z387,255),LEFT('Disaggregation Records'!$D$95:$D$183,255),0))=0,"",INDEX('Disaggregation Records'!$F$95:$F$183,MATCH(LEFT(Z387,255),LEFT('Disaggregation Records'!$D$95:$D$183,255),0))),"")</f>
        <v/>
      </c>
      <c r="E387" s="385" t="str">
        <f t="array" ref="E387">IFERROR(IF(INDEX('Disaggregation Data'!$K$315:$K$536,MATCH(LEFT(X387,255),LEFT('Disaggregation Data'!$J$315:$J$536,255),0))=0,"",INDEX('Disaggregation Data'!$K$315:$K$536,MATCH(LEFT(X387,255),LEFT('Disaggregation Data'!J$315:$J$536,255),0))),"")</f>
        <v/>
      </c>
      <c r="F387" s="386" t="str">
        <f t="array" ref="F387">IFERROR(IF(INDEX('Disaggregation Data'!$L$315:$L$536,MATCH(LEFT(X387,255),LEFT('Disaggregation Data'!$J$315:$J$536,255),0))=0,"",INDEX('Disaggregation Data'!$L$315:$L$536,MATCH(LEFT(X387,255),LEFT('Disaggregation Data'!J$315:$J$536,255),0))),"")</f>
        <v/>
      </c>
      <c r="G387" s="441" t="str">
        <f t="array" ref="G387">IFERROR(IF(INDEX('Disaggregation Data'!$M$315:$M$536,MATCH(LEFT(X387,255),LEFT('Disaggregation Data'!$J$315:$J$536,255),0))=0,(E387/F387)*100,INDEX('Disaggregation Data'!$M$315:$M$536,MATCH(LEFT(X387,255),LEFT('Disaggregation Data'!J$315:$J$536,255),0))),"")</f>
        <v/>
      </c>
      <c r="H387" s="389" t="str">
        <f t="array" ref="H387">IFERROR(IF(INDEX('Disaggregation Data'!$N$315:$N$536,MATCH(LEFT(X387,255),LEFT('Disaggregation Data'!$J$315:$J$536,255),0))=0,"",INDEX('Disaggregation Data'!$N$315:$N$536,MATCH(LEFT(X387,255),LEFT('Disaggregation Data'!J$315:$J$536,255),0))),"")</f>
        <v/>
      </c>
      <c r="I387" s="470"/>
      <c r="J387" s="470"/>
      <c r="K387" s="470"/>
      <c r="L387" s="470"/>
      <c r="M387" s="470"/>
      <c r="N387" s="470"/>
      <c r="O387" s="470"/>
      <c r="P387" s="470"/>
      <c r="Q387" s="470"/>
      <c r="R387" s="470"/>
      <c r="S387" s="470"/>
      <c r="T387" s="470"/>
      <c r="U387" s="389" t="str">
        <f t="array" ref="U387">IFERROR(IF(INDEX('Disaggregation Data'!$O$315:$O$536,MATCH(LEFT(X387,255),LEFT('Disaggregation Data'!$J$315:$J$536,255),0))=0,"",INDEX('Disaggregation Data'!$O$315:$O$536,MATCH(LEFT(X387,255),LEFT('Disaggregation Data'!J$315:$J$536,255),0))),"")</f>
        <v/>
      </c>
      <c r="V387" s="401" t="str">
        <f t="array" ref="V387">IFERROR(IF(INDEX('Disaggregation Data'!$P$315:$P$536,MATCH(LEFT(X387,255),LEFT('Disaggregation Data'!$J$315:$J$536,255),0))=0,"",INDEX('Disaggregation Data'!$P$315:$P$536,MATCH(LEFT(X387,255),LEFT('Disaggregation Data'!J$315:$J$536,255),0))),"")</f>
        <v/>
      </c>
      <c r="W387" s="471"/>
      <c r="X387" s="471" t="str">
        <f t="shared" si="24"/>
        <v/>
      </c>
      <c r="Y387" s="471">
        <f t="shared" si="25"/>
        <v>61</v>
      </c>
      <c r="Z387" s="471" t="str">
        <f t="shared" si="26"/>
        <v/>
      </c>
      <c r="AA387" s="471" t="b">
        <f t="shared" si="27"/>
        <v>0</v>
      </c>
      <c r="AB387" s="471" t="s">
        <v>1847</v>
      </c>
      <c r="AC387" s="471" t="str">
        <f t="array" ref="AC387">IFERROR(IF(INDEX('Disaggregation Records'!$G$95:$G$183,MATCH(LEFT(Z387,255),LEFT('Disaggregation Records'!$D$95:$D$183,255),0))=0,"",INDEX('Disaggregation Records'!$G$95:$G$183,MATCH(LEFT(Z387,255),LEFT('Disaggregation Records'!$D$95:$D$183,255),0))),"")</f>
        <v/>
      </c>
      <c r="AD387" s="471" t="s">
        <v>756</v>
      </c>
      <c r="AE387" s="219"/>
      <c r="AF387" s="135"/>
      <c r="AG387" s="135"/>
    </row>
    <row r="388" spans="1:33" ht="37.5" customHeight="1" x14ac:dyDescent="0.3">
      <c r="A388" s="366">
        <v>7</v>
      </c>
      <c r="B388" s="383" t="str">
        <f>IFERROR(VLOOKUP(A388,'Coverage Indicators - Section D'!$A$10:$Y$34,25,FALSE),"")</f>
        <v/>
      </c>
      <c r="C388" s="466" t="str">
        <f t="array" ref="C388">IFERROR(IF(INDEX('Disaggregation Records'!$E$95:$E$183,MATCH(LEFT(Z388,255),LEFT('Disaggregation Records'!$D$95:$D$183,255),0))=0,"",INDEX('Disaggregation Records'!$E$95:$E$183,MATCH(LEFT(Z388,255),LEFT('Disaggregation Records'!$D$95:$D$183,255),0))),"")</f>
        <v/>
      </c>
      <c r="D388" s="466" t="str">
        <f t="array" ref="D388">IFERROR(IF(INDEX('Disaggregation Records'!$F$95:$F$183,MATCH(LEFT(Z388,255),LEFT('Disaggregation Records'!$D$95:$D$183,255),0))=0,"",INDEX('Disaggregation Records'!$F$95:$F$183,MATCH(LEFT(Z388,255),LEFT('Disaggregation Records'!$D$95:$D$183,255),0))),"")</f>
        <v/>
      </c>
      <c r="E388" s="385" t="str">
        <f t="array" ref="E388">IFERROR(IF(INDEX('Disaggregation Data'!$K$315:$K$536,MATCH(LEFT(X388,255),LEFT('Disaggregation Data'!$J$315:$J$536,255),0))=0,"",INDEX('Disaggregation Data'!$K$315:$K$536,MATCH(LEFT(X388,255),LEFT('Disaggregation Data'!J$315:$J$536,255),0))),"")</f>
        <v/>
      </c>
      <c r="F388" s="386" t="str">
        <f t="array" ref="F388">IFERROR(IF(INDEX('Disaggregation Data'!$L$315:$L$536,MATCH(LEFT(X388,255),LEFT('Disaggregation Data'!$J$315:$J$536,255),0))=0,"",INDEX('Disaggregation Data'!$L$315:$L$536,MATCH(LEFT(X388,255),LEFT('Disaggregation Data'!J$315:$J$536,255),0))),"")</f>
        <v/>
      </c>
      <c r="G388" s="441" t="str">
        <f t="array" ref="G388">IFERROR(IF(INDEX('Disaggregation Data'!$M$315:$M$536,MATCH(LEFT(X388,255),LEFT('Disaggregation Data'!$J$315:$J$536,255),0))=0,(E388/F388)*100,INDEX('Disaggregation Data'!$M$315:$M$536,MATCH(LEFT(X388,255),LEFT('Disaggregation Data'!J$315:$J$536,255),0))),"")</f>
        <v/>
      </c>
      <c r="H388" s="389" t="str">
        <f t="array" ref="H388">IFERROR(IF(INDEX('Disaggregation Data'!$N$315:$N$536,MATCH(LEFT(X388,255),LEFT('Disaggregation Data'!$J$315:$J$536,255),0))=0,"",INDEX('Disaggregation Data'!$N$315:$N$536,MATCH(LEFT(X388,255),LEFT('Disaggregation Data'!J$315:$J$536,255),0))),"")</f>
        <v/>
      </c>
      <c r="I388" s="470"/>
      <c r="J388" s="470"/>
      <c r="K388" s="470"/>
      <c r="L388" s="470"/>
      <c r="M388" s="470"/>
      <c r="N388" s="470"/>
      <c r="O388" s="470"/>
      <c r="P388" s="470"/>
      <c r="Q388" s="470"/>
      <c r="R388" s="470"/>
      <c r="S388" s="470"/>
      <c r="T388" s="470"/>
      <c r="U388" s="389" t="str">
        <f t="array" ref="U388">IFERROR(IF(INDEX('Disaggregation Data'!$O$315:$O$536,MATCH(LEFT(X388,255),LEFT('Disaggregation Data'!$J$315:$J$536,255),0))=0,"",INDEX('Disaggregation Data'!$O$315:$O$536,MATCH(LEFT(X388,255),LEFT('Disaggregation Data'!J$315:$J$536,255),0))),"")</f>
        <v/>
      </c>
      <c r="V388" s="401" t="str">
        <f t="array" ref="V388">IFERROR(IF(INDEX('Disaggregation Data'!$P$315:$P$536,MATCH(LEFT(X388,255),LEFT('Disaggregation Data'!$J$315:$J$536,255),0))=0,"",INDEX('Disaggregation Data'!$P$315:$P$536,MATCH(LEFT(X388,255),LEFT('Disaggregation Data'!J$315:$J$536,255),0))),"")</f>
        <v/>
      </c>
      <c r="W388" s="471"/>
      <c r="X388" s="471" t="str">
        <f t="shared" si="24"/>
        <v/>
      </c>
      <c r="Y388" s="471">
        <f t="shared" si="25"/>
        <v>62</v>
      </c>
      <c r="Z388" s="471" t="str">
        <f t="shared" si="26"/>
        <v/>
      </c>
      <c r="AA388" s="471" t="b">
        <f t="shared" si="27"/>
        <v>0</v>
      </c>
      <c r="AB388" s="471" t="s">
        <v>1848</v>
      </c>
      <c r="AC388" s="471" t="str">
        <f t="array" ref="AC388">IFERROR(IF(INDEX('Disaggregation Records'!$G$95:$G$183,MATCH(LEFT(Z388,255),LEFT('Disaggregation Records'!$D$95:$D$183,255),0))=0,"",INDEX('Disaggregation Records'!$G$95:$G$183,MATCH(LEFT(Z388,255),LEFT('Disaggregation Records'!$D$95:$D$183,255),0))),"")</f>
        <v/>
      </c>
      <c r="AD388" s="471" t="s">
        <v>756</v>
      </c>
      <c r="AE388" s="219"/>
      <c r="AF388" s="135"/>
      <c r="AG388" s="135"/>
    </row>
    <row r="389" spans="1:33" ht="37.5" customHeight="1" x14ac:dyDescent="0.3">
      <c r="A389" s="366">
        <v>7</v>
      </c>
      <c r="B389" s="383" t="str">
        <f>IFERROR(VLOOKUP(A389,'Coverage Indicators - Section D'!$A$10:$Y$34,25,FALSE),"")</f>
        <v/>
      </c>
      <c r="C389" s="466" t="str">
        <f t="array" ref="C389">IFERROR(IF(INDEX('Disaggregation Records'!$E$95:$E$183,MATCH(LEFT(Z389,255),LEFT('Disaggregation Records'!$D$95:$D$183,255),0))=0,"",INDEX('Disaggregation Records'!$E$95:$E$183,MATCH(LEFT(Z389,255),LEFT('Disaggregation Records'!$D$95:$D$183,255),0))),"")</f>
        <v/>
      </c>
      <c r="D389" s="466" t="str">
        <f t="array" ref="D389">IFERROR(IF(INDEX('Disaggregation Records'!$F$95:$F$183,MATCH(LEFT(Z389,255),LEFT('Disaggregation Records'!$D$95:$D$183,255),0))=0,"",INDEX('Disaggregation Records'!$F$95:$F$183,MATCH(LEFT(Z389,255),LEFT('Disaggregation Records'!$D$95:$D$183,255),0))),"")</f>
        <v/>
      </c>
      <c r="E389" s="385" t="str">
        <f t="array" ref="E389">IFERROR(IF(INDEX('Disaggregation Data'!$K$315:$K$536,MATCH(LEFT(X389,255),LEFT('Disaggregation Data'!$J$315:$J$536,255),0))=0,"",INDEX('Disaggregation Data'!$K$315:$K$536,MATCH(LEFT(X389,255),LEFT('Disaggregation Data'!J$315:$J$536,255),0))),"")</f>
        <v/>
      </c>
      <c r="F389" s="386" t="str">
        <f t="array" ref="F389">IFERROR(IF(INDEX('Disaggregation Data'!$L$315:$L$536,MATCH(LEFT(X389,255),LEFT('Disaggregation Data'!$J$315:$J$536,255),0))=0,"",INDEX('Disaggregation Data'!$L$315:$L$536,MATCH(LEFT(X389,255),LEFT('Disaggregation Data'!J$315:$J$536,255),0))),"")</f>
        <v/>
      </c>
      <c r="G389" s="441" t="str">
        <f t="array" ref="G389">IFERROR(IF(INDEX('Disaggregation Data'!$M$315:$M$536,MATCH(LEFT(X389,255),LEFT('Disaggregation Data'!$J$315:$J$536,255),0))=0,(E389/F389)*100,INDEX('Disaggregation Data'!$M$315:$M$536,MATCH(LEFT(X389,255),LEFT('Disaggregation Data'!J$315:$J$536,255),0))),"")</f>
        <v/>
      </c>
      <c r="H389" s="389" t="str">
        <f t="array" ref="H389">IFERROR(IF(INDEX('Disaggregation Data'!$N$315:$N$536,MATCH(LEFT(X389,255),LEFT('Disaggregation Data'!$J$315:$J$536,255),0))=0,"",INDEX('Disaggregation Data'!$N$315:$N$536,MATCH(LEFT(X389,255),LEFT('Disaggregation Data'!J$315:$J$536,255),0))),"")</f>
        <v/>
      </c>
      <c r="I389" s="470"/>
      <c r="J389" s="470"/>
      <c r="K389" s="470"/>
      <c r="L389" s="470"/>
      <c r="M389" s="470"/>
      <c r="N389" s="470"/>
      <c r="O389" s="470"/>
      <c r="P389" s="470"/>
      <c r="Q389" s="470"/>
      <c r="R389" s="470"/>
      <c r="S389" s="470"/>
      <c r="T389" s="470"/>
      <c r="U389" s="389" t="str">
        <f t="array" ref="U389">IFERROR(IF(INDEX('Disaggregation Data'!$O$315:$O$536,MATCH(LEFT(X389,255),LEFT('Disaggregation Data'!$J$315:$J$536,255),0))=0,"",INDEX('Disaggregation Data'!$O$315:$O$536,MATCH(LEFT(X389,255),LEFT('Disaggregation Data'!J$315:$J$536,255),0))),"")</f>
        <v/>
      </c>
      <c r="V389" s="401" t="str">
        <f t="array" ref="V389">IFERROR(IF(INDEX('Disaggregation Data'!$P$315:$P$536,MATCH(LEFT(X389,255),LEFT('Disaggregation Data'!$J$315:$J$536,255),0))=0,"",INDEX('Disaggregation Data'!$P$315:$P$536,MATCH(LEFT(X389,255),LEFT('Disaggregation Data'!J$315:$J$536,255),0))),"")</f>
        <v/>
      </c>
      <c r="W389" s="471"/>
      <c r="X389" s="471" t="str">
        <f t="shared" si="24"/>
        <v/>
      </c>
      <c r="Y389" s="471">
        <f t="shared" si="25"/>
        <v>63</v>
      </c>
      <c r="Z389" s="471" t="str">
        <f t="shared" si="26"/>
        <v/>
      </c>
      <c r="AA389" s="471" t="b">
        <f t="shared" si="27"/>
        <v>0</v>
      </c>
      <c r="AB389" s="471" t="s">
        <v>1849</v>
      </c>
      <c r="AC389" s="471" t="str">
        <f t="array" ref="AC389">IFERROR(IF(INDEX('Disaggregation Records'!$G$95:$G$183,MATCH(LEFT(Z389,255),LEFT('Disaggregation Records'!$D$95:$D$183,255),0))=0,"",INDEX('Disaggregation Records'!$G$95:$G$183,MATCH(LEFT(Z389,255),LEFT('Disaggregation Records'!$D$95:$D$183,255),0))),"")</f>
        <v/>
      </c>
      <c r="AD389" s="471" t="s">
        <v>756</v>
      </c>
      <c r="AE389" s="219"/>
      <c r="AF389" s="135"/>
      <c r="AG389" s="135"/>
    </row>
    <row r="390" spans="1:33" ht="37.5" customHeight="1" x14ac:dyDescent="0.3">
      <c r="A390" s="366">
        <v>7</v>
      </c>
      <c r="B390" s="383" t="str">
        <f>IFERROR(VLOOKUP(A390,'Coverage Indicators - Section D'!$A$10:$Y$34,25,FALSE),"")</f>
        <v/>
      </c>
      <c r="C390" s="466" t="str">
        <f t="array" ref="C390">IFERROR(IF(INDEX('Disaggregation Records'!$E$95:$E$183,MATCH(LEFT(Z390,255),LEFT('Disaggregation Records'!$D$95:$D$183,255),0))=0,"",INDEX('Disaggregation Records'!$E$95:$E$183,MATCH(LEFT(Z390,255),LEFT('Disaggregation Records'!$D$95:$D$183,255),0))),"")</f>
        <v/>
      </c>
      <c r="D390" s="466" t="str">
        <f t="array" ref="D390">IFERROR(IF(INDEX('Disaggregation Records'!$F$95:$F$183,MATCH(LEFT(Z390,255),LEFT('Disaggregation Records'!$D$95:$D$183,255),0))=0,"",INDEX('Disaggregation Records'!$F$95:$F$183,MATCH(LEFT(Z390,255),LEFT('Disaggregation Records'!$D$95:$D$183,255),0))),"")</f>
        <v/>
      </c>
      <c r="E390" s="385" t="str">
        <f t="array" ref="E390">IFERROR(IF(INDEX('Disaggregation Data'!$K$315:$K$536,MATCH(LEFT(X390,255),LEFT('Disaggregation Data'!$J$315:$J$536,255),0))=0,"",INDEX('Disaggregation Data'!$K$315:$K$536,MATCH(LEFT(X390,255),LEFT('Disaggregation Data'!J$315:$J$536,255),0))),"")</f>
        <v/>
      </c>
      <c r="F390" s="386" t="str">
        <f t="array" ref="F390">IFERROR(IF(INDEX('Disaggregation Data'!$L$315:$L$536,MATCH(LEFT(X390,255),LEFT('Disaggregation Data'!$J$315:$J$536,255),0))=0,"",INDEX('Disaggregation Data'!$L$315:$L$536,MATCH(LEFT(X390,255),LEFT('Disaggregation Data'!J$315:$J$536,255),0))),"")</f>
        <v/>
      </c>
      <c r="G390" s="441" t="str">
        <f t="array" ref="G390">IFERROR(IF(INDEX('Disaggregation Data'!$M$315:$M$536,MATCH(LEFT(X390,255),LEFT('Disaggregation Data'!$J$315:$J$536,255),0))=0,(E390/F390)*100,INDEX('Disaggregation Data'!$M$315:$M$536,MATCH(LEFT(X390,255),LEFT('Disaggregation Data'!J$315:$J$536,255),0))),"")</f>
        <v/>
      </c>
      <c r="H390" s="389" t="str">
        <f t="array" ref="H390">IFERROR(IF(INDEX('Disaggregation Data'!$N$315:$N$536,MATCH(LEFT(X390,255),LEFT('Disaggregation Data'!$J$315:$J$536,255),0))=0,"",INDEX('Disaggregation Data'!$N$315:$N$536,MATCH(LEFT(X390,255),LEFT('Disaggregation Data'!J$315:$J$536,255),0))),"")</f>
        <v/>
      </c>
      <c r="I390" s="470"/>
      <c r="J390" s="470"/>
      <c r="K390" s="470"/>
      <c r="L390" s="470"/>
      <c r="M390" s="470"/>
      <c r="N390" s="470"/>
      <c r="O390" s="470"/>
      <c r="P390" s="470"/>
      <c r="Q390" s="470"/>
      <c r="R390" s="470"/>
      <c r="S390" s="470"/>
      <c r="T390" s="470"/>
      <c r="U390" s="389" t="str">
        <f t="array" ref="U390">IFERROR(IF(INDEX('Disaggregation Data'!$O$315:$O$536,MATCH(LEFT(X390,255),LEFT('Disaggregation Data'!$J$315:$J$536,255),0))=0,"",INDEX('Disaggregation Data'!$O$315:$O$536,MATCH(LEFT(X390,255),LEFT('Disaggregation Data'!J$315:$J$536,255),0))),"")</f>
        <v/>
      </c>
      <c r="V390" s="401" t="str">
        <f t="array" ref="V390">IFERROR(IF(INDEX('Disaggregation Data'!$P$315:$P$536,MATCH(LEFT(X390,255),LEFT('Disaggregation Data'!$J$315:$J$536,255),0))=0,"",INDEX('Disaggregation Data'!$P$315:$P$536,MATCH(LEFT(X390,255),LEFT('Disaggregation Data'!J$315:$J$536,255),0))),"")</f>
        <v/>
      </c>
      <c r="W390" s="471"/>
      <c r="X390" s="471" t="str">
        <f t="shared" si="24"/>
        <v/>
      </c>
      <c r="Y390" s="471">
        <f t="shared" si="25"/>
        <v>64</v>
      </c>
      <c r="Z390" s="471" t="str">
        <f t="shared" si="26"/>
        <v/>
      </c>
      <c r="AA390" s="471" t="b">
        <f t="shared" si="27"/>
        <v>0</v>
      </c>
      <c r="AB390" s="471" t="s">
        <v>1850</v>
      </c>
      <c r="AC390" s="471" t="str">
        <f t="array" ref="AC390">IFERROR(IF(INDEX('Disaggregation Records'!$G$95:$G$183,MATCH(LEFT(Z390,255),LEFT('Disaggregation Records'!$D$95:$D$183,255),0))=0,"",INDEX('Disaggregation Records'!$G$95:$G$183,MATCH(LEFT(Z390,255),LEFT('Disaggregation Records'!$D$95:$D$183,255),0))),"")</f>
        <v/>
      </c>
      <c r="AD390" s="471" t="s">
        <v>756</v>
      </c>
      <c r="AE390" s="219"/>
      <c r="AF390" s="135"/>
      <c r="AG390" s="135"/>
    </row>
    <row r="391" spans="1:33" ht="37.5" customHeight="1" x14ac:dyDescent="0.3">
      <c r="A391" s="366">
        <v>7</v>
      </c>
      <c r="B391" s="383" t="str">
        <f>IFERROR(VLOOKUP(A391,'Coverage Indicators - Section D'!$A$10:$Y$34,25,FALSE),"")</f>
        <v/>
      </c>
      <c r="C391" s="466" t="str">
        <f t="array" ref="C391">IFERROR(IF(INDEX('Disaggregation Records'!$E$95:$E$183,MATCH(LEFT(Z391,255),LEFT('Disaggregation Records'!$D$95:$D$183,255),0))=0,"",INDEX('Disaggregation Records'!$E$95:$E$183,MATCH(LEFT(Z391,255),LEFT('Disaggregation Records'!$D$95:$D$183,255),0))),"")</f>
        <v/>
      </c>
      <c r="D391" s="466" t="str">
        <f t="array" ref="D391">IFERROR(IF(INDEX('Disaggregation Records'!$F$95:$F$183,MATCH(LEFT(Z391,255),LEFT('Disaggregation Records'!$D$95:$D$183,255),0))=0,"",INDEX('Disaggregation Records'!$F$95:$F$183,MATCH(LEFT(Z391,255),LEFT('Disaggregation Records'!$D$95:$D$183,255),0))),"")</f>
        <v/>
      </c>
      <c r="E391" s="385" t="str">
        <f t="array" ref="E391">IFERROR(IF(INDEX('Disaggregation Data'!$K$315:$K$536,MATCH(LEFT(X391,255),LEFT('Disaggregation Data'!$J$315:$J$536,255),0))=0,"",INDEX('Disaggregation Data'!$K$315:$K$536,MATCH(LEFT(X391,255),LEFT('Disaggregation Data'!J$315:$J$536,255),0))),"")</f>
        <v/>
      </c>
      <c r="F391" s="386" t="str">
        <f t="array" ref="F391">IFERROR(IF(INDEX('Disaggregation Data'!$L$315:$L$536,MATCH(LEFT(X391,255),LEFT('Disaggregation Data'!$J$315:$J$536,255),0))=0,"",INDEX('Disaggregation Data'!$L$315:$L$536,MATCH(LEFT(X391,255),LEFT('Disaggregation Data'!J$315:$J$536,255),0))),"")</f>
        <v/>
      </c>
      <c r="G391" s="441" t="str">
        <f t="array" ref="G391">IFERROR(IF(INDEX('Disaggregation Data'!$M$315:$M$536,MATCH(LEFT(X391,255),LEFT('Disaggregation Data'!$J$315:$J$536,255),0))=0,(E391/F391)*100,INDEX('Disaggregation Data'!$M$315:$M$536,MATCH(LEFT(X391,255),LEFT('Disaggregation Data'!J$315:$J$536,255),0))),"")</f>
        <v/>
      </c>
      <c r="H391" s="389" t="str">
        <f t="array" ref="H391">IFERROR(IF(INDEX('Disaggregation Data'!$N$315:$N$536,MATCH(LEFT(X391,255),LEFT('Disaggregation Data'!$J$315:$J$536,255),0))=0,"",INDEX('Disaggregation Data'!$N$315:$N$536,MATCH(LEFT(X391,255),LEFT('Disaggregation Data'!J$315:$J$536,255),0))),"")</f>
        <v/>
      </c>
      <c r="I391" s="470"/>
      <c r="J391" s="470"/>
      <c r="K391" s="470"/>
      <c r="L391" s="470"/>
      <c r="M391" s="470"/>
      <c r="N391" s="470"/>
      <c r="O391" s="470"/>
      <c r="P391" s="470"/>
      <c r="Q391" s="470"/>
      <c r="R391" s="470"/>
      <c r="S391" s="470"/>
      <c r="T391" s="470"/>
      <c r="U391" s="389" t="str">
        <f t="array" ref="U391">IFERROR(IF(INDEX('Disaggregation Data'!$O$315:$O$536,MATCH(LEFT(X391,255),LEFT('Disaggregation Data'!$J$315:$J$536,255),0))=0,"",INDEX('Disaggregation Data'!$O$315:$O$536,MATCH(LEFT(X391,255),LEFT('Disaggregation Data'!J$315:$J$536,255),0))),"")</f>
        <v/>
      </c>
      <c r="V391" s="401" t="str">
        <f t="array" ref="V391">IFERROR(IF(INDEX('Disaggregation Data'!$P$315:$P$536,MATCH(LEFT(X391,255),LEFT('Disaggregation Data'!$J$315:$J$536,255),0))=0,"",INDEX('Disaggregation Data'!$P$315:$P$536,MATCH(LEFT(X391,255),LEFT('Disaggregation Data'!J$315:$J$536,255),0))),"")</f>
        <v/>
      </c>
      <c r="W391" s="471"/>
      <c r="X391" s="471" t="str">
        <f t="shared" ref="X391:X454" si="28">IF(B391&lt;&gt;"",B391&amp;C391&amp;D391,"")</f>
        <v/>
      </c>
      <c r="Y391" s="471">
        <f t="shared" ref="Y391:Y454" si="29">IF(B391=B390,Y390+1,0)</f>
        <v>65</v>
      </c>
      <c r="Z391" s="471" t="str">
        <f t="shared" ref="Z391:Z454" si="30">IF(B391&lt;&gt;"",B391&amp;"-"&amp;Y391,"")</f>
        <v/>
      </c>
      <c r="AA391" s="471" t="b">
        <f t="shared" ref="AA391:AA454" si="31">IFERROR(IF(B391&lt;&gt;"",TRUE,FALSE),"")</f>
        <v>0</v>
      </c>
      <c r="AB391" s="471" t="s">
        <v>1851</v>
      </c>
      <c r="AC391" s="471" t="str">
        <f t="array" ref="AC391">IFERROR(IF(INDEX('Disaggregation Records'!$G$95:$G$183,MATCH(LEFT(Z391,255),LEFT('Disaggregation Records'!$D$95:$D$183,255),0))=0,"",INDEX('Disaggregation Records'!$G$95:$G$183,MATCH(LEFT(Z391,255),LEFT('Disaggregation Records'!$D$95:$D$183,255),0))),"")</f>
        <v/>
      </c>
      <c r="AD391" s="471" t="s">
        <v>756</v>
      </c>
      <c r="AE391" s="219"/>
      <c r="AF391" s="135"/>
      <c r="AG391" s="135"/>
    </row>
    <row r="392" spans="1:33" ht="37.5" customHeight="1" x14ac:dyDescent="0.3">
      <c r="A392" s="366">
        <v>7</v>
      </c>
      <c r="B392" s="383" t="str">
        <f>IFERROR(VLOOKUP(A392,'Coverage Indicators - Section D'!$A$10:$Y$34,25,FALSE),"")</f>
        <v/>
      </c>
      <c r="C392" s="466" t="str">
        <f t="array" ref="C392">IFERROR(IF(INDEX('Disaggregation Records'!$E$95:$E$183,MATCH(LEFT(Z392,255),LEFT('Disaggregation Records'!$D$95:$D$183,255),0))=0,"",INDEX('Disaggregation Records'!$E$95:$E$183,MATCH(LEFT(Z392,255),LEFT('Disaggregation Records'!$D$95:$D$183,255),0))),"")</f>
        <v/>
      </c>
      <c r="D392" s="466" t="str">
        <f t="array" ref="D392">IFERROR(IF(INDEX('Disaggregation Records'!$F$95:$F$183,MATCH(LEFT(Z392,255),LEFT('Disaggregation Records'!$D$95:$D$183,255),0))=0,"",INDEX('Disaggregation Records'!$F$95:$F$183,MATCH(LEFT(Z392,255),LEFT('Disaggregation Records'!$D$95:$D$183,255),0))),"")</f>
        <v/>
      </c>
      <c r="E392" s="385" t="str">
        <f t="array" ref="E392">IFERROR(IF(INDEX('Disaggregation Data'!$K$315:$K$536,MATCH(LEFT(X392,255),LEFT('Disaggregation Data'!$J$315:$J$536,255),0))=0,"",INDEX('Disaggregation Data'!$K$315:$K$536,MATCH(LEFT(X392,255),LEFT('Disaggregation Data'!J$315:$J$536,255),0))),"")</f>
        <v/>
      </c>
      <c r="F392" s="386" t="str">
        <f t="array" ref="F392">IFERROR(IF(INDEX('Disaggregation Data'!$L$315:$L$536,MATCH(LEFT(X392,255),LEFT('Disaggregation Data'!$J$315:$J$536,255),0))=0,"",INDEX('Disaggregation Data'!$L$315:$L$536,MATCH(LEFT(X392,255),LEFT('Disaggregation Data'!J$315:$J$536,255),0))),"")</f>
        <v/>
      </c>
      <c r="G392" s="441" t="str">
        <f t="array" ref="G392">IFERROR(IF(INDEX('Disaggregation Data'!$M$315:$M$536,MATCH(LEFT(X392,255),LEFT('Disaggregation Data'!$J$315:$J$536,255),0))=0,(E392/F392)*100,INDEX('Disaggregation Data'!$M$315:$M$536,MATCH(LEFT(X392,255),LEFT('Disaggregation Data'!J$315:$J$536,255),0))),"")</f>
        <v/>
      </c>
      <c r="H392" s="389" t="str">
        <f t="array" ref="H392">IFERROR(IF(INDEX('Disaggregation Data'!$N$315:$N$536,MATCH(LEFT(X392,255),LEFT('Disaggregation Data'!$J$315:$J$536,255),0))=0,"",INDEX('Disaggregation Data'!$N$315:$N$536,MATCH(LEFT(X392,255),LEFT('Disaggregation Data'!J$315:$J$536,255),0))),"")</f>
        <v/>
      </c>
      <c r="I392" s="470"/>
      <c r="J392" s="470"/>
      <c r="K392" s="470"/>
      <c r="L392" s="470"/>
      <c r="M392" s="470"/>
      <c r="N392" s="470"/>
      <c r="O392" s="470"/>
      <c r="P392" s="470"/>
      <c r="Q392" s="470"/>
      <c r="R392" s="470"/>
      <c r="S392" s="470"/>
      <c r="T392" s="470"/>
      <c r="U392" s="389" t="str">
        <f t="array" ref="U392">IFERROR(IF(INDEX('Disaggregation Data'!$O$315:$O$536,MATCH(LEFT(X392,255),LEFT('Disaggregation Data'!$J$315:$J$536,255),0))=0,"",INDEX('Disaggregation Data'!$O$315:$O$536,MATCH(LEFT(X392,255),LEFT('Disaggregation Data'!J$315:$J$536,255),0))),"")</f>
        <v/>
      </c>
      <c r="V392" s="401" t="str">
        <f t="array" ref="V392">IFERROR(IF(INDEX('Disaggregation Data'!$P$315:$P$536,MATCH(LEFT(X392,255),LEFT('Disaggregation Data'!$J$315:$J$536,255),0))=0,"",INDEX('Disaggregation Data'!$P$315:$P$536,MATCH(LEFT(X392,255),LEFT('Disaggregation Data'!J$315:$J$536,255),0))),"")</f>
        <v/>
      </c>
      <c r="W392" s="471"/>
      <c r="X392" s="471" t="str">
        <f t="shared" si="28"/>
        <v/>
      </c>
      <c r="Y392" s="471">
        <f t="shared" si="29"/>
        <v>66</v>
      </c>
      <c r="Z392" s="471" t="str">
        <f t="shared" si="30"/>
        <v/>
      </c>
      <c r="AA392" s="471" t="b">
        <f t="shared" si="31"/>
        <v>0</v>
      </c>
      <c r="AB392" s="471" t="s">
        <v>1852</v>
      </c>
      <c r="AC392" s="471" t="str">
        <f t="array" ref="AC392">IFERROR(IF(INDEX('Disaggregation Records'!$G$95:$G$183,MATCH(LEFT(Z392,255),LEFT('Disaggregation Records'!$D$95:$D$183,255),0))=0,"",INDEX('Disaggregation Records'!$G$95:$G$183,MATCH(LEFT(Z392,255),LEFT('Disaggregation Records'!$D$95:$D$183,255),0))),"")</f>
        <v/>
      </c>
      <c r="AD392" s="471" t="s">
        <v>756</v>
      </c>
      <c r="AE392" s="219"/>
      <c r="AF392" s="135"/>
      <c r="AG392" s="135"/>
    </row>
    <row r="393" spans="1:33" ht="37.5" customHeight="1" x14ac:dyDescent="0.3">
      <c r="A393" s="366">
        <v>7</v>
      </c>
      <c r="B393" s="383" t="str">
        <f>IFERROR(VLOOKUP(A393,'Coverage Indicators - Section D'!$A$10:$Y$34,25,FALSE),"")</f>
        <v/>
      </c>
      <c r="C393" s="466" t="str">
        <f t="array" ref="C393">IFERROR(IF(INDEX('Disaggregation Records'!$E$95:$E$183,MATCH(LEFT(Z393,255),LEFT('Disaggregation Records'!$D$95:$D$183,255),0))=0,"",INDEX('Disaggregation Records'!$E$95:$E$183,MATCH(LEFT(Z393,255),LEFT('Disaggregation Records'!$D$95:$D$183,255),0))),"")</f>
        <v/>
      </c>
      <c r="D393" s="466" t="str">
        <f t="array" ref="D393">IFERROR(IF(INDEX('Disaggregation Records'!$F$95:$F$183,MATCH(LEFT(Z393,255),LEFT('Disaggregation Records'!$D$95:$D$183,255),0))=0,"",INDEX('Disaggregation Records'!$F$95:$F$183,MATCH(LEFT(Z393,255),LEFT('Disaggregation Records'!$D$95:$D$183,255),0))),"")</f>
        <v/>
      </c>
      <c r="E393" s="385" t="str">
        <f t="array" ref="E393">IFERROR(IF(INDEX('Disaggregation Data'!$K$315:$K$536,MATCH(LEFT(X393,255),LEFT('Disaggregation Data'!$J$315:$J$536,255),0))=0,"",INDEX('Disaggregation Data'!$K$315:$K$536,MATCH(LEFT(X393,255),LEFT('Disaggregation Data'!J$315:$J$536,255),0))),"")</f>
        <v/>
      </c>
      <c r="F393" s="386" t="str">
        <f t="array" ref="F393">IFERROR(IF(INDEX('Disaggregation Data'!$L$315:$L$536,MATCH(LEFT(X393,255),LEFT('Disaggregation Data'!$J$315:$J$536,255),0))=0,"",INDEX('Disaggregation Data'!$L$315:$L$536,MATCH(LEFT(X393,255),LEFT('Disaggregation Data'!J$315:$J$536,255),0))),"")</f>
        <v/>
      </c>
      <c r="G393" s="441" t="str">
        <f t="array" ref="G393">IFERROR(IF(INDEX('Disaggregation Data'!$M$315:$M$536,MATCH(LEFT(X393,255),LEFT('Disaggregation Data'!$J$315:$J$536,255),0))=0,(E393/F393)*100,INDEX('Disaggregation Data'!$M$315:$M$536,MATCH(LEFT(X393,255),LEFT('Disaggregation Data'!J$315:$J$536,255),0))),"")</f>
        <v/>
      </c>
      <c r="H393" s="389" t="str">
        <f t="array" ref="H393">IFERROR(IF(INDEX('Disaggregation Data'!$N$315:$N$536,MATCH(LEFT(X393,255),LEFT('Disaggregation Data'!$J$315:$J$536,255),0))=0,"",INDEX('Disaggregation Data'!$N$315:$N$536,MATCH(LEFT(X393,255),LEFT('Disaggregation Data'!J$315:$J$536,255),0))),"")</f>
        <v/>
      </c>
      <c r="I393" s="470"/>
      <c r="J393" s="470"/>
      <c r="K393" s="470"/>
      <c r="L393" s="470"/>
      <c r="M393" s="470"/>
      <c r="N393" s="470"/>
      <c r="O393" s="470"/>
      <c r="P393" s="470"/>
      <c r="Q393" s="470"/>
      <c r="R393" s="470"/>
      <c r="S393" s="470"/>
      <c r="T393" s="470"/>
      <c r="U393" s="389" t="str">
        <f t="array" ref="U393">IFERROR(IF(INDEX('Disaggregation Data'!$O$315:$O$536,MATCH(LEFT(X393,255),LEFT('Disaggregation Data'!$J$315:$J$536,255),0))=0,"",INDEX('Disaggregation Data'!$O$315:$O$536,MATCH(LEFT(X393,255),LEFT('Disaggregation Data'!J$315:$J$536,255),0))),"")</f>
        <v/>
      </c>
      <c r="V393" s="401" t="str">
        <f t="array" ref="V393">IFERROR(IF(INDEX('Disaggregation Data'!$P$315:$P$536,MATCH(LEFT(X393,255),LEFT('Disaggregation Data'!$J$315:$J$536,255),0))=0,"",INDEX('Disaggregation Data'!$P$315:$P$536,MATCH(LEFT(X393,255),LEFT('Disaggregation Data'!J$315:$J$536,255),0))),"")</f>
        <v/>
      </c>
      <c r="W393" s="471"/>
      <c r="X393" s="471" t="str">
        <f t="shared" si="28"/>
        <v/>
      </c>
      <c r="Y393" s="471">
        <f t="shared" si="29"/>
        <v>67</v>
      </c>
      <c r="Z393" s="471" t="str">
        <f t="shared" si="30"/>
        <v/>
      </c>
      <c r="AA393" s="471" t="b">
        <f t="shared" si="31"/>
        <v>0</v>
      </c>
      <c r="AB393" s="471" t="s">
        <v>1853</v>
      </c>
      <c r="AC393" s="471" t="str">
        <f t="array" ref="AC393">IFERROR(IF(INDEX('Disaggregation Records'!$G$95:$G$183,MATCH(LEFT(Z393,255),LEFT('Disaggregation Records'!$D$95:$D$183,255),0))=0,"",INDEX('Disaggregation Records'!$G$95:$G$183,MATCH(LEFT(Z393,255),LEFT('Disaggregation Records'!$D$95:$D$183,255),0))),"")</f>
        <v/>
      </c>
      <c r="AD393" s="471" t="s">
        <v>756</v>
      </c>
      <c r="AE393" s="219"/>
      <c r="AF393" s="135"/>
      <c r="AG393" s="135"/>
    </row>
    <row r="394" spans="1:33" ht="37.5" customHeight="1" x14ac:dyDescent="0.3">
      <c r="A394" s="366">
        <v>7</v>
      </c>
      <c r="B394" s="383" t="str">
        <f>IFERROR(VLOOKUP(A394,'Coverage Indicators - Section D'!$A$10:$Y$34,25,FALSE),"")</f>
        <v/>
      </c>
      <c r="C394" s="466" t="str">
        <f t="array" ref="C394">IFERROR(IF(INDEX('Disaggregation Records'!$E$95:$E$183,MATCH(LEFT(Z394,255),LEFT('Disaggregation Records'!$D$95:$D$183,255),0))=0,"",INDEX('Disaggregation Records'!$E$95:$E$183,MATCH(LEFT(Z394,255),LEFT('Disaggregation Records'!$D$95:$D$183,255),0))),"")</f>
        <v/>
      </c>
      <c r="D394" s="466" t="str">
        <f t="array" ref="D394">IFERROR(IF(INDEX('Disaggregation Records'!$F$95:$F$183,MATCH(LEFT(Z394,255),LEFT('Disaggregation Records'!$D$95:$D$183,255),0))=0,"",INDEX('Disaggregation Records'!$F$95:$F$183,MATCH(LEFT(Z394,255),LEFT('Disaggregation Records'!$D$95:$D$183,255),0))),"")</f>
        <v/>
      </c>
      <c r="E394" s="385" t="str">
        <f t="array" ref="E394">IFERROR(IF(INDEX('Disaggregation Data'!$K$315:$K$536,MATCH(LEFT(X394,255),LEFT('Disaggregation Data'!$J$315:$J$536,255),0))=0,"",INDEX('Disaggregation Data'!$K$315:$K$536,MATCH(LEFT(X394,255),LEFT('Disaggregation Data'!J$315:$J$536,255),0))),"")</f>
        <v/>
      </c>
      <c r="F394" s="386" t="str">
        <f t="array" ref="F394">IFERROR(IF(INDEX('Disaggregation Data'!$L$315:$L$536,MATCH(LEFT(X394,255),LEFT('Disaggregation Data'!$J$315:$J$536,255),0))=0,"",INDEX('Disaggregation Data'!$L$315:$L$536,MATCH(LEFT(X394,255),LEFT('Disaggregation Data'!J$315:$J$536,255),0))),"")</f>
        <v/>
      </c>
      <c r="G394" s="441" t="str">
        <f t="array" ref="G394">IFERROR(IF(INDEX('Disaggregation Data'!$M$315:$M$536,MATCH(LEFT(X394,255),LEFT('Disaggregation Data'!$J$315:$J$536,255),0))=0,(E394/F394)*100,INDEX('Disaggregation Data'!$M$315:$M$536,MATCH(LEFT(X394,255),LEFT('Disaggregation Data'!J$315:$J$536,255),0))),"")</f>
        <v/>
      </c>
      <c r="H394" s="389" t="str">
        <f t="array" ref="H394">IFERROR(IF(INDEX('Disaggregation Data'!$N$315:$N$536,MATCH(LEFT(X394,255),LEFT('Disaggregation Data'!$J$315:$J$536,255),0))=0,"",INDEX('Disaggregation Data'!$N$315:$N$536,MATCH(LEFT(X394,255),LEFT('Disaggregation Data'!J$315:$J$536,255),0))),"")</f>
        <v/>
      </c>
      <c r="I394" s="470"/>
      <c r="J394" s="470"/>
      <c r="K394" s="470"/>
      <c r="L394" s="470"/>
      <c r="M394" s="470"/>
      <c r="N394" s="470"/>
      <c r="O394" s="470"/>
      <c r="P394" s="470"/>
      <c r="Q394" s="470"/>
      <c r="R394" s="470"/>
      <c r="S394" s="470"/>
      <c r="T394" s="470"/>
      <c r="U394" s="389" t="str">
        <f t="array" ref="U394">IFERROR(IF(INDEX('Disaggregation Data'!$O$315:$O$536,MATCH(LEFT(X394,255),LEFT('Disaggregation Data'!$J$315:$J$536,255),0))=0,"",INDEX('Disaggregation Data'!$O$315:$O$536,MATCH(LEFT(X394,255),LEFT('Disaggregation Data'!J$315:$J$536,255),0))),"")</f>
        <v/>
      </c>
      <c r="V394" s="401" t="str">
        <f t="array" ref="V394">IFERROR(IF(INDEX('Disaggregation Data'!$P$315:$P$536,MATCH(LEFT(X394,255),LEFT('Disaggregation Data'!$J$315:$J$536,255),0))=0,"",INDEX('Disaggregation Data'!$P$315:$P$536,MATCH(LEFT(X394,255),LEFT('Disaggregation Data'!J$315:$J$536,255),0))),"")</f>
        <v/>
      </c>
      <c r="W394" s="471"/>
      <c r="X394" s="471" t="str">
        <f t="shared" si="28"/>
        <v/>
      </c>
      <c r="Y394" s="471">
        <f t="shared" si="29"/>
        <v>68</v>
      </c>
      <c r="Z394" s="471" t="str">
        <f t="shared" si="30"/>
        <v/>
      </c>
      <c r="AA394" s="471" t="b">
        <f t="shared" si="31"/>
        <v>0</v>
      </c>
      <c r="AB394" s="471" t="s">
        <v>1854</v>
      </c>
      <c r="AC394" s="471" t="str">
        <f t="array" ref="AC394">IFERROR(IF(INDEX('Disaggregation Records'!$G$95:$G$183,MATCH(LEFT(Z394,255),LEFT('Disaggregation Records'!$D$95:$D$183,255),0))=0,"",INDEX('Disaggregation Records'!$G$95:$G$183,MATCH(LEFT(Z394,255),LEFT('Disaggregation Records'!$D$95:$D$183,255),0))),"")</f>
        <v/>
      </c>
      <c r="AD394" s="471" t="s">
        <v>756</v>
      </c>
      <c r="AE394" s="219"/>
      <c r="AF394" s="135"/>
      <c r="AG394" s="135"/>
    </row>
    <row r="395" spans="1:33" ht="37.5" customHeight="1" x14ac:dyDescent="0.3">
      <c r="A395" s="366">
        <v>7</v>
      </c>
      <c r="B395" s="383" t="str">
        <f>IFERROR(VLOOKUP(A395,'Coverage Indicators - Section D'!$A$10:$Y$34,25,FALSE),"")</f>
        <v/>
      </c>
      <c r="C395" s="466" t="str">
        <f t="array" ref="C395">IFERROR(IF(INDEX('Disaggregation Records'!$E$95:$E$183,MATCH(LEFT(Z395,255),LEFT('Disaggregation Records'!$D$95:$D$183,255),0))=0,"",INDEX('Disaggregation Records'!$E$95:$E$183,MATCH(LEFT(Z395,255),LEFT('Disaggregation Records'!$D$95:$D$183,255),0))),"")</f>
        <v/>
      </c>
      <c r="D395" s="466" t="str">
        <f t="array" ref="D395">IFERROR(IF(INDEX('Disaggregation Records'!$F$95:$F$183,MATCH(LEFT(Z395,255),LEFT('Disaggregation Records'!$D$95:$D$183,255),0))=0,"",INDEX('Disaggregation Records'!$F$95:$F$183,MATCH(LEFT(Z395,255),LEFT('Disaggregation Records'!$D$95:$D$183,255),0))),"")</f>
        <v/>
      </c>
      <c r="E395" s="385" t="str">
        <f t="array" ref="E395">IFERROR(IF(INDEX('Disaggregation Data'!$K$315:$K$536,MATCH(LEFT(X395,255),LEFT('Disaggregation Data'!$J$315:$J$536,255),0))=0,"",INDEX('Disaggregation Data'!$K$315:$K$536,MATCH(LEFT(X395,255),LEFT('Disaggregation Data'!J$315:$J$536,255),0))),"")</f>
        <v/>
      </c>
      <c r="F395" s="386" t="str">
        <f t="array" ref="F395">IFERROR(IF(INDEX('Disaggregation Data'!$L$315:$L$536,MATCH(LEFT(X395,255),LEFT('Disaggregation Data'!$J$315:$J$536,255),0))=0,"",INDEX('Disaggregation Data'!$L$315:$L$536,MATCH(LEFT(X395,255),LEFT('Disaggregation Data'!J$315:$J$536,255),0))),"")</f>
        <v/>
      </c>
      <c r="G395" s="441" t="str">
        <f t="array" ref="G395">IFERROR(IF(INDEX('Disaggregation Data'!$M$315:$M$536,MATCH(LEFT(X395,255),LEFT('Disaggregation Data'!$J$315:$J$536,255),0))=0,(E395/F395)*100,INDEX('Disaggregation Data'!$M$315:$M$536,MATCH(LEFT(X395,255),LEFT('Disaggregation Data'!J$315:$J$536,255),0))),"")</f>
        <v/>
      </c>
      <c r="H395" s="389" t="str">
        <f t="array" ref="H395">IFERROR(IF(INDEX('Disaggregation Data'!$N$315:$N$536,MATCH(LEFT(X395,255),LEFT('Disaggregation Data'!$J$315:$J$536,255),0))=0,"",INDEX('Disaggregation Data'!$N$315:$N$536,MATCH(LEFT(X395,255),LEFT('Disaggregation Data'!J$315:$J$536,255),0))),"")</f>
        <v/>
      </c>
      <c r="I395" s="470"/>
      <c r="J395" s="470"/>
      <c r="K395" s="470"/>
      <c r="L395" s="470"/>
      <c r="M395" s="470"/>
      <c r="N395" s="470"/>
      <c r="O395" s="470"/>
      <c r="P395" s="470"/>
      <c r="Q395" s="470"/>
      <c r="R395" s="470"/>
      <c r="S395" s="470"/>
      <c r="T395" s="470"/>
      <c r="U395" s="389" t="str">
        <f t="array" ref="U395">IFERROR(IF(INDEX('Disaggregation Data'!$O$315:$O$536,MATCH(LEFT(X395,255),LEFT('Disaggregation Data'!$J$315:$J$536,255),0))=0,"",INDEX('Disaggregation Data'!$O$315:$O$536,MATCH(LEFT(X395,255),LEFT('Disaggregation Data'!J$315:$J$536,255),0))),"")</f>
        <v/>
      </c>
      <c r="V395" s="401" t="str">
        <f t="array" ref="V395">IFERROR(IF(INDEX('Disaggregation Data'!$P$315:$P$536,MATCH(LEFT(X395,255),LEFT('Disaggregation Data'!$J$315:$J$536,255),0))=0,"",INDEX('Disaggregation Data'!$P$315:$P$536,MATCH(LEFT(X395,255),LEFT('Disaggregation Data'!J$315:$J$536,255),0))),"")</f>
        <v/>
      </c>
      <c r="W395" s="471"/>
      <c r="X395" s="471" t="str">
        <f t="shared" si="28"/>
        <v/>
      </c>
      <c r="Y395" s="471">
        <f t="shared" si="29"/>
        <v>69</v>
      </c>
      <c r="Z395" s="471" t="str">
        <f t="shared" si="30"/>
        <v/>
      </c>
      <c r="AA395" s="471" t="b">
        <f t="shared" si="31"/>
        <v>0</v>
      </c>
      <c r="AB395" s="471" t="s">
        <v>1855</v>
      </c>
      <c r="AC395" s="471" t="str">
        <f t="array" ref="AC395">IFERROR(IF(INDEX('Disaggregation Records'!$G$95:$G$183,MATCH(LEFT(Z395,255),LEFT('Disaggregation Records'!$D$95:$D$183,255),0))=0,"",INDEX('Disaggregation Records'!$G$95:$G$183,MATCH(LEFT(Z395,255),LEFT('Disaggregation Records'!$D$95:$D$183,255),0))),"")</f>
        <v/>
      </c>
      <c r="AD395" s="471" t="s">
        <v>756</v>
      </c>
      <c r="AE395" s="219"/>
      <c r="AF395" s="135"/>
      <c r="AG395" s="135"/>
    </row>
    <row r="396" spans="1:33" ht="37.5" customHeight="1" x14ac:dyDescent="0.3">
      <c r="A396" s="366">
        <v>7</v>
      </c>
      <c r="B396" s="383" t="str">
        <f>IFERROR(VLOOKUP(A396,'Coverage Indicators - Section D'!$A$10:$Y$34,25,FALSE),"")</f>
        <v/>
      </c>
      <c r="C396" s="466" t="str">
        <f t="array" ref="C396">IFERROR(IF(INDEX('Disaggregation Records'!$E$95:$E$183,MATCH(LEFT(Z396,255),LEFT('Disaggregation Records'!$D$95:$D$183,255),0))=0,"",INDEX('Disaggregation Records'!$E$95:$E$183,MATCH(LEFT(Z396,255),LEFT('Disaggregation Records'!$D$95:$D$183,255),0))),"")</f>
        <v/>
      </c>
      <c r="D396" s="466" t="str">
        <f t="array" ref="D396">IFERROR(IF(INDEX('Disaggregation Records'!$F$95:$F$183,MATCH(LEFT(Z396,255),LEFT('Disaggregation Records'!$D$95:$D$183,255),0))=0,"",INDEX('Disaggregation Records'!$F$95:$F$183,MATCH(LEFT(Z396,255),LEFT('Disaggregation Records'!$D$95:$D$183,255),0))),"")</f>
        <v/>
      </c>
      <c r="E396" s="385" t="str">
        <f t="array" ref="E396">IFERROR(IF(INDEX('Disaggregation Data'!$K$315:$K$536,MATCH(LEFT(X396,255),LEFT('Disaggregation Data'!$J$315:$J$536,255),0))=0,"",INDEX('Disaggregation Data'!$K$315:$K$536,MATCH(LEFT(X396,255),LEFT('Disaggregation Data'!J$315:$J$536,255),0))),"")</f>
        <v/>
      </c>
      <c r="F396" s="386" t="str">
        <f t="array" ref="F396">IFERROR(IF(INDEX('Disaggregation Data'!$L$315:$L$536,MATCH(LEFT(X396,255),LEFT('Disaggregation Data'!$J$315:$J$536,255),0))=0,"",INDEX('Disaggregation Data'!$L$315:$L$536,MATCH(LEFT(X396,255),LEFT('Disaggregation Data'!J$315:$J$536,255),0))),"")</f>
        <v/>
      </c>
      <c r="G396" s="441" t="str">
        <f t="array" ref="G396">IFERROR(IF(INDEX('Disaggregation Data'!$M$315:$M$536,MATCH(LEFT(X396,255),LEFT('Disaggregation Data'!$J$315:$J$536,255),0))=0,(E396/F396)*100,INDEX('Disaggregation Data'!$M$315:$M$536,MATCH(LEFT(X396,255),LEFT('Disaggregation Data'!J$315:$J$536,255),0))),"")</f>
        <v/>
      </c>
      <c r="H396" s="389" t="str">
        <f t="array" ref="H396">IFERROR(IF(INDEX('Disaggregation Data'!$N$315:$N$536,MATCH(LEFT(X396,255),LEFT('Disaggregation Data'!$J$315:$J$536,255),0))=0,"",INDEX('Disaggregation Data'!$N$315:$N$536,MATCH(LEFT(X396,255),LEFT('Disaggregation Data'!J$315:$J$536,255),0))),"")</f>
        <v/>
      </c>
      <c r="I396" s="470"/>
      <c r="J396" s="470"/>
      <c r="K396" s="470"/>
      <c r="L396" s="470"/>
      <c r="M396" s="470"/>
      <c r="N396" s="470"/>
      <c r="O396" s="470"/>
      <c r="P396" s="470"/>
      <c r="Q396" s="470"/>
      <c r="R396" s="470"/>
      <c r="S396" s="470"/>
      <c r="T396" s="470"/>
      <c r="U396" s="389" t="str">
        <f t="array" ref="U396">IFERROR(IF(INDEX('Disaggregation Data'!$O$315:$O$536,MATCH(LEFT(X396,255),LEFT('Disaggregation Data'!$J$315:$J$536,255),0))=0,"",INDEX('Disaggregation Data'!$O$315:$O$536,MATCH(LEFT(X396,255),LEFT('Disaggregation Data'!J$315:$J$536,255),0))),"")</f>
        <v/>
      </c>
      <c r="V396" s="401" t="str">
        <f t="array" ref="V396">IFERROR(IF(INDEX('Disaggregation Data'!$P$315:$P$536,MATCH(LEFT(X396,255),LEFT('Disaggregation Data'!$J$315:$J$536,255),0))=0,"",INDEX('Disaggregation Data'!$P$315:$P$536,MATCH(LEFT(X396,255),LEFT('Disaggregation Data'!J$315:$J$536,255),0))),"")</f>
        <v/>
      </c>
      <c r="W396" s="471"/>
      <c r="X396" s="471" t="str">
        <f t="shared" si="28"/>
        <v/>
      </c>
      <c r="Y396" s="471">
        <f t="shared" si="29"/>
        <v>70</v>
      </c>
      <c r="Z396" s="471" t="str">
        <f t="shared" si="30"/>
        <v/>
      </c>
      <c r="AA396" s="471" t="b">
        <f t="shared" si="31"/>
        <v>0</v>
      </c>
      <c r="AB396" s="471" t="s">
        <v>1856</v>
      </c>
      <c r="AC396" s="471" t="str">
        <f t="array" ref="AC396">IFERROR(IF(INDEX('Disaggregation Records'!$G$95:$G$183,MATCH(LEFT(Z396,255),LEFT('Disaggregation Records'!$D$95:$D$183,255),0))=0,"",INDEX('Disaggregation Records'!$G$95:$G$183,MATCH(LEFT(Z396,255),LEFT('Disaggregation Records'!$D$95:$D$183,255),0))),"")</f>
        <v/>
      </c>
      <c r="AD396" s="471" t="s">
        <v>756</v>
      </c>
      <c r="AE396" s="219"/>
      <c r="AF396" s="135"/>
      <c r="AG396" s="135"/>
    </row>
    <row r="397" spans="1:33" ht="37.5" customHeight="1" x14ac:dyDescent="0.3">
      <c r="A397" s="366">
        <v>8</v>
      </c>
      <c r="B397" s="383" t="str">
        <f>IFERROR(VLOOKUP(A397,'Coverage Indicators - Section D'!$A$10:$Y$34,25,FALSE),"")</f>
        <v/>
      </c>
      <c r="C397" s="466" t="str">
        <f t="array" ref="C397">IFERROR(IF(INDEX('Disaggregation Records'!$E$95:$E$183,MATCH(LEFT(Z397,255),LEFT('Disaggregation Records'!$D$95:$D$183,255),0))=0,"",INDEX('Disaggregation Records'!$E$95:$E$183,MATCH(LEFT(Z397,255),LEFT('Disaggregation Records'!$D$95:$D$183,255),0))),"")</f>
        <v/>
      </c>
      <c r="D397" s="466" t="str">
        <f t="array" ref="D397">IFERROR(IF(INDEX('Disaggregation Records'!$F$95:$F$183,MATCH(LEFT(Z397,255),LEFT('Disaggregation Records'!$D$95:$D$183,255),0))=0,"",INDEX('Disaggregation Records'!$F$95:$F$183,MATCH(LEFT(Z397,255),LEFT('Disaggregation Records'!$D$95:$D$183,255),0))),"")</f>
        <v/>
      </c>
      <c r="E397" s="385" t="str">
        <f t="array" ref="E397">IFERROR(IF(INDEX('Disaggregation Data'!$K$315:$K$536,MATCH(LEFT(X397,255),LEFT('Disaggregation Data'!$J$315:$J$536,255),0))=0,"",INDEX('Disaggregation Data'!$K$315:$K$536,MATCH(LEFT(X397,255),LEFT('Disaggregation Data'!J$315:$J$536,255),0))),"")</f>
        <v/>
      </c>
      <c r="F397" s="386" t="str">
        <f t="array" ref="F397">IFERROR(IF(INDEX('Disaggregation Data'!$L$315:$L$536,MATCH(LEFT(X397,255),LEFT('Disaggregation Data'!$J$315:$J$536,255),0))=0,"",INDEX('Disaggregation Data'!$L$315:$L$536,MATCH(LEFT(X397,255),LEFT('Disaggregation Data'!J$315:$J$536,255),0))),"")</f>
        <v/>
      </c>
      <c r="G397" s="441" t="str">
        <f t="array" ref="G397">IFERROR(IF(INDEX('Disaggregation Data'!$M$315:$M$536,MATCH(LEFT(X397,255),LEFT('Disaggregation Data'!$J$315:$J$536,255),0))=0,(E397/F397)*100,INDEX('Disaggregation Data'!$M$315:$M$536,MATCH(LEFT(X397,255),LEFT('Disaggregation Data'!J$315:$J$536,255),0))),"")</f>
        <v/>
      </c>
      <c r="H397" s="389" t="str">
        <f t="array" ref="H397">IFERROR(IF(INDEX('Disaggregation Data'!$N$315:$N$536,MATCH(LEFT(X397,255),LEFT('Disaggregation Data'!$J$315:$J$536,255),0))=0,"",INDEX('Disaggregation Data'!$N$315:$N$536,MATCH(LEFT(X397,255),LEFT('Disaggregation Data'!J$315:$J$536,255),0))),"")</f>
        <v/>
      </c>
      <c r="I397" s="470"/>
      <c r="J397" s="470"/>
      <c r="K397" s="470"/>
      <c r="L397" s="470"/>
      <c r="M397" s="470"/>
      <c r="N397" s="470"/>
      <c r="O397" s="470"/>
      <c r="P397" s="470"/>
      <c r="Q397" s="470"/>
      <c r="R397" s="470"/>
      <c r="S397" s="470"/>
      <c r="T397" s="470"/>
      <c r="U397" s="389" t="str">
        <f t="array" ref="U397">IFERROR(IF(INDEX('Disaggregation Data'!$O$315:$O$536,MATCH(LEFT(X397,255),LEFT('Disaggregation Data'!$J$315:$J$536,255),0))=0,"",INDEX('Disaggregation Data'!$O$315:$O$536,MATCH(LEFT(X397,255),LEFT('Disaggregation Data'!J$315:$J$536,255),0))),"")</f>
        <v/>
      </c>
      <c r="V397" s="401" t="str">
        <f t="array" ref="V397">IFERROR(IF(INDEX('Disaggregation Data'!$P$315:$P$536,MATCH(LEFT(X397,255),LEFT('Disaggregation Data'!$J$315:$J$536,255),0))=0,"",INDEX('Disaggregation Data'!$P$315:$P$536,MATCH(LEFT(X397,255),LEFT('Disaggregation Data'!J$315:$J$536,255),0))),"")</f>
        <v/>
      </c>
      <c r="W397" s="471"/>
      <c r="X397" s="471" t="str">
        <f t="shared" si="28"/>
        <v/>
      </c>
      <c r="Y397" s="471">
        <f t="shared" si="29"/>
        <v>71</v>
      </c>
      <c r="Z397" s="471" t="str">
        <f t="shared" si="30"/>
        <v/>
      </c>
      <c r="AA397" s="471" t="b">
        <f t="shared" si="31"/>
        <v>0</v>
      </c>
      <c r="AB397" s="471" t="s">
        <v>1857</v>
      </c>
      <c r="AC397" s="471" t="str">
        <f t="array" ref="AC397">IFERROR(IF(INDEX('Disaggregation Records'!$G$95:$G$183,MATCH(LEFT(Z397,255),LEFT('Disaggregation Records'!$D$95:$D$183,255),0))=0,"",INDEX('Disaggregation Records'!$G$95:$G$183,MATCH(LEFT(Z397,255),LEFT('Disaggregation Records'!$D$95:$D$183,255),0))),"")</f>
        <v/>
      </c>
      <c r="AD397" s="471" t="s">
        <v>759</v>
      </c>
      <c r="AE397" s="219"/>
      <c r="AF397" s="135"/>
      <c r="AG397" s="135"/>
    </row>
    <row r="398" spans="1:33" ht="37.5" customHeight="1" x14ac:dyDescent="0.3">
      <c r="A398" s="366">
        <v>8</v>
      </c>
      <c r="B398" s="383" t="str">
        <f>IFERROR(VLOOKUP(A398,'Coverage Indicators - Section D'!$A$10:$Y$34,25,FALSE),"")</f>
        <v/>
      </c>
      <c r="C398" s="466" t="str">
        <f t="array" ref="C398">IFERROR(IF(INDEX('Disaggregation Records'!$E$95:$E$183,MATCH(LEFT(Z398,255),LEFT('Disaggregation Records'!$D$95:$D$183,255),0))=0,"",INDEX('Disaggregation Records'!$E$95:$E$183,MATCH(LEFT(Z398,255),LEFT('Disaggregation Records'!$D$95:$D$183,255),0))),"")</f>
        <v/>
      </c>
      <c r="D398" s="466" t="str">
        <f t="array" ref="D398">IFERROR(IF(INDEX('Disaggregation Records'!$F$95:$F$183,MATCH(LEFT(Z398,255),LEFT('Disaggregation Records'!$D$95:$D$183,255),0))=0,"",INDEX('Disaggregation Records'!$F$95:$F$183,MATCH(LEFT(Z398,255),LEFT('Disaggregation Records'!$D$95:$D$183,255),0))),"")</f>
        <v/>
      </c>
      <c r="E398" s="385" t="str">
        <f t="array" ref="E398">IFERROR(IF(INDEX('Disaggregation Data'!$K$315:$K$536,MATCH(LEFT(X398,255),LEFT('Disaggregation Data'!$J$315:$J$536,255),0))=0,"",INDEX('Disaggregation Data'!$K$315:$K$536,MATCH(LEFT(X398,255),LEFT('Disaggregation Data'!J$315:$J$536,255),0))),"")</f>
        <v/>
      </c>
      <c r="F398" s="386" t="str">
        <f t="array" ref="F398">IFERROR(IF(INDEX('Disaggregation Data'!$L$315:$L$536,MATCH(LEFT(X398,255),LEFT('Disaggregation Data'!$J$315:$J$536,255),0))=0,"",INDEX('Disaggregation Data'!$L$315:$L$536,MATCH(LEFT(X398,255),LEFT('Disaggregation Data'!J$315:$J$536,255),0))),"")</f>
        <v/>
      </c>
      <c r="G398" s="441" t="str">
        <f t="array" ref="G398">IFERROR(IF(INDEX('Disaggregation Data'!$M$315:$M$536,MATCH(LEFT(X398,255),LEFT('Disaggregation Data'!$J$315:$J$536,255),0))=0,(E398/F398)*100,INDEX('Disaggregation Data'!$M$315:$M$536,MATCH(LEFT(X398,255),LEFT('Disaggregation Data'!J$315:$J$536,255),0))),"")</f>
        <v/>
      </c>
      <c r="H398" s="389" t="str">
        <f t="array" ref="H398">IFERROR(IF(INDEX('Disaggregation Data'!$N$315:$N$536,MATCH(LEFT(X398,255),LEFT('Disaggregation Data'!$J$315:$J$536,255),0))=0,"",INDEX('Disaggregation Data'!$N$315:$N$536,MATCH(LEFT(X398,255),LEFT('Disaggregation Data'!J$315:$J$536,255),0))),"")</f>
        <v/>
      </c>
      <c r="I398" s="470"/>
      <c r="J398" s="470"/>
      <c r="K398" s="470"/>
      <c r="L398" s="470"/>
      <c r="M398" s="470"/>
      <c r="N398" s="470"/>
      <c r="O398" s="470"/>
      <c r="P398" s="470"/>
      <c r="Q398" s="470"/>
      <c r="R398" s="470"/>
      <c r="S398" s="470"/>
      <c r="T398" s="470"/>
      <c r="U398" s="389" t="str">
        <f t="array" ref="U398">IFERROR(IF(INDEX('Disaggregation Data'!$O$315:$O$536,MATCH(LEFT(X398,255),LEFT('Disaggregation Data'!$J$315:$J$536,255),0))=0,"",INDEX('Disaggregation Data'!$O$315:$O$536,MATCH(LEFT(X398,255),LEFT('Disaggregation Data'!J$315:$J$536,255),0))),"")</f>
        <v/>
      </c>
      <c r="V398" s="401" t="str">
        <f t="array" ref="V398">IFERROR(IF(INDEX('Disaggregation Data'!$P$315:$P$536,MATCH(LEFT(X398,255),LEFT('Disaggregation Data'!$J$315:$J$536,255),0))=0,"",INDEX('Disaggregation Data'!$P$315:$P$536,MATCH(LEFT(X398,255),LEFT('Disaggregation Data'!J$315:$J$536,255),0))),"")</f>
        <v/>
      </c>
      <c r="W398" s="471"/>
      <c r="X398" s="471" t="str">
        <f t="shared" si="28"/>
        <v/>
      </c>
      <c r="Y398" s="471">
        <f t="shared" si="29"/>
        <v>72</v>
      </c>
      <c r="Z398" s="471" t="str">
        <f t="shared" si="30"/>
        <v/>
      </c>
      <c r="AA398" s="471" t="b">
        <f t="shared" si="31"/>
        <v>0</v>
      </c>
      <c r="AB398" s="471" t="s">
        <v>1858</v>
      </c>
      <c r="AC398" s="471" t="str">
        <f t="array" ref="AC398">IFERROR(IF(INDEX('Disaggregation Records'!$G$95:$G$183,MATCH(LEFT(Z398,255),LEFT('Disaggregation Records'!$D$95:$D$183,255),0))=0,"",INDEX('Disaggregation Records'!$G$95:$G$183,MATCH(LEFT(Z398,255),LEFT('Disaggregation Records'!$D$95:$D$183,255),0))),"")</f>
        <v/>
      </c>
      <c r="AD398" s="471" t="s">
        <v>759</v>
      </c>
      <c r="AE398" s="219"/>
      <c r="AF398" s="135"/>
      <c r="AG398" s="135"/>
    </row>
    <row r="399" spans="1:33" ht="37.5" customHeight="1" x14ac:dyDescent="0.3">
      <c r="A399" s="366">
        <v>8</v>
      </c>
      <c r="B399" s="383" t="str">
        <f>IFERROR(VLOOKUP(A399,'Coverage Indicators - Section D'!$A$10:$Y$34,25,FALSE),"")</f>
        <v/>
      </c>
      <c r="C399" s="466" t="str">
        <f t="array" ref="C399">IFERROR(IF(INDEX('Disaggregation Records'!$E$95:$E$183,MATCH(LEFT(Z399,255),LEFT('Disaggregation Records'!$D$95:$D$183,255),0))=0,"",INDEX('Disaggregation Records'!$E$95:$E$183,MATCH(LEFT(Z399,255),LEFT('Disaggregation Records'!$D$95:$D$183,255),0))),"")</f>
        <v/>
      </c>
      <c r="D399" s="466" t="str">
        <f t="array" ref="D399">IFERROR(IF(INDEX('Disaggregation Records'!$F$95:$F$183,MATCH(LEFT(Z399,255),LEFT('Disaggregation Records'!$D$95:$D$183,255),0))=0,"",INDEX('Disaggregation Records'!$F$95:$F$183,MATCH(LEFT(Z399,255),LEFT('Disaggregation Records'!$D$95:$D$183,255),0))),"")</f>
        <v/>
      </c>
      <c r="E399" s="385" t="str">
        <f t="array" ref="E399">IFERROR(IF(INDEX('Disaggregation Data'!$K$315:$K$536,MATCH(LEFT(X399,255),LEFT('Disaggregation Data'!$J$315:$J$536,255),0))=0,"",INDEX('Disaggregation Data'!$K$315:$K$536,MATCH(LEFT(X399,255),LEFT('Disaggregation Data'!J$315:$J$536,255),0))),"")</f>
        <v/>
      </c>
      <c r="F399" s="386" t="str">
        <f t="array" ref="F399">IFERROR(IF(INDEX('Disaggregation Data'!$L$315:$L$536,MATCH(LEFT(X399,255),LEFT('Disaggregation Data'!$J$315:$J$536,255),0))=0,"",INDEX('Disaggregation Data'!$L$315:$L$536,MATCH(LEFT(X399,255),LEFT('Disaggregation Data'!J$315:$J$536,255),0))),"")</f>
        <v/>
      </c>
      <c r="G399" s="441" t="str">
        <f t="array" ref="G399">IFERROR(IF(INDEX('Disaggregation Data'!$M$315:$M$536,MATCH(LEFT(X399,255),LEFT('Disaggregation Data'!$J$315:$J$536,255),0))=0,(E399/F399)*100,INDEX('Disaggregation Data'!$M$315:$M$536,MATCH(LEFT(X399,255),LEFT('Disaggregation Data'!J$315:$J$536,255),0))),"")</f>
        <v/>
      </c>
      <c r="H399" s="389" t="str">
        <f t="array" ref="H399">IFERROR(IF(INDEX('Disaggregation Data'!$N$315:$N$536,MATCH(LEFT(X399,255),LEFT('Disaggregation Data'!$J$315:$J$536,255),0))=0,"",INDEX('Disaggregation Data'!$N$315:$N$536,MATCH(LEFT(X399,255),LEFT('Disaggregation Data'!J$315:$J$536,255),0))),"")</f>
        <v/>
      </c>
      <c r="I399" s="470"/>
      <c r="J399" s="470"/>
      <c r="K399" s="470"/>
      <c r="L399" s="470"/>
      <c r="M399" s="470"/>
      <c r="N399" s="470"/>
      <c r="O399" s="470"/>
      <c r="P399" s="470"/>
      <c r="Q399" s="470"/>
      <c r="R399" s="470"/>
      <c r="S399" s="470"/>
      <c r="T399" s="470"/>
      <c r="U399" s="389" t="str">
        <f t="array" ref="U399">IFERROR(IF(INDEX('Disaggregation Data'!$O$315:$O$536,MATCH(LEFT(X399,255),LEFT('Disaggregation Data'!$J$315:$J$536,255),0))=0,"",INDEX('Disaggregation Data'!$O$315:$O$536,MATCH(LEFT(X399,255),LEFT('Disaggregation Data'!J$315:$J$536,255),0))),"")</f>
        <v/>
      </c>
      <c r="V399" s="401" t="str">
        <f t="array" ref="V399">IFERROR(IF(INDEX('Disaggregation Data'!$P$315:$P$536,MATCH(LEFT(X399,255),LEFT('Disaggregation Data'!$J$315:$J$536,255),0))=0,"",INDEX('Disaggregation Data'!$P$315:$P$536,MATCH(LEFT(X399,255),LEFT('Disaggregation Data'!J$315:$J$536,255),0))),"")</f>
        <v/>
      </c>
      <c r="W399" s="471"/>
      <c r="X399" s="471" t="str">
        <f t="shared" si="28"/>
        <v/>
      </c>
      <c r="Y399" s="471">
        <f t="shared" si="29"/>
        <v>73</v>
      </c>
      <c r="Z399" s="471" t="str">
        <f t="shared" si="30"/>
        <v/>
      </c>
      <c r="AA399" s="471" t="b">
        <f t="shared" si="31"/>
        <v>0</v>
      </c>
      <c r="AB399" s="471" t="s">
        <v>1859</v>
      </c>
      <c r="AC399" s="471" t="str">
        <f t="array" ref="AC399">IFERROR(IF(INDEX('Disaggregation Records'!$G$95:$G$183,MATCH(LEFT(Z399,255),LEFT('Disaggregation Records'!$D$95:$D$183,255),0))=0,"",INDEX('Disaggregation Records'!$G$95:$G$183,MATCH(LEFT(Z399,255),LEFT('Disaggregation Records'!$D$95:$D$183,255),0))),"")</f>
        <v/>
      </c>
      <c r="AD399" s="471" t="s">
        <v>759</v>
      </c>
      <c r="AE399" s="219"/>
      <c r="AF399" s="135"/>
      <c r="AG399" s="135"/>
    </row>
    <row r="400" spans="1:33" ht="37.5" customHeight="1" x14ac:dyDescent="0.3">
      <c r="A400" s="366">
        <v>8</v>
      </c>
      <c r="B400" s="383" t="str">
        <f>IFERROR(VLOOKUP(A400,'Coverage Indicators - Section D'!$A$10:$Y$34,25,FALSE),"")</f>
        <v/>
      </c>
      <c r="C400" s="466" t="str">
        <f t="array" ref="C400">IFERROR(IF(INDEX('Disaggregation Records'!$E$95:$E$183,MATCH(LEFT(Z400,255),LEFT('Disaggregation Records'!$D$95:$D$183,255),0))=0,"",INDEX('Disaggregation Records'!$E$95:$E$183,MATCH(LEFT(Z400,255),LEFT('Disaggregation Records'!$D$95:$D$183,255),0))),"")</f>
        <v/>
      </c>
      <c r="D400" s="466" t="str">
        <f t="array" ref="D400">IFERROR(IF(INDEX('Disaggregation Records'!$F$95:$F$183,MATCH(LEFT(Z400,255),LEFT('Disaggregation Records'!$D$95:$D$183,255),0))=0,"",INDEX('Disaggregation Records'!$F$95:$F$183,MATCH(LEFT(Z400,255),LEFT('Disaggregation Records'!$D$95:$D$183,255),0))),"")</f>
        <v/>
      </c>
      <c r="E400" s="385" t="str">
        <f t="array" ref="E400">IFERROR(IF(INDEX('Disaggregation Data'!$K$315:$K$536,MATCH(LEFT(X400,255),LEFT('Disaggregation Data'!$J$315:$J$536,255),0))=0,"",INDEX('Disaggregation Data'!$K$315:$K$536,MATCH(LEFT(X400,255),LEFT('Disaggregation Data'!J$315:$J$536,255),0))),"")</f>
        <v/>
      </c>
      <c r="F400" s="386" t="str">
        <f t="array" ref="F400">IFERROR(IF(INDEX('Disaggregation Data'!$L$315:$L$536,MATCH(LEFT(X400,255),LEFT('Disaggregation Data'!$J$315:$J$536,255),0))=0,"",INDEX('Disaggregation Data'!$L$315:$L$536,MATCH(LEFT(X400,255),LEFT('Disaggregation Data'!J$315:$J$536,255),0))),"")</f>
        <v/>
      </c>
      <c r="G400" s="441" t="str">
        <f t="array" ref="G400">IFERROR(IF(INDEX('Disaggregation Data'!$M$315:$M$536,MATCH(LEFT(X400,255),LEFT('Disaggregation Data'!$J$315:$J$536,255),0))=0,(E400/F400)*100,INDEX('Disaggregation Data'!$M$315:$M$536,MATCH(LEFT(X400,255),LEFT('Disaggregation Data'!J$315:$J$536,255),0))),"")</f>
        <v/>
      </c>
      <c r="H400" s="389" t="str">
        <f t="array" ref="H400">IFERROR(IF(INDEX('Disaggregation Data'!$N$315:$N$536,MATCH(LEFT(X400,255),LEFT('Disaggregation Data'!$J$315:$J$536,255),0))=0,"",INDEX('Disaggregation Data'!$N$315:$N$536,MATCH(LEFT(X400,255),LEFT('Disaggregation Data'!J$315:$J$536,255),0))),"")</f>
        <v/>
      </c>
      <c r="I400" s="470"/>
      <c r="J400" s="470"/>
      <c r="K400" s="470"/>
      <c r="L400" s="470"/>
      <c r="M400" s="470"/>
      <c r="N400" s="470"/>
      <c r="O400" s="470"/>
      <c r="P400" s="470"/>
      <c r="Q400" s="470"/>
      <c r="R400" s="470"/>
      <c r="S400" s="470"/>
      <c r="T400" s="470"/>
      <c r="U400" s="389" t="str">
        <f t="array" ref="U400">IFERROR(IF(INDEX('Disaggregation Data'!$O$315:$O$536,MATCH(LEFT(X400,255),LEFT('Disaggregation Data'!$J$315:$J$536,255),0))=0,"",INDEX('Disaggregation Data'!$O$315:$O$536,MATCH(LEFT(X400,255),LEFT('Disaggregation Data'!J$315:$J$536,255),0))),"")</f>
        <v/>
      </c>
      <c r="V400" s="401" t="str">
        <f t="array" ref="V400">IFERROR(IF(INDEX('Disaggregation Data'!$P$315:$P$536,MATCH(LEFT(X400,255),LEFT('Disaggregation Data'!$J$315:$J$536,255),0))=0,"",INDEX('Disaggregation Data'!$P$315:$P$536,MATCH(LEFT(X400,255),LEFT('Disaggregation Data'!J$315:$J$536,255),0))),"")</f>
        <v/>
      </c>
      <c r="W400" s="471"/>
      <c r="X400" s="471" t="str">
        <f t="shared" si="28"/>
        <v/>
      </c>
      <c r="Y400" s="471">
        <f t="shared" si="29"/>
        <v>74</v>
      </c>
      <c r="Z400" s="471" t="str">
        <f t="shared" si="30"/>
        <v/>
      </c>
      <c r="AA400" s="471" t="b">
        <f t="shared" si="31"/>
        <v>0</v>
      </c>
      <c r="AB400" s="471" t="s">
        <v>1860</v>
      </c>
      <c r="AC400" s="471" t="str">
        <f t="array" ref="AC400">IFERROR(IF(INDEX('Disaggregation Records'!$G$95:$G$183,MATCH(LEFT(Z400,255),LEFT('Disaggregation Records'!$D$95:$D$183,255),0))=0,"",INDEX('Disaggregation Records'!$G$95:$G$183,MATCH(LEFT(Z400,255),LEFT('Disaggregation Records'!$D$95:$D$183,255),0))),"")</f>
        <v/>
      </c>
      <c r="AD400" s="471" t="s">
        <v>759</v>
      </c>
      <c r="AE400" s="219"/>
      <c r="AF400" s="135"/>
      <c r="AG400" s="135"/>
    </row>
    <row r="401" spans="1:33" ht="37.5" customHeight="1" x14ac:dyDescent="0.3">
      <c r="A401" s="366">
        <v>8</v>
      </c>
      <c r="B401" s="383" t="str">
        <f>IFERROR(VLOOKUP(A401,'Coverage Indicators - Section D'!$A$10:$Y$34,25,FALSE),"")</f>
        <v/>
      </c>
      <c r="C401" s="466" t="str">
        <f t="array" ref="C401">IFERROR(IF(INDEX('Disaggregation Records'!$E$95:$E$183,MATCH(LEFT(Z401,255),LEFT('Disaggregation Records'!$D$95:$D$183,255),0))=0,"",INDEX('Disaggregation Records'!$E$95:$E$183,MATCH(LEFT(Z401,255),LEFT('Disaggregation Records'!$D$95:$D$183,255),0))),"")</f>
        <v/>
      </c>
      <c r="D401" s="466" t="str">
        <f t="array" ref="D401">IFERROR(IF(INDEX('Disaggregation Records'!$F$95:$F$183,MATCH(LEFT(Z401,255),LEFT('Disaggregation Records'!$D$95:$D$183,255),0))=0,"",INDEX('Disaggregation Records'!$F$95:$F$183,MATCH(LEFT(Z401,255),LEFT('Disaggregation Records'!$D$95:$D$183,255),0))),"")</f>
        <v/>
      </c>
      <c r="E401" s="385" t="str">
        <f t="array" ref="E401">IFERROR(IF(INDEX('Disaggregation Data'!$K$315:$K$536,MATCH(LEFT(X401,255),LEFT('Disaggregation Data'!$J$315:$J$536,255),0))=0,"",INDEX('Disaggregation Data'!$K$315:$K$536,MATCH(LEFT(X401,255),LEFT('Disaggregation Data'!J$315:$J$536,255),0))),"")</f>
        <v/>
      </c>
      <c r="F401" s="386" t="str">
        <f t="array" ref="F401">IFERROR(IF(INDEX('Disaggregation Data'!$L$315:$L$536,MATCH(LEFT(X401,255),LEFT('Disaggregation Data'!$J$315:$J$536,255),0))=0,"",INDEX('Disaggregation Data'!$L$315:$L$536,MATCH(LEFT(X401,255),LEFT('Disaggregation Data'!J$315:$J$536,255),0))),"")</f>
        <v/>
      </c>
      <c r="G401" s="441" t="str">
        <f t="array" ref="G401">IFERROR(IF(INDEX('Disaggregation Data'!$M$315:$M$536,MATCH(LEFT(X401,255),LEFT('Disaggregation Data'!$J$315:$J$536,255),0))=0,(E401/F401)*100,INDEX('Disaggregation Data'!$M$315:$M$536,MATCH(LEFT(X401,255),LEFT('Disaggregation Data'!J$315:$J$536,255),0))),"")</f>
        <v/>
      </c>
      <c r="H401" s="389" t="str">
        <f t="array" ref="H401">IFERROR(IF(INDEX('Disaggregation Data'!$N$315:$N$536,MATCH(LEFT(X401,255),LEFT('Disaggregation Data'!$J$315:$J$536,255),0))=0,"",INDEX('Disaggregation Data'!$N$315:$N$536,MATCH(LEFT(X401,255),LEFT('Disaggregation Data'!J$315:$J$536,255),0))),"")</f>
        <v/>
      </c>
      <c r="I401" s="470"/>
      <c r="J401" s="470"/>
      <c r="K401" s="470"/>
      <c r="L401" s="470"/>
      <c r="M401" s="470"/>
      <c r="N401" s="470"/>
      <c r="O401" s="470"/>
      <c r="P401" s="470"/>
      <c r="Q401" s="470"/>
      <c r="R401" s="470"/>
      <c r="S401" s="470"/>
      <c r="T401" s="470"/>
      <c r="U401" s="389" t="str">
        <f t="array" ref="U401">IFERROR(IF(INDEX('Disaggregation Data'!$O$315:$O$536,MATCH(LEFT(X401,255),LEFT('Disaggregation Data'!$J$315:$J$536,255),0))=0,"",INDEX('Disaggregation Data'!$O$315:$O$536,MATCH(LEFT(X401,255),LEFT('Disaggregation Data'!J$315:$J$536,255),0))),"")</f>
        <v/>
      </c>
      <c r="V401" s="401" t="str">
        <f t="array" ref="V401">IFERROR(IF(INDEX('Disaggregation Data'!$P$315:$P$536,MATCH(LEFT(X401,255),LEFT('Disaggregation Data'!$J$315:$J$536,255),0))=0,"",INDEX('Disaggregation Data'!$P$315:$P$536,MATCH(LEFT(X401,255),LEFT('Disaggregation Data'!J$315:$J$536,255),0))),"")</f>
        <v/>
      </c>
      <c r="W401" s="471"/>
      <c r="X401" s="471" t="str">
        <f t="shared" si="28"/>
        <v/>
      </c>
      <c r="Y401" s="471">
        <f t="shared" si="29"/>
        <v>75</v>
      </c>
      <c r="Z401" s="471" t="str">
        <f t="shared" si="30"/>
        <v/>
      </c>
      <c r="AA401" s="471" t="b">
        <f t="shared" si="31"/>
        <v>0</v>
      </c>
      <c r="AB401" s="471" t="s">
        <v>1861</v>
      </c>
      <c r="AC401" s="471" t="str">
        <f t="array" ref="AC401">IFERROR(IF(INDEX('Disaggregation Records'!$G$95:$G$183,MATCH(LEFT(Z401,255),LEFT('Disaggregation Records'!$D$95:$D$183,255),0))=0,"",INDEX('Disaggregation Records'!$G$95:$G$183,MATCH(LEFT(Z401,255),LEFT('Disaggregation Records'!$D$95:$D$183,255),0))),"")</f>
        <v/>
      </c>
      <c r="AD401" s="471" t="s">
        <v>759</v>
      </c>
      <c r="AE401" s="219"/>
      <c r="AF401" s="135"/>
      <c r="AG401" s="135"/>
    </row>
    <row r="402" spans="1:33" ht="37.5" customHeight="1" x14ac:dyDescent="0.3">
      <c r="A402" s="366">
        <v>8</v>
      </c>
      <c r="B402" s="383" t="str">
        <f>IFERROR(VLOOKUP(A402,'Coverage Indicators - Section D'!$A$10:$Y$34,25,FALSE),"")</f>
        <v/>
      </c>
      <c r="C402" s="466" t="str">
        <f t="array" ref="C402">IFERROR(IF(INDEX('Disaggregation Records'!$E$95:$E$183,MATCH(LEFT(Z402,255),LEFT('Disaggregation Records'!$D$95:$D$183,255),0))=0,"",INDEX('Disaggregation Records'!$E$95:$E$183,MATCH(LEFT(Z402,255),LEFT('Disaggregation Records'!$D$95:$D$183,255),0))),"")</f>
        <v/>
      </c>
      <c r="D402" s="466" t="str">
        <f t="array" ref="D402">IFERROR(IF(INDEX('Disaggregation Records'!$F$95:$F$183,MATCH(LEFT(Z402,255),LEFT('Disaggregation Records'!$D$95:$D$183,255),0))=0,"",INDEX('Disaggregation Records'!$F$95:$F$183,MATCH(LEFT(Z402,255),LEFT('Disaggregation Records'!$D$95:$D$183,255),0))),"")</f>
        <v/>
      </c>
      <c r="E402" s="385" t="str">
        <f t="array" ref="E402">IFERROR(IF(INDEX('Disaggregation Data'!$K$315:$K$536,MATCH(LEFT(X402,255),LEFT('Disaggregation Data'!$J$315:$J$536,255),0))=0,"",INDEX('Disaggregation Data'!$K$315:$K$536,MATCH(LEFT(X402,255),LEFT('Disaggregation Data'!J$315:$J$536,255),0))),"")</f>
        <v/>
      </c>
      <c r="F402" s="386" t="str">
        <f t="array" ref="F402">IFERROR(IF(INDEX('Disaggregation Data'!$L$315:$L$536,MATCH(LEFT(X402,255),LEFT('Disaggregation Data'!$J$315:$J$536,255),0))=0,"",INDEX('Disaggregation Data'!$L$315:$L$536,MATCH(LEFT(X402,255),LEFT('Disaggregation Data'!J$315:$J$536,255),0))),"")</f>
        <v/>
      </c>
      <c r="G402" s="441" t="str">
        <f t="array" ref="G402">IFERROR(IF(INDEX('Disaggregation Data'!$M$315:$M$536,MATCH(LEFT(X402,255),LEFT('Disaggregation Data'!$J$315:$J$536,255),0))=0,(E402/F402)*100,INDEX('Disaggregation Data'!$M$315:$M$536,MATCH(LEFT(X402,255),LEFT('Disaggregation Data'!J$315:$J$536,255),0))),"")</f>
        <v/>
      </c>
      <c r="H402" s="389" t="str">
        <f t="array" ref="H402">IFERROR(IF(INDEX('Disaggregation Data'!$N$315:$N$536,MATCH(LEFT(X402,255),LEFT('Disaggregation Data'!$J$315:$J$536,255),0))=0,"",INDEX('Disaggregation Data'!$N$315:$N$536,MATCH(LEFT(X402,255),LEFT('Disaggregation Data'!J$315:$J$536,255),0))),"")</f>
        <v/>
      </c>
      <c r="I402" s="470"/>
      <c r="J402" s="470"/>
      <c r="K402" s="470"/>
      <c r="L402" s="470"/>
      <c r="M402" s="470"/>
      <c r="N402" s="470"/>
      <c r="O402" s="470"/>
      <c r="P402" s="470"/>
      <c r="Q402" s="470"/>
      <c r="R402" s="470"/>
      <c r="S402" s="470"/>
      <c r="T402" s="470"/>
      <c r="U402" s="389" t="str">
        <f t="array" ref="U402">IFERROR(IF(INDEX('Disaggregation Data'!$O$315:$O$536,MATCH(LEFT(X402,255),LEFT('Disaggregation Data'!$J$315:$J$536,255),0))=0,"",INDEX('Disaggregation Data'!$O$315:$O$536,MATCH(LEFT(X402,255),LEFT('Disaggregation Data'!J$315:$J$536,255),0))),"")</f>
        <v/>
      </c>
      <c r="V402" s="401" t="str">
        <f t="array" ref="V402">IFERROR(IF(INDEX('Disaggregation Data'!$P$315:$P$536,MATCH(LEFT(X402,255),LEFT('Disaggregation Data'!$J$315:$J$536,255),0))=0,"",INDEX('Disaggregation Data'!$P$315:$P$536,MATCH(LEFT(X402,255),LEFT('Disaggregation Data'!J$315:$J$536,255),0))),"")</f>
        <v/>
      </c>
      <c r="W402" s="471"/>
      <c r="X402" s="471" t="str">
        <f t="shared" si="28"/>
        <v/>
      </c>
      <c r="Y402" s="471">
        <f t="shared" si="29"/>
        <v>76</v>
      </c>
      <c r="Z402" s="471" t="str">
        <f t="shared" si="30"/>
        <v/>
      </c>
      <c r="AA402" s="471" t="b">
        <f t="shared" si="31"/>
        <v>0</v>
      </c>
      <c r="AB402" s="471" t="s">
        <v>1862</v>
      </c>
      <c r="AC402" s="471" t="str">
        <f t="array" ref="AC402">IFERROR(IF(INDEX('Disaggregation Records'!$G$95:$G$183,MATCH(LEFT(Z402,255),LEFT('Disaggregation Records'!$D$95:$D$183,255),0))=0,"",INDEX('Disaggregation Records'!$G$95:$G$183,MATCH(LEFT(Z402,255),LEFT('Disaggregation Records'!$D$95:$D$183,255),0))),"")</f>
        <v/>
      </c>
      <c r="AD402" s="471" t="s">
        <v>759</v>
      </c>
      <c r="AE402" s="219"/>
      <c r="AF402" s="135"/>
      <c r="AG402" s="135"/>
    </row>
    <row r="403" spans="1:33" ht="37.5" customHeight="1" x14ac:dyDescent="0.3">
      <c r="A403" s="366">
        <v>8</v>
      </c>
      <c r="B403" s="383" t="str">
        <f>IFERROR(VLOOKUP(A403,'Coverage Indicators - Section D'!$A$10:$Y$34,25,FALSE),"")</f>
        <v/>
      </c>
      <c r="C403" s="466" t="str">
        <f t="array" ref="C403">IFERROR(IF(INDEX('Disaggregation Records'!$E$95:$E$183,MATCH(LEFT(Z403,255),LEFT('Disaggregation Records'!$D$95:$D$183,255),0))=0,"",INDEX('Disaggregation Records'!$E$95:$E$183,MATCH(LEFT(Z403,255),LEFT('Disaggregation Records'!$D$95:$D$183,255),0))),"")</f>
        <v/>
      </c>
      <c r="D403" s="466" t="str">
        <f t="array" ref="D403">IFERROR(IF(INDEX('Disaggregation Records'!$F$95:$F$183,MATCH(LEFT(Z403,255),LEFT('Disaggregation Records'!$D$95:$D$183,255),0))=0,"",INDEX('Disaggregation Records'!$F$95:$F$183,MATCH(LEFT(Z403,255),LEFT('Disaggregation Records'!$D$95:$D$183,255),0))),"")</f>
        <v/>
      </c>
      <c r="E403" s="385" t="str">
        <f t="array" ref="E403">IFERROR(IF(INDEX('Disaggregation Data'!$K$315:$K$536,MATCH(LEFT(X403,255),LEFT('Disaggregation Data'!$J$315:$J$536,255),0))=0,"",INDEX('Disaggregation Data'!$K$315:$K$536,MATCH(LEFT(X403,255),LEFT('Disaggregation Data'!J$315:$J$536,255),0))),"")</f>
        <v/>
      </c>
      <c r="F403" s="386" t="str">
        <f t="array" ref="F403">IFERROR(IF(INDEX('Disaggregation Data'!$L$315:$L$536,MATCH(LEFT(X403,255),LEFT('Disaggregation Data'!$J$315:$J$536,255),0))=0,"",INDEX('Disaggregation Data'!$L$315:$L$536,MATCH(LEFT(X403,255),LEFT('Disaggregation Data'!J$315:$J$536,255),0))),"")</f>
        <v/>
      </c>
      <c r="G403" s="441" t="str">
        <f t="array" ref="G403">IFERROR(IF(INDEX('Disaggregation Data'!$M$315:$M$536,MATCH(LEFT(X403,255),LEFT('Disaggregation Data'!$J$315:$J$536,255),0))=0,(E403/F403)*100,INDEX('Disaggregation Data'!$M$315:$M$536,MATCH(LEFT(X403,255),LEFT('Disaggregation Data'!J$315:$J$536,255),0))),"")</f>
        <v/>
      </c>
      <c r="H403" s="389" t="str">
        <f t="array" ref="H403">IFERROR(IF(INDEX('Disaggregation Data'!$N$315:$N$536,MATCH(LEFT(X403,255),LEFT('Disaggregation Data'!$J$315:$J$536,255),0))=0,"",INDEX('Disaggregation Data'!$N$315:$N$536,MATCH(LEFT(X403,255),LEFT('Disaggregation Data'!J$315:$J$536,255),0))),"")</f>
        <v/>
      </c>
      <c r="I403" s="470"/>
      <c r="J403" s="470"/>
      <c r="K403" s="470"/>
      <c r="L403" s="470"/>
      <c r="M403" s="470"/>
      <c r="N403" s="470"/>
      <c r="O403" s="470"/>
      <c r="P403" s="470"/>
      <c r="Q403" s="470"/>
      <c r="R403" s="470"/>
      <c r="S403" s="470"/>
      <c r="T403" s="470"/>
      <c r="U403" s="389" t="str">
        <f t="array" ref="U403">IFERROR(IF(INDEX('Disaggregation Data'!$O$315:$O$536,MATCH(LEFT(X403,255),LEFT('Disaggregation Data'!$J$315:$J$536,255),0))=0,"",INDEX('Disaggregation Data'!$O$315:$O$536,MATCH(LEFT(X403,255),LEFT('Disaggregation Data'!J$315:$J$536,255),0))),"")</f>
        <v/>
      </c>
      <c r="V403" s="401" t="str">
        <f t="array" ref="V403">IFERROR(IF(INDEX('Disaggregation Data'!$P$315:$P$536,MATCH(LEFT(X403,255),LEFT('Disaggregation Data'!$J$315:$J$536,255),0))=0,"",INDEX('Disaggregation Data'!$P$315:$P$536,MATCH(LEFT(X403,255),LEFT('Disaggregation Data'!J$315:$J$536,255),0))),"")</f>
        <v/>
      </c>
      <c r="W403" s="471"/>
      <c r="X403" s="471" t="str">
        <f t="shared" si="28"/>
        <v/>
      </c>
      <c r="Y403" s="471">
        <f t="shared" si="29"/>
        <v>77</v>
      </c>
      <c r="Z403" s="471" t="str">
        <f t="shared" si="30"/>
        <v/>
      </c>
      <c r="AA403" s="471" t="b">
        <f t="shared" si="31"/>
        <v>0</v>
      </c>
      <c r="AB403" s="471" t="s">
        <v>1863</v>
      </c>
      <c r="AC403" s="471" t="str">
        <f t="array" ref="AC403">IFERROR(IF(INDEX('Disaggregation Records'!$G$95:$G$183,MATCH(LEFT(Z403,255),LEFT('Disaggregation Records'!$D$95:$D$183,255),0))=0,"",INDEX('Disaggregation Records'!$G$95:$G$183,MATCH(LEFT(Z403,255),LEFT('Disaggregation Records'!$D$95:$D$183,255),0))),"")</f>
        <v/>
      </c>
      <c r="AD403" s="471" t="s">
        <v>759</v>
      </c>
      <c r="AE403" s="219"/>
      <c r="AF403" s="135"/>
      <c r="AG403" s="135"/>
    </row>
    <row r="404" spans="1:33" ht="37.5" customHeight="1" x14ac:dyDescent="0.3">
      <c r="A404" s="366">
        <v>8</v>
      </c>
      <c r="B404" s="383" t="str">
        <f>IFERROR(VLOOKUP(A404,'Coverage Indicators - Section D'!$A$10:$Y$34,25,FALSE),"")</f>
        <v/>
      </c>
      <c r="C404" s="466" t="str">
        <f t="array" ref="C404">IFERROR(IF(INDEX('Disaggregation Records'!$E$95:$E$183,MATCH(LEFT(Z404,255),LEFT('Disaggregation Records'!$D$95:$D$183,255),0))=0,"",INDEX('Disaggregation Records'!$E$95:$E$183,MATCH(LEFT(Z404,255),LEFT('Disaggregation Records'!$D$95:$D$183,255),0))),"")</f>
        <v/>
      </c>
      <c r="D404" s="466" t="str">
        <f t="array" ref="D404">IFERROR(IF(INDEX('Disaggregation Records'!$F$95:$F$183,MATCH(LEFT(Z404,255),LEFT('Disaggregation Records'!$D$95:$D$183,255),0))=0,"",INDEX('Disaggregation Records'!$F$95:$F$183,MATCH(LEFT(Z404,255),LEFT('Disaggregation Records'!$D$95:$D$183,255),0))),"")</f>
        <v/>
      </c>
      <c r="E404" s="385" t="str">
        <f t="array" ref="E404">IFERROR(IF(INDEX('Disaggregation Data'!$K$315:$K$536,MATCH(LEFT(X404,255),LEFT('Disaggregation Data'!$J$315:$J$536,255),0))=0,"",INDEX('Disaggregation Data'!$K$315:$K$536,MATCH(LEFT(X404,255),LEFT('Disaggregation Data'!J$315:$J$536,255),0))),"")</f>
        <v/>
      </c>
      <c r="F404" s="386" t="str">
        <f t="array" ref="F404">IFERROR(IF(INDEX('Disaggregation Data'!$L$315:$L$536,MATCH(LEFT(X404,255),LEFT('Disaggregation Data'!$J$315:$J$536,255),0))=0,"",INDEX('Disaggregation Data'!$L$315:$L$536,MATCH(LEFT(X404,255),LEFT('Disaggregation Data'!J$315:$J$536,255),0))),"")</f>
        <v/>
      </c>
      <c r="G404" s="441" t="str">
        <f t="array" ref="G404">IFERROR(IF(INDEX('Disaggregation Data'!$M$315:$M$536,MATCH(LEFT(X404,255),LEFT('Disaggregation Data'!$J$315:$J$536,255),0))=0,(E404/F404)*100,INDEX('Disaggregation Data'!$M$315:$M$536,MATCH(LEFT(X404,255),LEFT('Disaggregation Data'!J$315:$J$536,255),0))),"")</f>
        <v/>
      </c>
      <c r="H404" s="389" t="str">
        <f t="array" ref="H404">IFERROR(IF(INDEX('Disaggregation Data'!$N$315:$N$536,MATCH(LEFT(X404,255),LEFT('Disaggregation Data'!$J$315:$J$536,255),0))=0,"",INDEX('Disaggregation Data'!$N$315:$N$536,MATCH(LEFT(X404,255),LEFT('Disaggregation Data'!J$315:$J$536,255),0))),"")</f>
        <v/>
      </c>
      <c r="I404" s="470"/>
      <c r="J404" s="470"/>
      <c r="K404" s="470"/>
      <c r="L404" s="470"/>
      <c r="M404" s="470"/>
      <c r="N404" s="470"/>
      <c r="O404" s="470"/>
      <c r="P404" s="470"/>
      <c r="Q404" s="470"/>
      <c r="R404" s="470"/>
      <c r="S404" s="470"/>
      <c r="T404" s="470"/>
      <c r="U404" s="389" t="str">
        <f t="array" ref="U404">IFERROR(IF(INDEX('Disaggregation Data'!$O$315:$O$536,MATCH(LEFT(X404,255),LEFT('Disaggregation Data'!$J$315:$J$536,255),0))=0,"",INDEX('Disaggregation Data'!$O$315:$O$536,MATCH(LEFT(X404,255),LEFT('Disaggregation Data'!J$315:$J$536,255),0))),"")</f>
        <v/>
      </c>
      <c r="V404" s="401" t="str">
        <f t="array" ref="V404">IFERROR(IF(INDEX('Disaggregation Data'!$P$315:$P$536,MATCH(LEFT(X404,255),LEFT('Disaggregation Data'!$J$315:$J$536,255),0))=0,"",INDEX('Disaggregation Data'!$P$315:$P$536,MATCH(LEFT(X404,255),LEFT('Disaggregation Data'!J$315:$J$536,255),0))),"")</f>
        <v/>
      </c>
      <c r="W404" s="471"/>
      <c r="X404" s="471" t="str">
        <f t="shared" si="28"/>
        <v/>
      </c>
      <c r="Y404" s="471">
        <f t="shared" si="29"/>
        <v>78</v>
      </c>
      <c r="Z404" s="471" t="str">
        <f t="shared" si="30"/>
        <v/>
      </c>
      <c r="AA404" s="471" t="b">
        <f t="shared" si="31"/>
        <v>0</v>
      </c>
      <c r="AB404" s="471" t="s">
        <v>1864</v>
      </c>
      <c r="AC404" s="471" t="str">
        <f t="array" ref="AC404">IFERROR(IF(INDEX('Disaggregation Records'!$G$95:$G$183,MATCH(LEFT(Z404,255),LEFT('Disaggregation Records'!$D$95:$D$183,255),0))=0,"",INDEX('Disaggregation Records'!$G$95:$G$183,MATCH(LEFT(Z404,255),LEFT('Disaggregation Records'!$D$95:$D$183,255),0))),"")</f>
        <v/>
      </c>
      <c r="AD404" s="471" t="s">
        <v>759</v>
      </c>
      <c r="AE404" s="219"/>
      <c r="AF404" s="135"/>
      <c r="AG404" s="135"/>
    </row>
    <row r="405" spans="1:33" ht="37.5" customHeight="1" x14ac:dyDescent="0.3">
      <c r="A405" s="366">
        <v>8</v>
      </c>
      <c r="B405" s="383" t="str">
        <f>IFERROR(VLOOKUP(A405,'Coverage Indicators - Section D'!$A$10:$Y$34,25,FALSE),"")</f>
        <v/>
      </c>
      <c r="C405" s="466" t="str">
        <f t="array" ref="C405">IFERROR(IF(INDEX('Disaggregation Records'!$E$95:$E$183,MATCH(LEFT(Z405,255),LEFT('Disaggregation Records'!$D$95:$D$183,255),0))=0,"",INDEX('Disaggregation Records'!$E$95:$E$183,MATCH(LEFT(Z405,255),LEFT('Disaggregation Records'!$D$95:$D$183,255),0))),"")</f>
        <v/>
      </c>
      <c r="D405" s="466" t="str">
        <f t="array" ref="D405">IFERROR(IF(INDEX('Disaggregation Records'!$F$95:$F$183,MATCH(LEFT(Z405,255),LEFT('Disaggregation Records'!$D$95:$D$183,255),0))=0,"",INDEX('Disaggregation Records'!$F$95:$F$183,MATCH(LEFT(Z405,255),LEFT('Disaggregation Records'!$D$95:$D$183,255),0))),"")</f>
        <v/>
      </c>
      <c r="E405" s="385" t="str">
        <f t="array" ref="E405">IFERROR(IF(INDEX('Disaggregation Data'!$K$315:$K$536,MATCH(LEFT(X405,255),LEFT('Disaggregation Data'!$J$315:$J$536,255),0))=0,"",INDEX('Disaggregation Data'!$K$315:$K$536,MATCH(LEFT(X405,255),LEFT('Disaggregation Data'!J$315:$J$536,255),0))),"")</f>
        <v/>
      </c>
      <c r="F405" s="386" t="str">
        <f t="array" ref="F405">IFERROR(IF(INDEX('Disaggregation Data'!$L$315:$L$536,MATCH(LEFT(X405,255),LEFT('Disaggregation Data'!$J$315:$J$536,255),0))=0,"",INDEX('Disaggregation Data'!$L$315:$L$536,MATCH(LEFT(X405,255),LEFT('Disaggregation Data'!J$315:$J$536,255),0))),"")</f>
        <v/>
      </c>
      <c r="G405" s="441" t="str">
        <f t="array" ref="G405">IFERROR(IF(INDEX('Disaggregation Data'!$M$315:$M$536,MATCH(LEFT(X405,255),LEFT('Disaggregation Data'!$J$315:$J$536,255),0))=0,(E405/F405)*100,INDEX('Disaggregation Data'!$M$315:$M$536,MATCH(LEFT(X405,255),LEFT('Disaggregation Data'!J$315:$J$536,255),0))),"")</f>
        <v/>
      </c>
      <c r="H405" s="389" t="str">
        <f t="array" ref="H405">IFERROR(IF(INDEX('Disaggregation Data'!$N$315:$N$536,MATCH(LEFT(X405,255),LEFT('Disaggregation Data'!$J$315:$J$536,255),0))=0,"",INDEX('Disaggregation Data'!$N$315:$N$536,MATCH(LEFT(X405,255),LEFT('Disaggregation Data'!J$315:$J$536,255),0))),"")</f>
        <v/>
      </c>
      <c r="I405" s="470"/>
      <c r="J405" s="470"/>
      <c r="K405" s="470"/>
      <c r="L405" s="470"/>
      <c r="M405" s="470"/>
      <c r="N405" s="470"/>
      <c r="O405" s="470"/>
      <c r="P405" s="470"/>
      <c r="Q405" s="470"/>
      <c r="R405" s="470"/>
      <c r="S405" s="470"/>
      <c r="T405" s="470"/>
      <c r="U405" s="389" t="str">
        <f t="array" ref="U405">IFERROR(IF(INDEX('Disaggregation Data'!$O$315:$O$536,MATCH(LEFT(X405,255),LEFT('Disaggregation Data'!$J$315:$J$536,255),0))=0,"",INDEX('Disaggregation Data'!$O$315:$O$536,MATCH(LEFT(X405,255),LEFT('Disaggregation Data'!J$315:$J$536,255),0))),"")</f>
        <v/>
      </c>
      <c r="V405" s="401" t="str">
        <f t="array" ref="V405">IFERROR(IF(INDEX('Disaggregation Data'!$P$315:$P$536,MATCH(LEFT(X405,255),LEFT('Disaggregation Data'!$J$315:$J$536,255),0))=0,"",INDEX('Disaggregation Data'!$P$315:$P$536,MATCH(LEFT(X405,255),LEFT('Disaggregation Data'!J$315:$J$536,255),0))),"")</f>
        <v/>
      </c>
      <c r="W405" s="471"/>
      <c r="X405" s="471" t="str">
        <f t="shared" si="28"/>
        <v/>
      </c>
      <c r="Y405" s="471">
        <f t="shared" si="29"/>
        <v>79</v>
      </c>
      <c r="Z405" s="471" t="str">
        <f t="shared" si="30"/>
        <v/>
      </c>
      <c r="AA405" s="471" t="b">
        <f t="shared" si="31"/>
        <v>0</v>
      </c>
      <c r="AB405" s="471" t="s">
        <v>1865</v>
      </c>
      <c r="AC405" s="471" t="str">
        <f t="array" ref="AC405">IFERROR(IF(INDEX('Disaggregation Records'!$G$95:$G$183,MATCH(LEFT(Z405,255),LEFT('Disaggregation Records'!$D$95:$D$183,255),0))=0,"",INDEX('Disaggregation Records'!$G$95:$G$183,MATCH(LEFT(Z405,255),LEFT('Disaggregation Records'!$D$95:$D$183,255),0))),"")</f>
        <v/>
      </c>
      <c r="AD405" s="471" t="s">
        <v>759</v>
      </c>
      <c r="AE405" s="219"/>
      <c r="AF405" s="135"/>
      <c r="AG405" s="135"/>
    </row>
    <row r="406" spans="1:33" ht="37.5" customHeight="1" x14ac:dyDescent="0.3">
      <c r="A406" s="366">
        <v>8</v>
      </c>
      <c r="B406" s="383" t="str">
        <f>IFERROR(VLOOKUP(A406,'Coverage Indicators - Section D'!$A$10:$Y$34,25,FALSE),"")</f>
        <v/>
      </c>
      <c r="C406" s="466" t="str">
        <f t="array" ref="C406">IFERROR(IF(INDEX('Disaggregation Records'!$E$95:$E$183,MATCH(LEFT(Z406,255),LEFT('Disaggregation Records'!$D$95:$D$183,255),0))=0,"",INDEX('Disaggregation Records'!$E$95:$E$183,MATCH(LEFT(Z406,255),LEFT('Disaggregation Records'!$D$95:$D$183,255),0))),"")</f>
        <v/>
      </c>
      <c r="D406" s="466" t="str">
        <f t="array" ref="D406">IFERROR(IF(INDEX('Disaggregation Records'!$F$95:$F$183,MATCH(LEFT(Z406,255),LEFT('Disaggregation Records'!$D$95:$D$183,255),0))=0,"",INDEX('Disaggregation Records'!$F$95:$F$183,MATCH(LEFT(Z406,255),LEFT('Disaggregation Records'!$D$95:$D$183,255),0))),"")</f>
        <v/>
      </c>
      <c r="E406" s="385" t="str">
        <f t="array" ref="E406">IFERROR(IF(INDEX('Disaggregation Data'!$K$315:$K$536,MATCH(LEFT(X406,255),LEFT('Disaggregation Data'!$J$315:$J$536,255),0))=0,"",INDEX('Disaggregation Data'!$K$315:$K$536,MATCH(LEFT(X406,255),LEFT('Disaggregation Data'!J$315:$J$536,255),0))),"")</f>
        <v/>
      </c>
      <c r="F406" s="386" t="str">
        <f t="array" ref="F406">IFERROR(IF(INDEX('Disaggregation Data'!$L$315:$L$536,MATCH(LEFT(X406,255),LEFT('Disaggregation Data'!$J$315:$J$536,255),0))=0,"",INDEX('Disaggregation Data'!$L$315:$L$536,MATCH(LEFT(X406,255),LEFT('Disaggregation Data'!J$315:$J$536,255),0))),"")</f>
        <v/>
      </c>
      <c r="G406" s="441" t="str">
        <f t="array" ref="G406">IFERROR(IF(INDEX('Disaggregation Data'!$M$315:$M$536,MATCH(LEFT(X406,255),LEFT('Disaggregation Data'!$J$315:$J$536,255),0))=0,(E406/F406)*100,INDEX('Disaggregation Data'!$M$315:$M$536,MATCH(LEFT(X406,255),LEFT('Disaggregation Data'!J$315:$J$536,255),0))),"")</f>
        <v/>
      </c>
      <c r="H406" s="389" t="str">
        <f t="array" ref="H406">IFERROR(IF(INDEX('Disaggregation Data'!$N$315:$N$536,MATCH(LEFT(X406,255),LEFT('Disaggregation Data'!$J$315:$J$536,255),0))=0,"",INDEX('Disaggregation Data'!$N$315:$N$536,MATCH(LEFT(X406,255),LEFT('Disaggregation Data'!J$315:$J$536,255),0))),"")</f>
        <v/>
      </c>
      <c r="I406" s="470"/>
      <c r="J406" s="470"/>
      <c r="K406" s="470"/>
      <c r="L406" s="470"/>
      <c r="M406" s="470"/>
      <c r="N406" s="470"/>
      <c r="O406" s="470"/>
      <c r="P406" s="470"/>
      <c r="Q406" s="470"/>
      <c r="R406" s="470"/>
      <c r="S406" s="470"/>
      <c r="T406" s="470"/>
      <c r="U406" s="389" t="str">
        <f t="array" ref="U406">IFERROR(IF(INDEX('Disaggregation Data'!$O$315:$O$536,MATCH(LEFT(X406,255),LEFT('Disaggregation Data'!$J$315:$J$536,255),0))=0,"",INDEX('Disaggregation Data'!$O$315:$O$536,MATCH(LEFT(X406,255),LEFT('Disaggregation Data'!J$315:$J$536,255),0))),"")</f>
        <v/>
      </c>
      <c r="V406" s="401" t="str">
        <f t="array" ref="V406">IFERROR(IF(INDEX('Disaggregation Data'!$P$315:$P$536,MATCH(LEFT(X406,255),LEFT('Disaggregation Data'!$J$315:$J$536,255),0))=0,"",INDEX('Disaggregation Data'!$P$315:$P$536,MATCH(LEFT(X406,255),LEFT('Disaggregation Data'!J$315:$J$536,255),0))),"")</f>
        <v/>
      </c>
      <c r="W406" s="471"/>
      <c r="X406" s="471" t="str">
        <f t="shared" si="28"/>
        <v/>
      </c>
      <c r="Y406" s="471">
        <f t="shared" si="29"/>
        <v>80</v>
      </c>
      <c r="Z406" s="471" t="str">
        <f t="shared" si="30"/>
        <v/>
      </c>
      <c r="AA406" s="471" t="b">
        <f t="shared" si="31"/>
        <v>0</v>
      </c>
      <c r="AB406" s="471" t="s">
        <v>1866</v>
      </c>
      <c r="AC406" s="471" t="str">
        <f t="array" ref="AC406">IFERROR(IF(INDEX('Disaggregation Records'!$G$95:$G$183,MATCH(LEFT(Z406,255),LEFT('Disaggregation Records'!$D$95:$D$183,255),0))=0,"",INDEX('Disaggregation Records'!$G$95:$G$183,MATCH(LEFT(Z406,255),LEFT('Disaggregation Records'!$D$95:$D$183,255),0))),"")</f>
        <v/>
      </c>
      <c r="AD406" s="471" t="s">
        <v>759</v>
      </c>
      <c r="AE406" s="219"/>
      <c r="AF406" s="135"/>
      <c r="AG406" s="135"/>
    </row>
    <row r="407" spans="1:33" ht="37.5" customHeight="1" x14ac:dyDescent="0.3">
      <c r="A407" s="366">
        <v>9</v>
      </c>
      <c r="B407" s="383" t="str">
        <f>IFERROR(VLOOKUP(A407,'Coverage Indicators - Section D'!$A$10:$Y$34,25,FALSE),"")</f>
        <v/>
      </c>
      <c r="C407" s="466" t="str">
        <f t="array" ref="C407">IFERROR(IF(INDEX('Disaggregation Records'!$E$95:$E$183,MATCH(LEFT(Z407,255),LEFT('Disaggregation Records'!$D$95:$D$183,255),0))=0,"",INDEX('Disaggregation Records'!$E$95:$E$183,MATCH(LEFT(Z407,255),LEFT('Disaggregation Records'!$D$95:$D$183,255),0))),"")</f>
        <v/>
      </c>
      <c r="D407" s="466" t="str">
        <f t="array" ref="D407">IFERROR(IF(INDEX('Disaggregation Records'!$F$95:$F$183,MATCH(LEFT(Z407,255),LEFT('Disaggregation Records'!$D$95:$D$183,255),0))=0,"",INDEX('Disaggregation Records'!$F$95:$F$183,MATCH(LEFT(Z407,255),LEFT('Disaggregation Records'!$D$95:$D$183,255),0))),"")</f>
        <v/>
      </c>
      <c r="E407" s="385" t="str">
        <f t="array" ref="E407">IFERROR(IF(INDEX('Disaggregation Data'!$K$315:$K$536,MATCH(LEFT(X407,255),LEFT('Disaggregation Data'!$J$315:$J$536,255),0))=0,"",INDEX('Disaggregation Data'!$K$315:$K$536,MATCH(LEFT(X407,255),LEFT('Disaggregation Data'!J$315:$J$536,255),0))),"")</f>
        <v/>
      </c>
      <c r="F407" s="386" t="str">
        <f t="array" ref="F407">IFERROR(IF(INDEX('Disaggregation Data'!$L$315:$L$536,MATCH(LEFT(X407,255),LEFT('Disaggregation Data'!$J$315:$J$536,255),0))=0,"",INDEX('Disaggregation Data'!$L$315:$L$536,MATCH(LEFT(X407,255),LEFT('Disaggregation Data'!J$315:$J$536,255),0))),"")</f>
        <v/>
      </c>
      <c r="G407" s="441" t="str">
        <f t="array" ref="G407">IFERROR(IF(INDEX('Disaggregation Data'!$M$315:$M$536,MATCH(LEFT(X407,255),LEFT('Disaggregation Data'!$J$315:$J$536,255),0))=0,(E407/F407)*100,INDEX('Disaggregation Data'!$M$315:$M$536,MATCH(LEFT(X407,255),LEFT('Disaggregation Data'!J$315:$J$536,255),0))),"")</f>
        <v/>
      </c>
      <c r="H407" s="389" t="str">
        <f t="array" ref="H407">IFERROR(IF(INDEX('Disaggregation Data'!$N$315:$N$536,MATCH(LEFT(X407,255),LEFT('Disaggregation Data'!$J$315:$J$536,255),0))=0,"",INDEX('Disaggregation Data'!$N$315:$N$536,MATCH(LEFT(X407,255),LEFT('Disaggregation Data'!J$315:$J$536,255),0))),"")</f>
        <v/>
      </c>
      <c r="I407" s="470"/>
      <c r="J407" s="470"/>
      <c r="K407" s="470"/>
      <c r="L407" s="470"/>
      <c r="M407" s="470"/>
      <c r="N407" s="470"/>
      <c r="O407" s="470"/>
      <c r="P407" s="470"/>
      <c r="Q407" s="470"/>
      <c r="R407" s="470"/>
      <c r="S407" s="470"/>
      <c r="T407" s="470"/>
      <c r="U407" s="389" t="str">
        <f t="array" ref="U407">IFERROR(IF(INDEX('Disaggregation Data'!$O$315:$O$536,MATCH(LEFT(X407,255),LEFT('Disaggregation Data'!$J$315:$J$536,255),0))=0,"",INDEX('Disaggregation Data'!$O$315:$O$536,MATCH(LEFT(X407,255),LEFT('Disaggregation Data'!J$315:$J$536,255),0))),"")</f>
        <v/>
      </c>
      <c r="V407" s="401" t="str">
        <f t="array" ref="V407">IFERROR(IF(INDEX('Disaggregation Data'!$P$315:$P$536,MATCH(LEFT(X407,255),LEFT('Disaggregation Data'!$J$315:$J$536,255),0))=0,"",INDEX('Disaggregation Data'!$P$315:$P$536,MATCH(LEFT(X407,255),LEFT('Disaggregation Data'!J$315:$J$536,255),0))),"")</f>
        <v/>
      </c>
      <c r="W407" s="471"/>
      <c r="X407" s="471" t="str">
        <f t="shared" si="28"/>
        <v/>
      </c>
      <c r="Y407" s="471">
        <f t="shared" si="29"/>
        <v>81</v>
      </c>
      <c r="Z407" s="471" t="str">
        <f t="shared" si="30"/>
        <v/>
      </c>
      <c r="AA407" s="471" t="b">
        <f t="shared" si="31"/>
        <v>0</v>
      </c>
      <c r="AB407" s="471" t="s">
        <v>1868</v>
      </c>
      <c r="AC407" s="471" t="str">
        <f t="array" ref="AC407">IFERROR(IF(INDEX('Disaggregation Records'!$G$95:$G$183,MATCH(LEFT(Z407,255),LEFT('Disaggregation Records'!$D$95:$D$183,255),0))=0,"",INDEX('Disaggregation Records'!$G$95:$G$183,MATCH(LEFT(Z407,255),LEFT('Disaggregation Records'!$D$95:$D$183,255),0))),"")</f>
        <v/>
      </c>
      <c r="AD407" s="471" t="s">
        <v>762</v>
      </c>
      <c r="AE407" s="219"/>
      <c r="AF407" s="135"/>
      <c r="AG407" s="135"/>
    </row>
    <row r="408" spans="1:33" ht="37.5" customHeight="1" x14ac:dyDescent="0.3">
      <c r="A408" s="366">
        <v>9</v>
      </c>
      <c r="B408" s="383" t="str">
        <f>IFERROR(VLOOKUP(A408,'Coverage Indicators - Section D'!$A$10:$Y$34,25,FALSE),"")</f>
        <v/>
      </c>
      <c r="C408" s="466" t="str">
        <f t="array" ref="C408">IFERROR(IF(INDEX('Disaggregation Records'!$E$95:$E$183,MATCH(LEFT(Z408,255),LEFT('Disaggregation Records'!$D$95:$D$183,255),0))=0,"",INDEX('Disaggregation Records'!$E$95:$E$183,MATCH(LEFT(Z408,255),LEFT('Disaggregation Records'!$D$95:$D$183,255),0))),"")</f>
        <v/>
      </c>
      <c r="D408" s="466" t="str">
        <f t="array" ref="D408">IFERROR(IF(INDEX('Disaggregation Records'!$F$95:$F$183,MATCH(LEFT(Z408,255),LEFT('Disaggregation Records'!$D$95:$D$183,255),0))=0,"",INDEX('Disaggregation Records'!$F$95:$F$183,MATCH(LEFT(Z408,255),LEFT('Disaggregation Records'!$D$95:$D$183,255),0))),"")</f>
        <v/>
      </c>
      <c r="E408" s="385" t="str">
        <f t="array" ref="E408">IFERROR(IF(INDEX('Disaggregation Data'!$K$315:$K$536,MATCH(LEFT(X408,255),LEFT('Disaggregation Data'!$J$315:$J$536,255),0))=0,"",INDEX('Disaggregation Data'!$K$315:$K$536,MATCH(LEFT(X408,255),LEFT('Disaggregation Data'!J$315:$J$536,255),0))),"")</f>
        <v/>
      </c>
      <c r="F408" s="386" t="str">
        <f t="array" ref="F408">IFERROR(IF(INDEX('Disaggregation Data'!$L$315:$L$536,MATCH(LEFT(X408,255),LEFT('Disaggregation Data'!$J$315:$J$536,255),0))=0,"",INDEX('Disaggregation Data'!$L$315:$L$536,MATCH(LEFT(X408,255),LEFT('Disaggregation Data'!J$315:$J$536,255),0))),"")</f>
        <v/>
      </c>
      <c r="G408" s="441" t="str">
        <f t="array" ref="G408">IFERROR(IF(INDEX('Disaggregation Data'!$M$315:$M$536,MATCH(LEFT(X408,255),LEFT('Disaggregation Data'!$J$315:$J$536,255),0))=0,(E408/F408)*100,INDEX('Disaggregation Data'!$M$315:$M$536,MATCH(LEFT(X408,255),LEFT('Disaggregation Data'!J$315:$J$536,255),0))),"")</f>
        <v/>
      </c>
      <c r="H408" s="389" t="str">
        <f t="array" ref="H408">IFERROR(IF(INDEX('Disaggregation Data'!$N$315:$N$536,MATCH(LEFT(X408,255),LEFT('Disaggregation Data'!$J$315:$J$536,255),0))=0,"",INDEX('Disaggregation Data'!$N$315:$N$536,MATCH(LEFT(X408,255),LEFT('Disaggregation Data'!J$315:$J$536,255),0))),"")</f>
        <v/>
      </c>
      <c r="I408" s="470"/>
      <c r="J408" s="470"/>
      <c r="K408" s="470"/>
      <c r="L408" s="470"/>
      <c r="M408" s="470"/>
      <c r="N408" s="470"/>
      <c r="O408" s="470"/>
      <c r="P408" s="470"/>
      <c r="Q408" s="470"/>
      <c r="R408" s="470"/>
      <c r="S408" s="470"/>
      <c r="T408" s="470"/>
      <c r="U408" s="389" t="str">
        <f t="array" ref="U408">IFERROR(IF(INDEX('Disaggregation Data'!$O$315:$O$536,MATCH(LEFT(X408,255),LEFT('Disaggregation Data'!$J$315:$J$536,255),0))=0,"",INDEX('Disaggregation Data'!$O$315:$O$536,MATCH(LEFT(X408,255),LEFT('Disaggregation Data'!J$315:$J$536,255),0))),"")</f>
        <v/>
      </c>
      <c r="V408" s="401" t="str">
        <f t="array" ref="V408">IFERROR(IF(INDEX('Disaggregation Data'!$P$315:$P$536,MATCH(LEFT(X408,255),LEFT('Disaggregation Data'!$J$315:$J$536,255),0))=0,"",INDEX('Disaggregation Data'!$P$315:$P$536,MATCH(LEFT(X408,255),LEFT('Disaggregation Data'!J$315:$J$536,255),0))),"")</f>
        <v/>
      </c>
      <c r="W408" s="471"/>
      <c r="X408" s="471" t="str">
        <f t="shared" si="28"/>
        <v/>
      </c>
      <c r="Y408" s="471">
        <f t="shared" si="29"/>
        <v>82</v>
      </c>
      <c r="Z408" s="471" t="str">
        <f t="shared" si="30"/>
        <v/>
      </c>
      <c r="AA408" s="471" t="b">
        <f t="shared" si="31"/>
        <v>0</v>
      </c>
      <c r="AB408" s="471" t="s">
        <v>1869</v>
      </c>
      <c r="AC408" s="471" t="str">
        <f t="array" ref="AC408">IFERROR(IF(INDEX('Disaggregation Records'!$G$95:$G$183,MATCH(LEFT(Z408,255),LEFT('Disaggregation Records'!$D$95:$D$183,255),0))=0,"",INDEX('Disaggregation Records'!$G$95:$G$183,MATCH(LEFT(Z408,255),LEFT('Disaggregation Records'!$D$95:$D$183,255),0))),"")</f>
        <v/>
      </c>
      <c r="AD408" s="471" t="s">
        <v>762</v>
      </c>
      <c r="AE408" s="219"/>
      <c r="AF408" s="135"/>
      <c r="AG408" s="135"/>
    </row>
    <row r="409" spans="1:33" ht="37.5" customHeight="1" x14ac:dyDescent="0.3">
      <c r="A409" s="366">
        <v>9</v>
      </c>
      <c r="B409" s="383" t="str">
        <f>IFERROR(VLOOKUP(A409,'Coverage Indicators - Section D'!$A$10:$Y$34,25,FALSE),"")</f>
        <v/>
      </c>
      <c r="C409" s="466" t="str">
        <f t="array" ref="C409">IFERROR(IF(INDEX('Disaggregation Records'!$E$95:$E$183,MATCH(LEFT(Z409,255),LEFT('Disaggregation Records'!$D$95:$D$183,255),0))=0,"",INDEX('Disaggregation Records'!$E$95:$E$183,MATCH(LEFT(Z409,255),LEFT('Disaggregation Records'!$D$95:$D$183,255),0))),"")</f>
        <v/>
      </c>
      <c r="D409" s="466" t="str">
        <f t="array" ref="D409">IFERROR(IF(INDEX('Disaggregation Records'!$F$95:$F$183,MATCH(LEFT(Z409,255),LEFT('Disaggregation Records'!$D$95:$D$183,255),0))=0,"",INDEX('Disaggregation Records'!$F$95:$F$183,MATCH(LEFT(Z409,255),LEFT('Disaggregation Records'!$D$95:$D$183,255),0))),"")</f>
        <v/>
      </c>
      <c r="E409" s="385" t="str">
        <f t="array" ref="E409">IFERROR(IF(INDEX('Disaggregation Data'!$K$315:$K$536,MATCH(LEFT(X409,255),LEFT('Disaggregation Data'!$J$315:$J$536,255),0))=0,"",INDEX('Disaggregation Data'!$K$315:$K$536,MATCH(LEFT(X409,255),LEFT('Disaggregation Data'!J$315:$J$536,255),0))),"")</f>
        <v/>
      </c>
      <c r="F409" s="386" t="str">
        <f t="array" ref="F409">IFERROR(IF(INDEX('Disaggregation Data'!$L$315:$L$536,MATCH(LEFT(X409,255),LEFT('Disaggregation Data'!$J$315:$J$536,255),0))=0,"",INDEX('Disaggregation Data'!$L$315:$L$536,MATCH(LEFT(X409,255),LEFT('Disaggregation Data'!J$315:$J$536,255),0))),"")</f>
        <v/>
      </c>
      <c r="G409" s="441" t="str">
        <f t="array" ref="G409">IFERROR(IF(INDEX('Disaggregation Data'!$M$315:$M$536,MATCH(LEFT(X409,255),LEFT('Disaggregation Data'!$J$315:$J$536,255),0))=0,(E409/F409)*100,INDEX('Disaggregation Data'!$M$315:$M$536,MATCH(LEFT(X409,255),LEFT('Disaggregation Data'!J$315:$J$536,255),0))),"")</f>
        <v/>
      </c>
      <c r="H409" s="389" t="str">
        <f t="array" ref="H409">IFERROR(IF(INDEX('Disaggregation Data'!$N$315:$N$536,MATCH(LEFT(X409,255),LEFT('Disaggregation Data'!$J$315:$J$536,255),0))=0,"",INDEX('Disaggregation Data'!$N$315:$N$536,MATCH(LEFT(X409,255),LEFT('Disaggregation Data'!J$315:$J$536,255),0))),"")</f>
        <v/>
      </c>
      <c r="I409" s="470"/>
      <c r="J409" s="470"/>
      <c r="K409" s="470"/>
      <c r="L409" s="470"/>
      <c r="M409" s="470"/>
      <c r="N409" s="470"/>
      <c r="O409" s="470"/>
      <c r="P409" s="470"/>
      <c r="Q409" s="470"/>
      <c r="R409" s="470"/>
      <c r="S409" s="470"/>
      <c r="T409" s="470"/>
      <c r="U409" s="389" t="str">
        <f t="array" ref="U409">IFERROR(IF(INDEX('Disaggregation Data'!$O$315:$O$536,MATCH(LEFT(X409,255),LEFT('Disaggregation Data'!$J$315:$J$536,255),0))=0,"",INDEX('Disaggregation Data'!$O$315:$O$536,MATCH(LEFT(X409,255),LEFT('Disaggregation Data'!J$315:$J$536,255),0))),"")</f>
        <v/>
      </c>
      <c r="V409" s="401" t="str">
        <f t="array" ref="V409">IFERROR(IF(INDEX('Disaggregation Data'!$P$315:$P$536,MATCH(LEFT(X409,255),LEFT('Disaggregation Data'!$J$315:$J$536,255),0))=0,"",INDEX('Disaggregation Data'!$P$315:$P$536,MATCH(LEFT(X409,255),LEFT('Disaggregation Data'!J$315:$J$536,255),0))),"")</f>
        <v/>
      </c>
      <c r="W409" s="471"/>
      <c r="X409" s="471" t="str">
        <f t="shared" si="28"/>
        <v/>
      </c>
      <c r="Y409" s="471">
        <f t="shared" si="29"/>
        <v>83</v>
      </c>
      <c r="Z409" s="471" t="str">
        <f t="shared" si="30"/>
        <v/>
      </c>
      <c r="AA409" s="471" t="b">
        <f t="shared" si="31"/>
        <v>0</v>
      </c>
      <c r="AB409" s="471" t="s">
        <v>1870</v>
      </c>
      <c r="AC409" s="471" t="str">
        <f t="array" ref="AC409">IFERROR(IF(INDEX('Disaggregation Records'!$G$95:$G$183,MATCH(LEFT(Z409,255),LEFT('Disaggregation Records'!$D$95:$D$183,255),0))=0,"",INDEX('Disaggregation Records'!$G$95:$G$183,MATCH(LEFT(Z409,255),LEFT('Disaggregation Records'!$D$95:$D$183,255),0))),"")</f>
        <v/>
      </c>
      <c r="AD409" s="471" t="s">
        <v>762</v>
      </c>
      <c r="AE409" s="219"/>
      <c r="AF409" s="135"/>
      <c r="AG409" s="135"/>
    </row>
    <row r="410" spans="1:33" ht="37.5" customHeight="1" x14ac:dyDescent="0.3">
      <c r="A410" s="366">
        <v>9</v>
      </c>
      <c r="B410" s="383" t="str">
        <f>IFERROR(VLOOKUP(A410,'Coverage Indicators - Section D'!$A$10:$Y$34,25,FALSE),"")</f>
        <v/>
      </c>
      <c r="C410" s="466" t="str">
        <f t="array" ref="C410">IFERROR(IF(INDEX('Disaggregation Records'!$E$95:$E$183,MATCH(LEFT(Z410,255),LEFT('Disaggregation Records'!$D$95:$D$183,255),0))=0,"",INDEX('Disaggregation Records'!$E$95:$E$183,MATCH(LEFT(Z410,255),LEFT('Disaggregation Records'!$D$95:$D$183,255),0))),"")</f>
        <v/>
      </c>
      <c r="D410" s="466" t="str">
        <f t="array" ref="D410">IFERROR(IF(INDEX('Disaggregation Records'!$F$95:$F$183,MATCH(LEFT(Z410,255),LEFT('Disaggregation Records'!$D$95:$D$183,255),0))=0,"",INDEX('Disaggregation Records'!$F$95:$F$183,MATCH(LEFT(Z410,255),LEFT('Disaggregation Records'!$D$95:$D$183,255),0))),"")</f>
        <v/>
      </c>
      <c r="E410" s="385" t="str">
        <f t="array" ref="E410">IFERROR(IF(INDEX('Disaggregation Data'!$K$315:$K$536,MATCH(LEFT(X410,255),LEFT('Disaggregation Data'!$J$315:$J$536,255),0))=0,"",INDEX('Disaggregation Data'!$K$315:$K$536,MATCH(LEFT(X410,255),LEFT('Disaggregation Data'!J$315:$J$536,255),0))),"")</f>
        <v/>
      </c>
      <c r="F410" s="386" t="str">
        <f t="array" ref="F410">IFERROR(IF(INDEX('Disaggregation Data'!$L$315:$L$536,MATCH(LEFT(X410,255),LEFT('Disaggregation Data'!$J$315:$J$536,255),0))=0,"",INDEX('Disaggregation Data'!$L$315:$L$536,MATCH(LEFT(X410,255),LEFT('Disaggregation Data'!J$315:$J$536,255),0))),"")</f>
        <v/>
      </c>
      <c r="G410" s="441" t="str">
        <f t="array" ref="G410">IFERROR(IF(INDEX('Disaggregation Data'!$M$315:$M$536,MATCH(LEFT(X410,255),LEFT('Disaggregation Data'!$J$315:$J$536,255),0))=0,(E410/F410)*100,INDEX('Disaggregation Data'!$M$315:$M$536,MATCH(LEFT(X410,255),LEFT('Disaggregation Data'!J$315:$J$536,255),0))),"")</f>
        <v/>
      </c>
      <c r="H410" s="389" t="str">
        <f t="array" ref="H410">IFERROR(IF(INDEX('Disaggregation Data'!$N$315:$N$536,MATCH(LEFT(X410,255),LEFT('Disaggregation Data'!$J$315:$J$536,255),0))=0,"",INDEX('Disaggregation Data'!$N$315:$N$536,MATCH(LEFT(X410,255),LEFT('Disaggregation Data'!J$315:$J$536,255),0))),"")</f>
        <v/>
      </c>
      <c r="I410" s="470"/>
      <c r="J410" s="470"/>
      <c r="K410" s="470"/>
      <c r="L410" s="470"/>
      <c r="M410" s="470"/>
      <c r="N410" s="470"/>
      <c r="O410" s="470"/>
      <c r="P410" s="470"/>
      <c r="Q410" s="470"/>
      <c r="R410" s="470"/>
      <c r="S410" s="470"/>
      <c r="T410" s="470"/>
      <c r="U410" s="389" t="str">
        <f t="array" ref="U410">IFERROR(IF(INDEX('Disaggregation Data'!$O$315:$O$536,MATCH(LEFT(X410,255),LEFT('Disaggregation Data'!$J$315:$J$536,255),0))=0,"",INDEX('Disaggregation Data'!$O$315:$O$536,MATCH(LEFT(X410,255),LEFT('Disaggregation Data'!J$315:$J$536,255),0))),"")</f>
        <v/>
      </c>
      <c r="V410" s="401" t="str">
        <f t="array" ref="V410">IFERROR(IF(INDEX('Disaggregation Data'!$P$315:$P$536,MATCH(LEFT(X410,255),LEFT('Disaggregation Data'!$J$315:$J$536,255),0))=0,"",INDEX('Disaggregation Data'!$P$315:$P$536,MATCH(LEFT(X410,255),LEFT('Disaggregation Data'!J$315:$J$536,255),0))),"")</f>
        <v/>
      </c>
      <c r="W410" s="471"/>
      <c r="X410" s="471" t="str">
        <f t="shared" si="28"/>
        <v/>
      </c>
      <c r="Y410" s="471">
        <f t="shared" si="29"/>
        <v>84</v>
      </c>
      <c r="Z410" s="471" t="str">
        <f t="shared" si="30"/>
        <v/>
      </c>
      <c r="AA410" s="471" t="b">
        <f t="shared" si="31"/>
        <v>0</v>
      </c>
      <c r="AB410" s="471" t="s">
        <v>1871</v>
      </c>
      <c r="AC410" s="471" t="str">
        <f t="array" ref="AC410">IFERROR(IF(INDEX('Disaggregation Records'!$G$95:$G$183,MATCH(LEFT(Z410,255),LEFT('Disaggregation Records'!$D$95:$D$183,255),0))=0,"",INDEX('Disaggregation Records'!$G$95:$G$183,MATCH(LEFT(Z410,255),LEFT('Disaggregation Records'!$D$95:$D$183,255),0))),"")</f>
        <v/>
      </c>
      <c r="AD410" s="471" t="s">
        <v>762</v>
      </c>
      <c r="AE410" s="219"/>
      <c r="AF410" s="135"/>
      <c r="AG410" s="135"/>
    </row>
    <row r="411" spans="1:33" ht="37.5" customHeight="1" x14ac:dyDescent="0.3">
      <c r="A411" s="366">
        <v>9</v>
      </c>
      <c r="B411" s="383" t="str">
        <f>IFERROR(VLOOKUP(A411,'Coverage Indicators - Section D'!$A$10:$Y$34,25,FALSE),"")</f>
        <v/>
      </c>
      <c r="C411" s="466" t="str">
        <f t="array" ref="C411">IFERROR(IF(INDEX('Disaggregation Records'!$E$95:$E$183,MATCH(LEFT(Z411,255),LEFT('Disaggregation Records'!$D$95:$D$183,255),0))=0,"",INDEX('Disaggregation Records'!$E$95:$E$183,MATCH(LEFT(Z411,255),LEFT('Disaggregation Records'!$D$95:$D$183,255),0))),"")</f>
        <v/>
      </c>
      <c r="D411" s="466" t="str">
        <f t="array" ref="D411">IFERROR(IF(INDEX('Disaggregation Records'!$F$95:$F$183,MATCH(LEFT(Z411,255),LEFT('Disaggregation Records'!$D$95:$D$183,255),0))=0,"",INDEX('Disaggregation Records'!$F$95:$F$183,MATCH(LEFT(Z411,255),LEFT('Disaggregation Records'!$D$95:$D$183,255),0))),"")</f>
        <v/>
      </c>
      <c r="E411" s="385" t="str">
        <f t="array" ref="E411">IFERROR(IF(INDEX('Disaggregation Data'!$K$315:$K$536,MATCH(LEFT(X411,255),LEFT('Disaggregation Data'!$J$315:$J$536,255),0))=0,"",INDEX('Disaggregation Data'!$K$315:$K$536,MATCH(LEFT(X411,255),LEFT('Disaggregation Data'!J$315:$J$536,255),0))),"")</f>
        <v/>
      </c>
      <c r="F411" s="386" t="str">
        <f t="array" ref="F411">IFERROR(IF(INDEX('Disaggregation Data'!$L$315:$L$536,MATCH(LEFT(X411,255),LEFT('Disaggregation Data'!$J$315:$J$536,255),0))=0,"",INDEX('Disaggregation Data'!$L$315:$L$536,MATCH(LEFT(X411,255),LEFT('Disaggregation Data'!J$315:$J$536,255),0))),"")</f>
        <v/>
      </c>
      <c r="G411" s="441" t="str">
        <f t="array" ref="G411">IFERROR(IF(INDEX('Disaggregation Data'!$M$315:$M$536,MATCH(LEFT(X411,255),LEFT('Disaggregation Data'!$J$315:$J$536,255),0))=0,(E411/F411)*100,INDEX('Disaggregation Data'!$M$315:$M$536,MATCH(LEFT(X411,255),LEFT('Disaggregation Data'!J$315:$J$536,255),0))),"")</f>
        <v/>
      </c>
      <c r="H411" s="389" t="str">
        <f t="array" ref="H411">IFERROR(IF(INDEX('Disaggregation Data'!$N$315:$N$536,MATCH(LEFT(X411,255),LEFT('Disaggregation Data'!$J$315:$J$536,255),0))=0,"",INDEX('Disaggregation Data'!$N$315:$N$536,MATCH(LEFT(X411,255),LEFT('Disaggregation Data'!J$315:$J$536,255),0))),"")</f>
        <v/>
      </c>
      <c r="I411" s="470"/>
      <c r="J411" s="470"/>
      <c r="K411" s="470"/>
      <c r="L411" s="470"/>
      <c r="M411" s="470"/>
      <c r="N411" s="470"/>
      <c r="O411" s="470"/>
      <c r="P411" s="470"/>
      <c r="Q411" s="470"/>
      <c r="R411" s="470"/>
      <c r="S411" s="470"/>
      <c r="T411" s="470"/>
      <c r="U411" s="389" t="str">
        <f t="array" ref="U411">IFERROR(IF(INDEX('Disaggregation Data'!$O$315:$O$536,MATCH(LEFT(X411,255),LEFT('Disaggregation Data'!$J$315:$J$536,255),0))=0,"",INDEX('Disaggregation Data'!$O$315:$O$536,MATCH(LEFT(X411,255),LEFT('Disaggregation Data'!J$315:$J$536,255),0))),"")</f>
        <v/>
      </c>
      <c r="V411" s="401" t="str">
        <f t="array" ref="V411">IFERROR(IF(INDEX('Disaggregation Data'!$P$315:$P$536,MATCH(LEFT(X411,255),LEFT('Disaggregation Data'!$J$315:$J$536,255),0))=0,"",INDEX('Disaggregation Data'!$P$315:$P$536,MATCH(LEFT(X411,255),LEFT('Disaggregation Data'!J$315:$J$536,255),0))),"")</f>
        <v/>
      </c>
      <c r="W411" s="471"/>
      <c r="X411" s="471" t="str">
        <f t="shared" si="28"/>
        <v/>
      </c>
      <c r="Y411" s="471">
        <f t="shared" si="29"/>
        <v>85</v>
      </c>
      <c r="Z411" s="471" t="str">
        <f t="shared" si="30"/>
        <v/>
      </c>
      <c r="AA411" s="471" t="b">
        <f t="shared" si="31"/>
        <v>0</v>
      </c>
      <c r="AB411" s="471" t="s">
        <v>1872</v>
      </c>
      <c r="AC411" s="471" t="str">
        <f t="array" ref="AC411">IFERROR(IF(INDEX('Disaggregation Records'!$G$95:$G$183,MATCH(LEFT(Z411,255),LEFT('Disaggregation Records'!$D$95:$D$183,255),0))=0,"",INDEX('Disaggregation Records'!$G$95:$G$183,MATCH(LEFT(Z411,255),LEFT('Disaggregation Records'!$D$95:$D$183,255),0))),"")</f>
        <v/>
      </c>
      <c r="AD411" s="471" t="s">
        <v>762</v>
      </c>
      <c r="AE411" s="219"/>
      <c r="AF411" s="135"/>
      <c r="AG411" s="135"/>
    </row>
    <row r="412" spans="1:33" ht="37.5" customHeight="1" x14ac:dyDescent="0.3">
      <c r="A412" s="366">
        <v>9</v>
      </c>
      <c r="B412" s="383" t="str">
        <f>IFERROR(VLOOKUP(A412,'Coverage Indicators - Section D'!$A$10:$Y$34,25,FALSE),"")</f>
        <v/>
      </c>
      <c r="C412" s="466" t="str">
        <f t="array" ref="C412">IFERROR(IF(INDEX('Disaggregation Records'!$E$95:$E$183,MATCH(LEFT(Z412,255),LEFT('Disaggregation Records'!$D$95:$D$183,255),0))=0,"",INDEX('Disaggregation Records'!$E$95:$E$183,MATCH(LEFT(Z412,255),LEFT('Disaggregation Records'!$D$95:$D$183,255),0))),"")</f>
        <v/>
      </c>
      <c r="D412" s="466" t="str">
        <f t="array" ref="D412">IFERROR(IF(INDEX('Disaggregation Records'!$F$95:$F$183,MATCH(LEFT(Z412,255),LEFT('Disaggregation Records'!$D$95:$D$183,255),0))=0,"",INDEX('Disaggregation Records'!$F$95:$F$183,MATCH(LEFT(Z412,255),LEFT('Disaggregation Records'!$D$95:$D$183,255),0))),"")</f>
        <v/>
      </c>
      <c r="E412" s="385" t="str">
        <f t="array" ref="E412">IFERROR(IF(INDEX('Disaggregation Data'!$K$315:$K$536,MATCH(LEFT(X412,255),LEFT('Disaggregation Data'!$J$315:$J$536,255),0))=0,"",INDEX('Disaggregation Data'!$K$315:$K$536,MATCH(LEFT(X412,255),LEFT('Disaggregation Data'!J$315:$J$536,255),0))),"")</f>
        <v/>
      </c>
      <c r="F412" s="386" t="str">
        <f t="array" ref="F412">IFERROR(IF(INDEX('Disaggregation Data'!$L$315:$L$536,MATCH(LEFT(X412,255),LEFT('Disaggregation Data'!$J$315:$J$536,255),0))=0,"",INDEX('Disaggregation Data'!$L$315:$L$536,MATCH(LEFT(X412,255),LEFT('Disaggregation Data'!J$315:$J$536,255),0))),"")</f>
        <v/>
      </c>
      <c r="G412" s="441" t="str">
        <f t="array" ref="G412">IFERROR(IF(INDEX('Disaggregation Data'!$M$315:$M$536,MATCH(LEFT(X412,255),LEFT('Disaggregation Data'!$J$315:$J$536,255),0))=0,(E412/F412)*100,INDEX('Disaggregation Data'!$M$315:$M$536,MATCH(LEFT(X412,255),LEFT('Disaggregation Data'!J$315:$J$536,255),0))),"")</f>
        <v/>
      </c>
      <c r="H412" s="389" t="str">
        <f t="array" ref="H412">IFERROR(IF(INDEX('Disaggregation Data'!$N$315:$N$536,MATCH(LEFT(X412,255),LEFT('Disaggregation Data'!$J$315:$J$536,255),0))=0,"",INDEX('Disaggregation Data'!$N$315:$N$536,MATCH(LEFT(X412,255),LEFT('Disaggregation Data'!J$315:$J$536,255),0))),"")</f>
        <v/>
      </c>
      <c r="I412" s="470"/>
      <c r="J412" s="470"/>
      <c r="K412" s="470"/>
      <c r="L412" s="470"/>
      <c r="M412" s="470"/>
      <c r="N412" s="470"/>
      <c r="O412" s="470"/>
      <c r="P412" s="470"/>
      <c r="Q412" s="470"/>
      <c r="R412" s="470"/>
      <c r="S412" s="470"/>
      <c r="T412" s="470"/>
      <c r="U412" s="389" t="str">
        <f t="array" ref="U412">IFERROR(IF(INDEX('Disaggregation Data'!$O$315:$O$536,MATCH(LEFT(X412,255),LEFT('Disaggregation Data'!$J$315:$J$536,255),0))=0,"",INDEX('Disaggregation Data'!$O$315:$O$536,MATCH(LEFT(X412,255),LEFT('Disaggregation Data'!J$315:$J$536,255),0))),"")</f>
        <v/>
      </c>
      <c r="V412" s="401" t="str">
        <f t="array" ref="V412">IFERROR(IF(INDEX('Disaggregation Data'!$P$315:$P$536,MATCH(LEFT(X412,255),LEFT('Disaggregation Data'!$J$315:$J$536,255),0))=0,"",INDEX('Disaggregation Data'!$P$315:$P$536,MATCH(LEFT(X412,255),LEFT('Disaggregation Data'!J$315:$J$536,255),0))),"")</f>
        <v/>
      </c>
      <c r="W412" s="471"/>
      <c r="X412" s="471" t="str">
        <f t="shared" si="28"/>
        <v/>
      </c>
      <c r="Y412" s="471">
        <f t="shared" si="29"/>
        <v>86</v>
      </c>
      <c r="Z412" s="471" t="str">
        <f t="shared" si="30"/>
        <v/>
      </c>
      <c r="AA412" s="471" t="b">
        <f t="shared" si="31"/>
        <v>0</v>
      </c>
      <c r="AB412" s="471" t="s">
        <v>1873</v>
      </c>
      <c r="AC412" s="471" t="str">
        <f t="array" ref="AC412">IFERROR(IF(INDEX('Disaggregation Records'!$G$95:$G$183,MATCH(LEFT(Z412,255),LEFT('Disaggregation Records'!$D$95:$D$183,255),0))=0,"",INDEX('Disaggregation Records'!$G$95:$G$183,MATCH(LEFT(Z412,255),LEFT('Disaggregation Records'!$D$95:$D$183,255),0))),"")</f>
        <v/>
      </c>
      <c r="AD412" s="471" t="s">
        <v>762</v>
      </c>
      <c r="AE412" s="219"/>
      <c r="AF412" s="135"/>
      <c r="AG412" s="135"/>
    </row>
    <row r="413" spans="1:33" ht="37.5" customHeight="1" x14ac:dyDescent="0.3">
      <c r="A413" s="366">
        <v>9</v>
      </c>
      <c r="B413" s="383" t="str">
        <f>IFERROR(VLOOKUP(A413,'Coverage Indicators - Section D'!$A$10:$Y$34,25,FALSE),"")</f>
        <v/>
      </c>
      <c r="C413" s="466" t="str">
        <f t="array" ref="C413">IFERROR(IF(INDEX('Disaggregation Records'!$E$95:$E$183,MATCH(LEFT(Z413,255),LEFT('Disaggregation Records'!$D$95:$D$183,255),0))=0,"",INDEX('Disaggregation Records'!$E$95:$E$183,MATCH(LEFT(Z413,255),LEFT('Disaggregation Records'!$D$95:$D$183,255),0))),"")</f>
        <v/>
      </c>
      <c r="D413" s="466" t="str">
        <f t="array" ref="D413">IFERROR(IF(INDEX('Disaggregation Records'!$F$95:$F$183,MATCH(LEFT(Z413,255),LEFT('Disaggregation Records'!$D$95:$D$183,255),0))=0,"",INDEX('Disaggregation Records'!$F$95:$F$183,MATCH(LEFT(Z413,255),LEFT('Disaggregation Records'!$D$95:$D$183,255),0))),"")</f>
        <v/>
      </c>
      <c r="E413" s="385" t="str">
        <f t="array" ref="E413">IFERROR(IF(INDEX('Disaggregation Data'!$K$315:$K$536,MATCH(LEFT(X413,255),LEFT('Disaggregation Data'!$J$315:$J$536,255),0))=0,"",INDEX('Disaggregation Data'!$K$315:$K$536,MATCH(LEFT(X413,255),LEFT('Disaggregation Data'!J$315:$J$536,255),0))),"")</f>
        <v/>
      </c>
      <c r="F413" s="386" t="str">
        <f t="array" ref="F413">IFERROR(IF(INDEX('Disaggregation Data'!$L$315:$L$536,MATCH(LEFT(X413,255),LEFT('Disaggregation Data'!$J$315:$J$536,255),0))=0,"",INDEX('Disaggregation Data'!$L$315:$L$536,MATCH(LEFT(X413,255),LEFT('Disaggregation Data'!J$315:$J$536,255),0))),"")</f>
        <v/>
      </c>
      <c r="G413" s="441" t="str">
        <f t="array" ref="G413">IFERROR(IF(INDEX('Disaggregation Data'!$M$315:$M$536,MATCH(LEFT(X413,255),LEFT('Disaggregation Data'!$J$315:$J$536,255),0))=0,(E413/F413)*100,INDEX('Disaggregation Data'!$M$315:$M$536,MATCH(LEFT(X413,255),LEFT('Disaggregation Data'!J$315:$J$536,255),0))),"")</f>
        <v/>
      </c>
      <c r="H413" s="389" t="str">
        <f t="array" ref="H413">IFERROR(IF(INDEX('Disaggregation Data'!$N$315:$N$536,MATCH(LEFT(X413,255),LEFT('Disaggregation Data'!$J$315:$J$536,255),0))=0,"",INDEX('Disaggregation Data'!$N$315:$N$536,MATCH(LEFT(X413,255),LEFT('Disaggregation Data'!J$315:$J$536,255),0))),"")</f>
        <v/>
      </c>
      <c r="I413" s="470"/>
      <c r="J413" s="470"/>
      <c r="K413" s="470"/>
      <c r="L413" s="470"/>
      <c r="M413" s="470"/>
      <c r="N413" s="470"/>
      <c r="O413" s="470"/>
      <c r="P413" s="470"/>
      <c r="Q413" s="470"/>
      <c r="R413" s="470"/>
      <c r="S413" s="470"/>
      <c r="T413" s="470"/>
      <c r="U413" s="389" t="str">
        <f t="array" ref="U413">IFERROR(IF(INDEX('Disaggregation Data'!$O$315:$O$536,MATCH(LEFT(X413,255),LEFT('Disaggregation Data'!$J$315:$J$536,255),0))=0,"",INDEX('Disaggregation Data'!$O$315:$O$536,MATCH(LEFT(X413,255),LEFT('Disaggregation Data'!J$315:$J$536,255),0))),"")</f>
        <v/>
      </c>
      <c r="V413" s="401" t="str">
        <f t="array" ref="V413">IFERROR(IF(INDEX('Disaggregation Data'!$P$315:$P$536,MATCH(LEFT(X413,255),LEFT('Disaggregation Data'!$J$315:$J$536,255),0))=0,"",INDEX('Disaggregation Data'!$P$315:$P$536,MATCH(LEFT(X413,255),LEFT('Disaggregation Data'!J$315:$J$536,255),0))),"")</f>
        <v/>
      </c>
      <c r="W413" s="471"/>
      <c r="X413" s="471" t="str">
        <f t="shared" si="28"/>
        <v/>
      </c>
      <c r="Y413" s="471">
        <f t="shared" si="29"/>
        <v>87</v>
      </c>
      <c r="Z413" s="471" t="str">
        <f t="shared" si="30"/>
        <v/>
      </c>
      <c r="AA413" s="471" t="b">
        <f t="shared" si="31"/>
        <v>0</v>
      </c>
      <c r="AB413" s="471" t="s">
        <v>1874</v>
      </c>
      <c r="AC413" s="471" t="str">
        <f t="array" ref="AC413">IFERROR(IF(INDEX('Disaggregation Records'!$G$95:$G$183,MATCH(LEFT(Z413,255),LEFT('Disaggregation Records'!$D$95:$D$183,255),0))=0,"",INDEX('Disaggregation Records'!$G$95:$G$183,MATCH(LEFT(Z413,255),LEFT('Disaggregation Records'!$D$95:$D$183,255),0))),"")</f>
        <v/>
      </c>
      <c r="AD413" s="471" t="s">
        <v>762</v>
      </c>
      <c r="AE413" s="219"/>
      <c r="AF413" s="135"/>
      <c r="AG413" s="135"/>
    </row>
    <row r="414" spans="1:33" ht="37.5" customHeight="1" x14ac:dyDescent="0.3">
      <c r="A414" s="366">
        <v>9</v>
      </c>
      <c r="B414" s="383" t="str">
        <f>IFERROR(VLOOKUP(A414,'Coverage Indicators - Section D'!$A$10:$Y$34,25,FALSE),"")</f>
        <v/>
      </c>
      <c r="C414" s="466" t="str">
        <f t="array" ref="C414">IFERROR(IF(INDEX('Disaggregation Records'!$E$95:$E$183,MATCH(LEFT(Z414,255),LEFT('Disaggregation Records'!$D$95:$D$183,255),0))=0,"",INDEX('Disaggregation Records'!$E$95:$E$183,MATCH(LEFT(Z414,255),LEFT('Disaggregation Records'!$D$95:$D$183,255),0))),"")</f>
        <v/>
      </c>
      <c r="D414" s="466" t="str">
        <f t="array" ref="D414">IFERROR(IF(INDEX('Disaggregation Records'!$F$95:$F$183,MATCH(LEFT(Z414,255),LEFT('Disaggregation Records'!$D$95:$D$183,255),0))=0,"",INDEX('Disaggregation Records'!$F$95:$F$183,MATCH(LEFT(Z414,255),LEFT('Disaggregation Records'!$D$95:$D$183,255),0))),"")</f>
        <v/>
      </c>
      <c r="E414" s="385" t="str">
        <f t="array" ref="E414">IFERROR(IF(INDEX('Disaggregation Data'!$K$315:$K$536,MATCH(LEFT(X414,255),LEFT('Disaggregation Data'!$J$315:$J$536,255),0))=0,"",INDEX('Disaggregation Data'!$K$315:$K$536,MATCH(LEFT(X414,255),LEFT('Disaggregation Data'!J$315:$J$536,255),0))),"")</f>
        <v/>
      </c>
      <c r="F414" s="386" t="str">
        <f t="array" ref="F414">IFERROR(IF(INDEX('Disaggregation Data'!$L$315:$L$536,MATCH(LEFT(X414,255),LEFT('Disaggregation Data'!$J$315:$J$536,255),0))=0,"",INDEX('Disaggregation Data'!$L$315:$L$536,MATCH(LEFT(X414,255),LEFT('Disaggregation Data'!J$315:$J$536,255),0))),"")</f>
        <v/>
      </c>
      <c r="G414" s="441" t="str">
        <f t="array" ref="G414">IFERROR(IF(INDEX('Disaggregation Data'!$M$315:$M$536,MATCH(LEFT(X414,255),LEFT('Disaggregation Data'!$J$315:$J$536,255),0))=0,(E414/F414)*100,INDEX('Disaggregation Data'!$M$315:$M$536,MATCH(LEFT(X414,255),LEFT('Disaggregation Data'!J$315:$J$536,255),0))),"")</f>
        <v/>
      </c>
      <c r="H414" s="389" t="str">
        <f t="array" ref="H414">IFERROR(IF(INDEX('Disaggregation Data'!$N$315:$N$536,MATCH(LEFT(X414,255),LEFT('Disaggregation Data'!$J$315:$J$536,255),0))=0,"",INDEX('Disaggregation Data'!$N$315:$N$536,MATCH(LEFT(X414,255),LEFT('Disaggregation Data'!J$315:$J$536,255),0))),"")</f>
        <v/>
      </c>
      <c r="I414" s="470"/>
      <c r="J414" s="470"/>
      <c r="K414" s="470"/>
      <c r="L414" s="470"/>
      <c r="M414" s="470"/>
      <c r="N414" s="470"/>
      <c r="O414" s="470"/>
      <c r="P414" s="470"/>
      <c r="Q414" s="470"/>
      <c r="R414" s="470"/>
      <c r="S414" s="470"/>
      <c r="T414" s="470"/>
      <c r="U414" s="389" t="str">
        <f t="array" ref="U414">IFERROR(IF(INDEX('Disaggregation Data'!$O$315:$O$536,MATCH(LEFT(X414,255),LEFT('Disaggregation Data'!$J$315:$J$536,255),0))=0,"",INDEX('Disaggregation Data'!$O$315:$O$536,MATCH(LEFT(X414,255),LEFT('Disaggregation Data'!J$315:$J$536,255),0))),"")</f>
        <v/>
      </c>
      <c r="V414" s="401" t="str">
        <f t="array" ref="V414">IFERROR(IF(INDEX('Disaggregation Data'!$P$315:$P$536,MATCH(LEFT(X414,255),LEFT('Disaggregation Data'!$J$315:$J$536,255),0))=0,"",INDEX('Disaggregation Data'!$P$315:$P$536,MATCH(LEFT(X414,255),LEFT('Disaggregation Data'!J$315:$J$536,255),0))),"")</f>
        <v/>
      </c>
      <c r="W414" s="471"/>
      <c r="X414" s="471" t="str">
        <f t="shared" si="28"/>
        <v/>
      </c>
      <c r="Y414" s="471">
        <f t="shared" si="29"/>
        <v>88</v>
      </c>
      <c r="Z414" s="471" t="str">
        <f t="shared" si="30"/>
        <v/>
      </c>
      <c r="AA414" s="471" t="b">
        <f t="shared" si="31"/>
        <v>0</v>
      </c>
      <c r="AB414" s="471" t="s">
        <v>1875</v>
      </c>
      <c r="AC414" s="471" t="str">
        <f t="array" ref="AC414">IFERROR(IF(INDEX('Disaggregation Records'!$G$95:$G$183,MATCH(LEFT(Z414,255),LEFT('Disaggregation Records'!$D$95:$D$183,255),0))=0,"",INDEX('Disaggregation Records'!$G$95:$G$183,MATCH(LEFT(Z414,255),LEFT('Disaggregation Records'!$D$95:$D$183,255),0))),"")</f>
        <v/>
      </c>
      <c r="AD414" s="471" t="s">
        <v>762</v>
      </c>
      <c r="AE414" s="219"/>
      <c r="AF414" s="135"/>
      <c r="AG414" s="135"/>
    </row>
    <row r="415" spans="1:33" ht="37.5" customHeight="1" x14ac:dyDescent="0.3">
      <c r="A415" s="366">
        <v>9</v>
      </c>
      <c r="B415" s="383" t="str">
        <f>IFERROR(VLOOKUP(A415,'Coverage Indicators - Section D'!$A$10:$Y$34,25,FALSE),"")</f>
        <v/>
      </c>
      <c r="C415" s="466" t="str">
        <f t="array" ref="C415">IFERROR(IF(INDEX('Disaggregation Records'!$E$95:$E$183,MATCH(LEFT(Z415,255),LEFT('Disaggregation Records'!$D$95:$D$183,255),0))=0,"",INDEX('Disaggregation Records'!$E$95:$E$183,MATCH(LEFT(Z415,255),LEFT('Disaggregation Records'!$D$95:$D$183,255),0))),"")</f>
        <v/>
      </c>
      <c r="D415" s="466" t="str">
        <f t="array" ref="D415">IFERROR(IF(INDEX('Disaggregation Records'!$F$95:$F$183,MATCH(LEFT(Z415,255),LEFT('Disaggregation Records'!$D$95:$D$183,255),0))=0,"",INDEX('Disaggregation Records'!$F$95:$F$183,MATCH(LEFT(Z415,255),LEFT('Disaggregation Records'!$D$95:$D$183,255),0))),"")</f>
        <v/>
      </c>
      <c r="E415" s="385" t="str">
        <f t="array" ref="E415">IFERROR(IF(INDEX('Disaggregation Data'!$K$315:$K$536,MATCH(LEFT(X415,255),LEFT('Disaggregation Data'!$J$315:$J$536,255),0))=0,"",INDEX('Disaggregation Data'!$K$315:$K$536,MATCH(LEFT(X415,255),LEFT('Disaggregation Data'!J$315:$J$536,255),0))),"")</f>
        <v/>
      </c>
      <c r="F415" s="386" t="str">
        <f t="array" ref="F415">IFERROR(IF(INDEX('Disaggregation Data'!$L$315:$L$536,MATCH(LEFT(X415,255),LEFT('Disaggregation Data'!$J$315:$J$536,255),0))=0,"",INDEX('Disaggregation Data'!$L$315:$L$536,MATCH(LEFT(X415,255),LEFT('Disaggregation Data'!J$315:$J$536,255),0))),"")</f>
        <v/>
      </c>
      <c r="G415" s="441" t="str">
        <f t="array" ref="G415">IFERROR(IF(INDEX('Disaggregation Data'!$M$315:$M$536,MATCH(LEFT(X415,255),LEFT('Disaggregation Data'!$J$315:$J$536,255),0))=0,(E415/F415)*100,INDEX('Disaggregation Data'!$M$315:$M$536,MATCH(LEFT(X415,255),LEFT('Disaggregation Data'!J$315:$J$536,255),0))),"")</f>
        <v/>
      </c>
      <c r="H415" s="389" t="str">
        <f t="array" ref="H415">IFERROR(IF(INDEX('Disaggregation Data'!$N$315:$N$536,MATCH(LEFT(X415,255),LEFT('Disaggregation Data'!$J$315:$J$536,255),0))=0,"",INDEX('Disaggregation Data'!$N$315:$N$536,MATCH(LEFT(X415,255),LEFT('Disaggregation Data'!J$315:$J$536,255),0))),"")</f>
        <v/>
      </c>
      <c r="I415" s="470"/>
      <c r="J415" s="470"/>
      <c r="K415" s="470"/>
      <c r="L415" s="470"/>
      <c r="M415" s="470"/>
      <c r="N415" s="470"/>
      <c r="O415" s="470"/>
      <c r="P415" s="470"/>
      <c r="Q415" s="470"/>
      <c r="R415" s="470"/>
      <c r="S415" s="470"/>
      <c r="T415" s="470"/>
      <c r="U415" s="389" t="str">
        <f t="array" ref="U415">IFERROR(IF(INDEX('Disaggregation Data'!$O$315:$O$536,MATCH(LEFT(X415,255),LEFT('Disaggregation Data'!$J$315:$J$536,255),0))=0,"",INDEX('Disaggregation Data'!$O$315:$O$536,MATCH(LEFT(X415,255),LEFT('Disaggregation Data'!J$315:$J$536,255),0))),"")</f>
        <v/>
      </c>
      <c r="V415" s="401" t="str">
        <f t="array" ref="V415">IFERROR(IF(INDEX('Disaggregation Data'!$P$315:$P$536,MATCH(LEFT(X415,255),LEFT('Disaggregation Data'!$J$315:$J$536,255),0))=0,"",INDEX('Disaggregation Data'!$P$315:$P$536,MATCH(LEFT(X415,255),LEFT('Disaggregation Data'!J$315:$J$536,255),0))),"")</f>
        <v/>
      </c>
      <c r="W415" s="471"/>
      <c r="X415" s="471" t="str">
        <f t="shared" si="28"/>
        <v/>
      </c>
      <c r="Y415" s="471">
        <f t="shared" si="29"/>
        <v>89</v>
      </c>
      <c r="Z415" s="471" t="str">
        <f t="shared" si="30"/>
        <v/>
      </c>
      <c r="AA415" s="471" t="b">
        <f t="shared" si="31"/>
        <v>0</v>
      </c>
      <c r="AB415" s="471" t="s">
        <v>1876</v>
      </c>
      <c r="AC415" s="471" t="str">
        <f t="array" ref="AC415">IFERROR(IF(INDEX('Disaggregation Records'!$G$95:$G$183,MATCH(LEFT(Z415,255),LEFT('Disaggregation Records'!$D$95:$D$183,255),0))=0,"",INDEX('Disaggregation Records'!$G$95:$G$183,MATCH(LEFT(Z415,255),LEFT('Disaggregation Records'!$D$95:$D$183,255),0))),"")</f>
        <v/>
      </c>
      <c r="AD415" s="471" t="s">
        <v>762</v>
      </c>
      <c r="AE415" s="219"/>
      <c r="AF415" s="135"/>
      <c r="AG415" s="135"/>
    </row>
    <row r="416" spans="1:33" ht="37.5" customHeight="1" x14ac:dyDescent="0.3">
      <c r="A416" s="366">
        <v>9</v>
      </c>
      <c r="B416" s="383" t="str">
        <f>IFERROR(VLOOKUP(A416,'Coverage Indicators - Section D'!$A$10:$Y$34,25,FALSE),"")</f>
        <v/>
      </c>
      <c r="C416" s="466" t="str">
        <f t="array" ref="C416">IFERROR(IF(INDEX('Disaggregation Records'!$E$95:$E$183,MATCH(LEFT(Z416,255),LEFT('Disaggregation Records'!$D$95:$D$183,255),0))=0,"",INDEX('Disaggregation Records'!$E$95:$E$183,MATCH(LEFT(Z416,255),LEFT('Disaggregation Records'!$D$95:$D$183,255),0))),"")</f>
        <v/>
      </c>
      <c r="D416" s="466" t="str">
        <f t="array" ref="D416">IFERROR(IF(INDEX('Disaggregation Records'!$F$95:$F$183,MATCH(LEFT(Z416,255),LEFT('Disaggregation Records'!$D$95:$D$183,255),0))=0,"",INDEX('Disaggregation Records'!$F$95:$F$183,MATCH(LEFT(Z416,255),LEFT('Disaggregation Records'!$D$95:$D$183,255),0))),"")</f>
        <v/>
      </c>
      <c r="E416" s="385" t="str">
        <f t="array" ref="E416">IFERROR(IF(INDEX('Disaggregation Data'!$K$315:$K$536,MATCH(LEFT(X416,255),LEFT('Disaggregation Data'!$J$315:$J$536,255),0))=0,"",INDEX('Disaggregation Data'!$K$315:$K$536,MATCH(LEFT(X416,255),LEFT('Disaggregation Data'!J$315:$J$536,255),0))),"")</f>
        <v/>
      </c>
      <c r="F416" s="386" t="str">
        <f t="array" ref="F416">IFERROR(IF(INDEX('Disaggregation Data'!$L$315:$L$536,MATCH(LEFT(X416,255),LEFT('Disaggregation Data'!$J$315:$J$536,255),0))=0,"",INDEX('Disaggregation Data'!$L$315:$L$536,MATCH(LEFT(X416,255),LEFT('Disaggregation Data'!J$315:$J$536,255),0))),"")</f>
        <v/>
      </c>
      <c r="G416" s="441" t="str">
        <f t="array" ref="G416">IFERROR(IF(INDEX('Disaggregation Data'!$M$315:$M$536,MATCH(LEFT(X416,255),LEFT('Disaggregation Data'!$J$315:$J$536,255),0))=0,(E416/F416)*100,INDEX('Disaggregation Data'!$M$315:$M$536,MATCH(LEFT(X416,255),LEFT('Disaggregation Data'!J$315:$J$536,255),0))),"")</f>
        <v/>
      </c>
      <c r="H416" s="389" t="str">
        <f t="array" ref="H416">IFERROR(IF(INDEX('Disaggregation Data'!$N$315:$N$536,MATCH(LEFT(X416,255),LEFT('Disaggregation Data'!$J$315:$J$536,255),0))=0,"",INDEX('Disaggregation Data'!$N$315:$N$536,MATCH(LEFT(X416,255),LEFT('Disaggregation Data'!J$315:$J$536,255),0))),"")</f>
        <v/>
      </c>
      <c r="I416" s="470"/>
      <c r="J416" s="470"/>
      <c r="K416" s="470"/>
      <c r="L416" s="470"/>
      <c r="M416" s="470"/>
      <c r="N416" s="470"/>
      <c r="O416" s="470"/>
      <c r="P416" s="470"/>
      <c r="Q416" s="470"/>
      <c r="R416" s="470"/>
      <c r="S416" s="470"/>
      <c r="T416" s="470"/>
      <c r="U416" s="389" t="str">
        <f t="array" ref="U416">IFERROR(IF(INDEX('Disaggregation Data'!$O$315:$O$536,MATCH(LEFT(X416,255),LEFT('Disaggregation Data'!$J$315:$J$536,255),0))=0,"",INDEX('Disaggregation Data'!$O$315:$O$536,MATCH(LEFT(X416,255),LEFT('Disaggregation Data'!J$315:$J$536,255),0))),"")</f>
        <v/>
      </c>
      <c r="V416" s="401" t="str">
        <f t="array" ref="V416">IFERROR(IF(INDEX('Disaggregation Data'!$P$315:$P$536,MATCH(LEFT(X416,255),LEFT('Disaggregation Data'!$J$315:$J$536,255),0))=0,"",INDEX('Disaggregation Data'!$P$315:$P$536,MATCH(LEFT(X416,255),LEFT('Disaggregation Data'!J$315:$J$536,255),0))),"")</f>
        <v/>
      </c>
      <c r="W416" s="471"/>
      <c r="X416" s="471" t="str">
        <f t="shared" si="28"/>
        <v/>
      </c>
      <c r="Y416" s="471">
        <f t="shared" si="29"/>
        <v>90</v>
      </c>
      <c r="Z416" s="471" t="str">
        <f t="shared" si="30"/>
        <v/>
      </c>
      <c r="AA416" s="471" t="b">
        <f t="shared" si="31"/>
        <v>0</v>
      </c>
      <c r="AB416" s="471" t="s">
        <v>1877</v>
      </c>
      <c r="AC416" s="471" t="str">
        <f t="array" ref="AC416">IFERROR(IF(INDEX('Disaggregation Records'!$G$95:$G$183,MATCH(LEFT(Z416,255),LEFT('Disaggregation Records'!$D$95:$D$183,255),0))=0,"",INDEX('Disaggregation Records'!$G$95:$G$183,MATCH(LEFT(Z416,255),LEFT('Disaggregation Records'!$D$95:$D$183,255),0))),"")</f>
        <v/>
      </c>
      <c r="AD416" s="471" t="s">
        <v>762</v>
      </c>
      <c r="AE416" s="219"/>
      <c r="AF416" s="135"/>
      <c r="AG416" s="135"/>
    </row>
    <row r="417" spans="1:33" ht="37.5" customHeight="1" x14ac:dyDescent="0.3">
      <c r="A417" s="366">
        <v>10</v>
      </c>
      <c r="B417" s="383" t="str">
        <f>IFERROR(VLOOKUP(A417,'Coverage Indicators - Section D'!$A$10:$Y$34,25,FALSE),"")</f>
        <v/>
      </c>
      <c r="C417" s="466" t="str">
        <f t="array" ref="C417">IFERROR(IF(INDEX('Disaggregation Records'!$E$95:$E$183,MATCH(LEFT(Z417,255),LEFT('Disaggregation Records'!$D$95:$D$183,255),0))=0,"",INDEX('Disaggregation Records'!$E$95:$E$183,MATCH(LEFT(Z417,255),LEFT('Disaggregation Records'!$D$95:$D$183,255),0))),"")</f>
        <v/>
      </c>
      <c r="D417" s="466" t="str">
        <f t="array" ref="D417">IFERROR(IF(INDEX('Disaggregation Records'!$F$95:$F$183,MATCH(LEFT(Z417,255),LEFT('Disaggregation Records'!$D$95:$D$183,255),0))=0,"",INDEX('Disaggregation Records'!$F$95:$F$183,MATCH(LEFT(Z417,255),LEFT('Disaggregation Records'!$D$95:$D$183,255),0))),"")</f>
        <v/>
      </c>
      <c r="E417" s="385" t="str">
        <f t="array" ref="E417">IFERROR(IF(INDEX('Disaggregation Data'!$K$315:$K$536,MATCH(LEFT(X417,255),LEFT('Disaggregation Data'!$J$315:$J$536,255),0))=0,"",INDEX('Disaggregation Data'!$K$315:$K$536,MATCH(LEFT(X417,255),LEFT('Disaggregation Data'!J$315:$J$536,255),0))),"")</f>
        <v/>
      </c>
      <c r="F417" s="386" t="str">
        <f t="array" ref="F417">IFERROR(IF(INDEX('Disaggregation Data'!$L$315:$L$536,MATCH(LEFT(X417,255),LEFT('Disaggregation Data'!$J$315:$J$536,255),0))=0,"",INDEX('Disaggregation Data'!$L$315:$L$536,MATCH(LEFT(X417,255),LEFT('Disaggregation Data'!J$315:$J$536,255),0))),"")</f>
        <v/>
      </c>
      <c r="G417" s="441" t="str">
        <f t="array" ref="G417">IFERROR(IF(INDEX('Disaggregation Data'!$M$315:$M$536,MATCH(LEFT(X417,255),LEFT('Disaggregation Data'!$J$315:$J$536,255),0))=0,(E417/F417)*100,INDEX('Disaggregation Data'!$M$315:$M$536,MATCH(LEFT(X417,255),LEFT('Disaggregation Data'!J$315:$J$536,255),0))),"")</f>
        <v/>
      </c>
      <c r="H417" s="389" t="str">
        <f t="array" ref="H417">IFERROR(IF(INDEX('Disaggregation Data'!$N$315:$N$536,MATCH(LEFT(X417,255),LEFT('Disaggregation Data'!$J$315:$J$536,255),0))=0,"",INDEX('Disaggregation Data'!$N$315:$N$536,MATCH(LEFT(X417,255),LEFT('Disaggregation Data'!J$315:$J$536,255),0))),"")</f>
        <v/>
      </c>
      <c r="I417" s="470"/>
      <c r="J417" s="470"/>
      <c r="K417" s="470"/>
      <c r="L417" s="470"/>
      <c r="M417" s="470"/>
      <c r="N417" s="470"/>
      <c r="O417" s="470"/>
      <c r="P417" s="470"/>
      <c r="Q417" s="470"/>
      <c r="R417" s="470"/>
      <c r="S417" s="470"/>
      <c r="T417" s="470"/>
      <c r="U417" s="389" t="str">
        <f t="array" ref="U417">IFERROR(IF(INDEX('Disaggregation Data'!$O$315:$O$536,MATCH(LEFT(X417,255),LEFT('Disaggregation Data'!$J$315:$J$536,255),0))=0,"",INDEX('Disaggregation Data'!$O$315:$O$536,MATCH(LEFT(X417,255),LEFT('Disaggregation Data'!J$315:$J$536,255),0))),"")</f>
        <v/>
      </c>
      <c r="V417" s="401" t="str">
        <f t="array" ref="V417">IFERROR(IF(INDEX('Disaggregation Data'!$P$315:$P$536,MATCH(LEFT(X417,255),LEFT('Disaggregation Data'!$J$315:$J$536,255),0))=0,"",INDEX('Disaggregation Data'!$P$315:$P$536,MATCH(LEFT(X417,255),LEFT('Disaggregation Data'!J$315:$J$536,255),0))),"")</f>
        <v/>
      </c>
      <c r="W417" s="471"/>
      <c r="X417" s="471" t="str">
        <f t="shared" si="28"/>
        <v/>
      </c>
      <c r="Y417" s="471">
        <f t="shared" si="29"/>
        <v>91</v>
      </c>
      <c r="Z417" s="471" t="str">
        <f t="shared" si="30"/>
        <v/>
      </c>
      <c r="AA417" s="471" t="b">
        <f t="shared" si="31"/>
        <v>0</v>
      </c>
      <c r="AB417" s="471" t="s">
        <v>1878</v>
      </c>
      <c r="AC417" s="471" t="str">
        <f t="array" ref="AC417">IFERROR(IF(INDEX('Disaggregation Records'!$G$95:$G$183,MATCH(LEFT(Z417,255),LEFT('Disaggregation Records'!$D$95:$D$183,255),0))=0,"",INDEX('Disaggregation Records'!$G$95:$G$183,MATCH(LEFT(Z417,255),LEFT('Disaggregation Records'!$D$95:$D$183,255),0))),"")</f>
        <v/>
      </c>
      <c r="AD417" s="471" t="s">
        <v>765</v>
      </c>
      <c r="AE417" s="219"/>
      <c r="AF417" s="135"/>
      <c r="AG417" s="135"/>
    </row>
    <row r="418" spans="1:33" ht="37.5" customHeight="1" x14ac:dyDescent="0.3">
      <c r="A418" s="366">
        <v>10</v>
      </c>
      <c r="B418" s="383" t="str">
        <f>IFERROR(VLOOKUP(A418,'Coverage Indicators - Section D'!$A$10:$Y$34,25,FALSE),"")</f>
        <v/>
      </c>
      <c r="C418" s="466" t="str">
        <f t="array" ref="C418">IFERROR(IF(INDEX('Disaggregation Records'!$E$95:$E$183,MATCH(LEFT(Z418,255),LEFT('Disaggregation Records'!$D$95:$D$183,255),0))=0,"",INDEX('Disaggregation Records'!$E$95:$E$183,MATCH(LEFT(Z418,255),LEFT('Disaggregation Records'!$D$95:$D$183,255),0))),"")</f>
        <v/>
      </c>
      <c r="D418" s="466" t="str">
        <f t="array" ref="D418">IFERROR(IF(INDEX('Disaggregation Records'!$F$95:$F$183,MATCH(LEFT(Z418,255),LEFT('Disaggregation Records'!$D$95:$D$183,255),0))=0,"",INDEX('Disaggregation Records'!$F$95:$F$183,MATCH(LEFT(Z418,255),LEFT('Disaggregation Records'!$D$95:$D$183,255),0))),"")</f>
        <v/>
      </c>
      <c r="E418" s="385" t="str">
        <f t="array" ref="E418">IFERROR(IF(INDEX('Disaggregation Data'!$K$315:$K$536,MATCH(LEFT(X418,255),LEFT('Disaggregation Data'!$J$315:$J$536,255),0))=0,"",INDEX('Disaggregation Data'!$K$315:$K$536,MATCH(LEFT(X418,255),LEFT('Disaggregation Data'!J$315:$J$536,255),0))),"")</f>
        <v/>
      </c>
      <c r="F418" s="386" t="str">
        <f t="array" ref="F418">IFERROR(IF(INDEX('Disaggregation Data'!$L$315:$L$536,MATCH(LEFT(X418,255),LEFT('Disaggregation Data'!$J$315:$J$536,255),0))=0,"",INDEX('Disaggregation Data'!$L$315:$L$536,MATCH(LEFT(X418,255),LEFT('Disaggregation Data'!J$315:$J$536,255),0))),"")</f>
        <v/>
      </c>
      <c r="G418" s="441" t="str">
        <f t="array" ref="G418">IFERROR(IF(INDEX('Disaggregation Data'!$M$315:$M$536,MATCH(LEFT(X418,255),LEFT('Disaggregation Data'!$J$315:$J$536,255),0))=0,(E418/F418)*100,INDEX('Disaggregation Data'!$M$315:$M$536,MATCH(LEFT(X418,255),LEFT('Disaggregation Data'!J$315:$J$536,255),0))),"")</f>
        <v/>
      </c>
      <c r="H418" s="389" t="str">
        <f t="array" ref="H418">IFERROR(IF(INDEX('Disaggregation Data'!$N$315:$N$536,MATCH(LEFT(X418,255),LEFT('Disaggregation Data'!$J$315:$J$536,255),0))=0,"",INDEX('Disaggregation Data'!$N$315:$N$536,MATCH(LEFT(X418,255),LEFT('Disaggregation Data'!J$315:$J$536,255),0))),"")</f>
        <v/>
      </c>
      <c r="I418" s="470"/>
      <c r="J418" s="470"/>
      <c r="K418" s="470"/>
      <c r="L418" s="470"/>
      <c r="M418" s="470"/>
      <c r="N418" s="470"/>
      <c r="O418" s="470"/>
      <c r="P418" s="470"/>
      <c r="Q418" s="470"/>
      <c r="R418" s="470"/>
      <c r="S418" s="470"/>
      <c r="T418" s="470"/>
      <c r="U418" s="389" t="str">
        <f t="array" ref="U418">IFERROR(IF(INDEX('Disaggregation Data'!$O$315:$O$536,MATCH(LEFT(X418,255),LEFT('Disaggregation Data'!$J$315:$J$536,255),0))=0,"",INDEX('Disaggregation Data'!$O$315:$O$536,MATCH(LEFT(X418,255),LEFT('Disaggregation Data'!J$315:$J$536,255),0))),"")</f>
        <v/>
      </c>
      <c r="V418" s="401" t="str">
        <f t="array" ref="V418">IFERROR(IF(INDEX('Disaggregation Data'!$P$315:$P$536,MATCH(LEFT(X418,255),LEFT('Disaggregation Data'!$J$315:$J$536,255),0))=0,"",INDEX('Disaggregation Data'!$P$315:$P$536,MATCH(LEFT(X418,255),LEFT('Disaggregation Data'!J$315:$J$536,255),0))),"")</f>
        <v/>
      </c>
      <c r="W418" s="471"/>
      <c r="X418" s="471" t="str">
        <f t="shared" si="28"/>
        <v/>
      </c>
      <c r="Y418" s="471">
        <f t="shared" si="29"/>
        <v>92</v>
      </c>
      <c r="Z418" s="471" t="str">
        <f t="shared" si="30"/>
        <v/>
      </c>
      <c r="AA418" s="471" t="b">
        <f t="shared" si="31"/>
        <v>0</v>
      </c>
      <c r="AB418" s="471" t="s">
        <v>1879</v>
      </c>
      <c r="AC418" s="471" t="str">
        <f t="array" ref="AC418">IFERROR(IF(INDEX('Disaggregation Records'!$G$95:$G$183,MATCH(LEFT(Z418,255),LEFT('Disaggregation Records'!$D$95:$D$183,255),0))=0,"",INDEX('Disaggregation Records'!$G$95:$G$183,MATCH(LEFT(Z418,255),LEFT('Disaggregation Records'!$D$95:$D$183,255),0))),"")</f>
        <v/>
      </c>
      <c r="AD418" s="471" t="s">
        <v>765</v>
      </c>
      <c r="AE418" s="219"/>
      <c r="AF418" s="135"/>
      <c r="AG418" s="135"/>
    </row>
    <row r="419" spans="1:33" ht="37.5" customHeight="1" x14ac:dyDescent="0.3">
      <c r="A419" s="366">
        <v>10</v>
      </c>
      <c r="B419" s="383" t="str">
        <f>IFERROR(VLOOKUP(A419,'Coverage Indicators - Section D'!$A$10:$Y$34,25,FALSE),"")</f>
        <v/>
      </c>
      <c r="C419" s="466" t="str">
        <f t="array" ref="C419">IFERROR(IF(INDEX('Disaggregation Records'!$E$95:$E$183,MATCH(LEFT(Z419,255),LEFT('Disaggregation Records'!$D$95:$D$183,255),0))=0,"",INDEX('Disaggregation Records'!$E$95:$E$183,MATCH(LEFT(Z419,255),LEFT('Disaggregation Records'!$D$95:$D$183,255),0))),"")</f>
        <v/>
      </c>
      <c r="D419" s="466" t="str">
        <f t="array" ref="D419">IFERROR(IF(INDEX('Disaggregation Records'!$F$95:$F$183,MATCH(LEFT(Z419,255),LEFT('Disaggregation Records'!$D$95:$D$183,255),0))=0,"",INDEX('Disaggregation Records'!$F$95:$F$183,MATCH(LEFT(Z419,255),LEFT('Disaggregation Records'!$D$95:$D$183,255),0))),"")</f>
        <v/>
      </c>
      <c r="E419" s="385" t="str">
        <f t="array" ref="E419">IFERROR(IF(INDEX('Disaggregation Data'!$K$315:$K$536,MATCH(LEFT(X419,255),LEFT('Disaggregation Data'!$J$315:$J$536,255),0))=0,"",INDEX('Disaggregation Data'!$K$315:$K$536,MATCH(LEFT(X419,255),LEFT('Disaggregation Data'!J$315:$J$536,255),0))),"")</f>
        <v/>
      </c>
      <c r="F419" s="386" t="str">
        <f t="array" ref="F419">IFERROR(IF(INDEX('Disaggregation Data'!$L$315:$L$536,MATCH(LEFT(X419,255),LEFT('Disaggregation Data'!$J$315:$J$536,255),0))=0,"",INDEX('Disaggregation Data'!$L$315:$L$536,MATCH(LEFT(X419,255),LEFT('Disaggregation Data'!J$315:$J$536,255),0))),"")</f>
        <v/>
      </c>
      <c r="G419" s="441" t="str">
        <f t="array" ref="G419">IFERROR(IF(INDEX('Disaggregation Data'!$M$315:$M$536,MATCH(LEFT(X419,255),LEFT('Disaggregation Data'!$J$315:$J$536,255),0))=0,(E419/F419)*100,INDEX('Disaggregation Data'!$M$315:$M$536,MATCH(LEFT(X419,255),LEFT('Disaggregation Data'!J$315:$J$536,255),0))),"")</f>
        <v/>
      </c>
      <c r="H419" s="389" t="str">
        <f t="array" ref="H419">IFERROR(IF(INDEX('Disaggregation Data'!$N$315:$N$536,MATCH(LEFT(X419,255),LEFT('Disaggregation Data'!$J$315:$J$536,255),0))=0,"",INDEX('Disaggregation Data'!$N$315:$N$536,MATCH(LEFT(X419,255),LEFT('Disaggregation Data'!J$315:$J$536,255),0))),"")</f>
        <v/>
      </c>
      <c r="I419" s="470"/>
      <c r="J419" s="470"/>
      <c r="K419" s="470"/>
      <c r="L419" s="470"/>
      <c r="M419" s="470"/>
      <c r="N419" s="470"/>
      <c r="O419" s="470"/>
      <c r="P419" s="470"/>
      <c r="Q419" s="470"/>
      <c r="R419" s="470"/>
      <c r="S419" s="470"/>
      <c r="T419" s="470"/>
      <c r="U419" s="389" t="str">
        <f t="array" ref="U419">IFERROR(IF(INDEX('Disaggregation Data'!$O$315:$O$536,MATCH(LEFT(X419,255),LEFT('Disaggregation Data'!$J$315:$J$536,255),0))=0,"",INDEX('Disaggregation Data'!$O$315:$O$536,MATCH(LEFT(X419,255),LEFT('Disaggregation Data'!J$315:$J$536,255),0))),"")</f>
        <v/>
      </c>
      <c r="V419" s="401" t="str">
        <f t="array" ref="V419">IFERROR(IF(INDEX('Disaggregation Data'!$P$315:$P$536,MATCH(LEFT(X419,255),LEFT('Disaggregation Data'!$J$315:$J$536,255),0))=0,"",INDEX('Disaggregation Data'!$P$315:$P$536,MATCH(LEFT(X419,255),LEFT('Disaggregation Data'!J$315:$J$536,255),0))),"")</f>
        <v/>
      </c>
      <c r="W419" s="471"/>
      <c r="X419" s="471" t="str">
        <f t="shared" si="28"/>
        <v/>
      </c>
      <c r="Y419" s="471">
        <f t="shared" si="29"/>
        <v>93</v>
      </c>
      <c r="Z419" s="471" t="str">
        <f t="shared" si="30"/>
        <v/>
      </c>
      <c r="AA419" s="471" t="b">
        <f t="shared" si="31"/>
        <v>0</v>
      </c>
      <c r="AB419" s="471" t="s">
        <v>1880</v>
      </c>
      <c r="AC419" s="471" t="str">
        <f t="array" ref="AC419">IFERROR(IF(INDEX('Disaggregation Records'!$G$95:$G$183,MATCH(LEFT(Z419,255),LEFT('Disaggregation Records'!$D$95:$D$183,255),0))=0,"",INDEX('Disaggregation Records'!$G$95:$G$183,MATCH(LEFT(Z419,255),LEFT('Disaggregation Records'!$D$95:$D$183,255),0))),"")</f>
        <v/>
      </c>
      <c r="AD419" s="471" t="s">
        <v>765</v>
      </c>
      <c r="AE419" s="219"/>
      <c r="AF419" s="135"/>
      <c r="AG419" s="135"/>
    </row>
    <row r="420" spans="1:33" ht="37.5" customHeight="1" x14ac:dyDescent="0.3">
      <c r="A420" s="366">
        <v>10</v>
      </c>
      <c r="B420" s="383" t="str">
        <f>IFERROR(VLOOKUP(A420,'Coverage Indicators - Section D'!$A$10:$Y$34,25,FALSE),"")</f>
        <v/>
      </c>
      <c r="C420" s="466" t="str">
        <f t="array" ref="C420">IFERROR(IF(INDEX('Disaggregation Records'!$E$95:$E$183,MATCH(LEFT(Z420,255),LEFT('Disaggregation Records'!$D$95:$D$183,255),0))=0,"",INDEX('Disaggregation Records'!$E$95:$E$183,MATCH(LEFT(Z420,255),LEFT('Disaggregation Records'!$D$95:$D$183,255),0))),"")</f>
        <v/>
      </c>
      <c r="D420" s="466" t="str">
        <f t="array" ref="D420">IFERROR(IF(INDEX('Disaggregation Records'!$F$95:$F$183,MATCH(LEFT(Z420,255),LEFT('Disaggregation Records'!$D$95:$D$183,255),0))=0,"",INDEX('Disaggregation Records'!$F$95:$F$183,MATCH(LEFT(Z420,255),LEFT('Disaggregation Records'!$D$95:$D$183,255),0))),"")</f>
        <v/>
      </c>
      <c r="E420" s="385" t="str">
        <f t="array" ref="E420">IFERROR(IF(INDEX('Disaggregation Data'!$K$315:$K$536,MATCH(LEFT(X420,255),LEFT('Disaggregation Data'!$J$315:$J$536,255),0))=0,"",INDEX('Disaggregation Data'!$K$315:$K$536,MATCH(LEFT(X420,255),LEFT('Disaggregation Data'!J$315:$J$536,255),0))),"")</f>
        <v/>
      </c>
      <c r="F420" s="386" t="str">
        <f t="array" ref="F420">IFERROR(IF(INDEX('Disaggregation Data'!$L$315:$L$536,MATCH(LEFT(X420,255),LEFT('Disaggregation Data'!$J$315:$J$536,255),0))=0,"",INDEX('Disaggregation Data'!$L$315:$L$536,MATCH(LEFT(X420,255),LEFT('Disaggregation Data'!J$315:$J$536,255),0))),"")</f>
        <v/>
      </c>
      <c r="G420" s="441" t="str">
        <f t="array" ref="G420">IFERROR(IF(INDEX('Disaggregation Data'!$M$315:$M$536,MATCH(LEFT(X420,255),LEFT('Disaggregation Data'!$J$315:$J$536,255),0))=0,(E420/F420)*100,INDEX('Disaggregation Data'!$M$315:$M$536,MATCH(LEFT(X420,255),LEFT('Disaggregation Data'!J$315:$J$536,255),0))),"")</f>
        <v/>
      </c>
      <c r="H420" s="389" t="str">
        <f t="array" ref="H420">IFERROR(IF(INDEX('Disaggregation Data'!$N$315:$N$536,MATCH(LEFT(X420,255),LEFT('Disaggregation Data'!$J$315:$J$536,255),0))=0,"",INDEX('Disaggregation Data'!$N$315:$N$536,MATCH(LEFT(X420,255),LEFT('Disaggregation Data'!J$315:$J$536,255),0))),"")</f>
        <v/>
      </c>
      <c r="I420" s="470"/>
      <c r="J420" s="470"/>
      <c r="K420" s="470"/>
      <c r="L420" s="470"/>
      <c r="M420" s="470"/>
      <c r="N420" s="470"/>
      <c r="O420" s="470"/>
      <c r="P420" s="470"/>
      <c r="Q420" s="470"/>
      <c r="R420" s="470"/>
      <c r="S420" s="470"/>
      <c r="T420" s="470"/>
      <c r="U420" s="389" t="str">
        <f t="array" ref="U420">IFERROR(IF(INDEX('Disaggregation Data'!$O$315:$O$536,MATCH(LEFT(X420,255),LEFT('Disaggregation Data'!$J$315:$J$536,255),0))=0,"",INDEX('Disaggregation Data'!$O$315:$O$536,MATCH(LEFT(X420,255),LEFT('Disaggregation Data'!J$315:$J$536,255),0))),"")</f>
        <v/>
      </c>
      <c r="V420" s="401" t="str">
        <f t="array" ref="V420">IFERROR(IF(INDEX('Disaggregation Data'!$P$315:$P$536,MATCH(LEFT(X420,255),LEFT('Disaggregation Data'!$J$315:$J$536,255),0))=0,"",INDEX('Disaggregation Data'!$P$315:$P$536,MATCH(LEFT(X420,255),LEFT('Disaggregation Data'!J$315:$J$536,255),0))),"")</f>
        <v/>
      </c>
      <c r="W420" s="471"/>
      <c r="X420" s="471" t="str">
        <f t="shared" si="28"/>
        <v/>
      </c>
      <c r="Y420" s="471">
        <f t="shared" si="29"/>
        <v>94</v>
      </c>
      <c r="Z420" s="471" t="str">
        <f t="shared" si="30"/>
        <v/>
      </c>
      <c r="AA420" s="471" t="b">
        <f t="shared" si="31"/>
        <v>0</v>
      </c>
      <c r="AB420" s="471" t="s">
        <v>1881</v>
      </c>
      <c r="AC420" s="471" t="str">
        <f t="array" ref="AC420">IFERROR(IF(INDEX('Disaggregation Records'!$G$95:$G$183,MATCH(LEFT(Z420,255),LEFT('Disaggregation Records'!$D$95:$D$183,255),0))=0,"",INDEX('Disaggregation Records'!$G$95:$G$183,MATCH(LEFT(Z420,255),LEFT('Disaggregation Records'!$D$95:$D$183,255),0))),"")</f>
        <v/>
      </c>
      <c r="AD420" s="471" t="s">
        <v>765</v>
      </c>
      <c r="AE420" s="219"/>
      <c r="AF420" s="135"/>
      <c r="AG420" s="135"/>
    </row>
    <row r="421" spans="1:33" ht="37.5" customHeight="1" x14ac:dyDescent="0.3">
      <c r="A421" s="366">
        <v>10</v>
      </c>
      <c r="B421" s="383" t="str">
        <f>IFERROR(VLOOKUP(A421,'Coverage Indicators - Section D'!$A$10:$Y$34,25,FALSE),"")</f>
        <v/>
      </c>
      <c r="C421" s="466" t="str">
        <f t="array" ref="C421">IFERROR(IF(INDEX('Disaggregation Records'!$E$95:$E$183,MATCH(LEFT(Z421,255),LEFT('Disaggregation Records'!$D$95:$D$183,255),0))=0,"",INDEX('Disaggregation Records'!$E$95:$E$183,MATCH(LEFT(Z421,255),LEFT('Disaggregation Records'!$D$95:$D$183,255),0))),"")</f>
        <v/>
      </c>
      <c r="D421" s="466" t="str">
        <f t="array" ref="D421">IFERROR(IF(INDEX('Disaggregation Records'!$F$95:$F$183,MATCH(LEFT(Z421,255),LEFT('Disaggregation Records'!$D$95:$D$183,255),0))=0,"",INDEX('Disaggregation Records'!$F$95:$F$183,MATCH(LEFT(Z421,255),LEFT('Disaggregation Records'!$D$95:$D$183,255),0))),"")</f>
        <v/>
      </c>
      <c r="E421" s="385" t="str">
        <f t="array" ref="E421">IFERROR(IF(INDEX('Disaggregation Data'!$K$315:$K$536,MATCH(LEFT(X421,255),LEFT('Disaggregation Data'!$J$315:$J$536,255),0))=0,"",INDEX('Disaggregation Data'!$K$315:$K$536,MATCH(LEFT(X421,255),LEFT('Disaggregation Data'!J$315:$J$536,255),0))),"")</f>
        <v/>
      </c>
      <c r="F421" s="386" t="str">
        <f t="array" ref="F421">IFERROR(IF(INDEX('Disaggregation Data'!$L$315:$L$536,MATCH(LEFT(X421,255),LEFT('Disaggregation Data'!$J$315:$J$536,255),0))=0,"",INDEX('Disaggregation Data'!$L$315:$L$536,MATCH(LEFT(X421,255),LEFT('Disaggregation Data'!J$315:$J$536,255),0))),"")</f>
        <v/>
      </c>
      <c r="G421" s="441" t="str">
        <f t="array" ref="G421">IFERROR(IF(INDEX('Disaggregation Data'!$M$315:$M$536,MATCH(LEFT(X421,255),LEFT('Disaggregation Data'!$J$315:$J$536,255),0))=0,(E421/F421)*100,INDEX('Disaggregation Data'!$M$315:$M$536,MATCH(LEFT(X421,255),LEFT('Disaggregation Data'!J$315:$J$536,255),0))),"")</f>
        <v/>
      </c>
      <c r="H421" s="389" t="str">
        <f t="array" ref="H421">IFERROR(IF(INDEX('Disaggregation Data'!$N$315:$N$536,MATCH(LEFT(X421,255),LEFT('Disaggregation Data'!$J$315:$J$536,255),0))=0,"",INDEX('Disaggregation Data'!$N$315:$N$536,MATCH(LEFT(X421,255),LEFT('Disaggregation Data'!J$315:$J$536,255),0))),"")</f>
        <v/>
      </c>
      <c r="I421" s="470"/>
      <c r="J421" s="470"/>
      <c r="K421" s="470"/>
      <c r="L421" s="470"/>
      <c r="M421" s="470"/>
      <c r="N421" s="470"/>
      <c r="O421" s="470"/>
      <c r="P421" s="470"/>
      <c r="Q421" s="470"/>
      <c r="R421" s="470"/>
      <c r="S421" s="470"/>
      <c r="T421" s="470"/>
      <c r="U421" s="389" t="str">
        <f t="array" ref="U421">IFERROR(IF(INDEX('Disaggregation Data'!$O$315:$O$536,MATCH(LEFT(X421,255),LEFT('Disaggregation Data'!$J$315:$J$536,255),0))=0,"",INDEX('Disaggregation Data'!$O$315:$O$536,MATCH(LEFT(X421,255),LEFT('Disaggregation Data'!J$315:$J$536,255),0))),"")</f>
        <v/>
      </c>
      <c r="V421" s="401" t="str">
        <f t="array" ref="V421">IFERROR(IF(INDEX('Disaggregation Data'!$P$315:$P$536,MATCH(LEFT(X421,255),LEFT('Disaggregation Data'!$J$315:$J$536,255),0))=0,"",INDEX('Disaggregation Data'!$P$315:$P$536,MATCH(LEFT(X421,255),LEFT('Disaggregation Data'!J$315:$J$536,255),0))),"")</f>
        <v/>
      </c>
      <c r="W421" s="471"/>
      <c r="X421" s="471" t="str">
        <f t="shared" si="28"/>
        <v/>
      </c>
      <c r="Y421" s="471">
        <f t="shared" si="29"/>
        <v>95</v>
      </c>
      <c r="Z421" s="471" t="str">
        <f t="shared" si="30"/>
        <v/>
      </c>
      <c r="AA421" s="471" t="b">
        <f t="shared" si="31"/>
        <v>0</v>
      </c>
      <c r="AB421" s="471" t="s">
        <v>1882</v>
      </c>
      <c r="AC421" s="471" t="str">
        <f t="array" ref="AC421">IFERROR(IF(INDEX('Disaggregation Records'!$G$95:$G$183,MATCH(LEFT(Z421,255),LEFT('Disaggregation Records'!$D$95:$D$183,255),0))=0,"",INDEX('Disaggregation Records'!$G$95:$G$183,MATCH(LEFT(Z421,255),LEFT('Disaggregation Records'!$D$95:$D$183,255),0))),"")</f>
        <v/>
      </c>
      <c r="AD421" s="471" t="s">
        <v>765</v>
      </c>
      <c r="AE421" s="219"/>
      <c r="AF421" s="135"/>
      <c r="AG421" s="135"/>
    </row>
    <row r="422" spans="1:33" ht="37.5" customHeight="1" x14ac:dyDescent="0.3">
      <c r="A422" s="366">
        <v>10</v>
      </c>
      <c r="B422" s="383" t="str">
        <f>IFERROR(VLOOKUP(A422,'Coverage Indicators - Section D'!$A$10:$Y$34,25,FALSE),"")</f>
        <v/>
      </c>
      <c r="C422" s="466" t="str">
        <f t="array" ref="C422">IFERROR(IF(INDEX('Disaggregation Records'!$E$95:$E$183,MATCH(LEFT(Z422,255),LEFT('Disaggregation Records'!$D$95:$D$183,255),0))=0,"",INDEX('Disaggregation Records'!$E$95:$E$183,MATCH(LEFT(Z422,255),LEFT('Disaggregation Records'!$D$95:$D$183,255),0))),"")</f>
        <v/>
      </c>
      <c r="D422" s="466" t="str">
        <f t="array" ref="D422">IFERROR(IF(INDEX('Disaggregation Records'!$F$95:$F$183,MATCH(LEFT(Z422,255),LEFT('Disaggregation Records'!$D$95:$D$183,255),0))=0,"",INDEX('Disaggregation Records'!$F$95:$F$183,MATCH(LEFT(Z422,255),LEFT('Disaggregation Records'!$D$95:$D$183,255),0))),"")</f>
        <v/>
      </c>
      <c r="E422" s="385" t="str">
        <f t="array" ref="E422">IFERROR(IF(INDEX('Disaggregation Data'!$K$315:$K$536,MATCH(LEFT(X422,255),LEFT('Disaggregation Data'!$J$315:$J$536,255),0))=0,"",INDEX('Disaggregation Data'!$K$315:$K$536,MATCH(LEFT(X422,255),LEFT('Disaggregation Data'!J$315:$J$536,255),0))),"")</f>
        <v/>
      </c>
      <c r="F422" s="386" t="str">
        <f t="array" ref="F422">IFERROR(IF(INDEX('Disaggregation Data'!$L$315:$L$536,MATCH(LEFT(X422,255),LEFT('Disaggregation Data'!$J$315:$J$536,255),0))=0,"",INDEX('Disaggregation Data'!$L$315:$L$536,MATCH(LEFT(X422,255),LEFT('Disaggregation Data'!J$315:$J$536,255),0))),"")</f>
        <v/>
      </c>
      <c r="G422" s="441" t="str">
        <f t="array" ref="G422">IFERROR(IF(INDEX('Disaggregation Data'!$M$315:$M$536,MATCH(LEFT(X422,255),LEFT('Disaggregation Data'!$J$315:$J$536,255),0))=0,(E422/F422)*100,INDEX('Disaggregation Data'!$M$315:$M$536,MATCH(LEFT(X422,255),LEFT('Disaggregation Data'!J$315:$J$536,255),0))),"")</f>
        <v/>
      </c>
      <c r="H422" s="389" t="str">
        <f t="array" ref="H422">IFERROR(IF(INDEX('Disaggregation Data'!$N$315:$N$536,MATCH(LEFT(X422,255),LEFT('Disaggregation Data'!$J$315:$J$536,255),0))=0,"",INDEX('Disaggregation Data'!$N$315:$N$536,MATCH(LEFT(X422,255),LEFT('Disaggregation Data'!J$315:$J$536,255),0))),"")</f>
        <v/>
      </c>
      <c r="I422" s="470"/>
      <c r="J422" s="470"/>
      <c r="K422" s="470"/>
      <c r="L422" s="470"/>
      <c r="M422" s="470"/>
      <c r="N422" s="470"/>
      <c r="O422" s="470"/>
      <c r="P422" s="470"/>
      <c r="Q422" s="470"/>
      <c r="R422" s="470"/>
      <c r="S422" s="470"/>
      <c r="T422" s="470"/>
      <c r="U422" s="389" t="str">
        <f t="array" ref="U422">IFERROR(IF(INDEX('Disaggregation Data'!$O$315:$O$536,MATCH(LEFT(X422,255),LEFT('Disaggregation Data'!$J$315:$J$536,255),0))=0,"",INDEX('Disaggregation Data'!$O$315:$O$536,MATCH(LEFT(X422,255),LEFT('Disaggregation Data'!J$315:$J$536,255),0))),"")</f>
        <v/>
      </c>
      <c r="V422" s="401" t="str">
        <f t="array" ref="V422">IFERROR(IF(INDEX('Disaggregation Data'!$P$315:$P$536,MATCH(LEFT(X422,255),LEFT('Disaggregation Data'!$J$315:$J$536,255),0))=0,"",INDEX('Disaggregation Data'!$P$315:$P$536,MATCH(LEFT(X422,255),LEFT('Disaggregation Data'!J$315:$J$536,255),0))),"")</f>
        <v/>
      </c>
      <c r="W422" s="471"/>
      <c r="X422" s="471" t="str">
        <f t="shared" si="28"/>
        <v/>
      </c>
      <c r="Y422" s="471">
        <f t="shared" si="29"/>
        <v>96</v>
      </c>
      <c r="Z422" s="471" t="str">
        <f t="shared" si="30"/>
        <v/>
      </c>
      <c r="AA422" s="471" t="b">
        <f t="shared" si="31"/>
        <v>0</v>
      </c>
      <c r="AB422" s="471" t="s">
        <v>1883</v>
      </c>
      <c r="AC422" s="471" t="str">
        <f t="array" ref="AC422">IFERROR(IF(INDEX('Disaggregation Records'!$G$95:$G$183,MATCH(LEFT(Z422,255),LEFT('Disaggregation Records'!$D$95:$D$183,255),0))=0,"",INDEX('Disaggregation Records'!$G$95:$G$183,MATCH(LEFT(Z422,255),LEFT('Disaggregation Records'!$D$95:$D$183,255),0))),"")</f>
        <v/>
      </c>
      <c r="AD422" s="471" t="s">
        <v>765</v>
      </c>
      <c r="AE422" s="219"/>
      <c r="AF422" s="135"/>
      <c r="AG422" s="135"/>
    </row>
    <row r="423" spans="1:33" ht="37.5" customHeight="1" x14ac:dyDescent="0.3">
      <c r="A423" s="366">
        <v>10</v>
      </c>
      <c r="B423" s="383" t="str">
        <f>IFERROR(VLOOKUP(A423,'Coverage Indicators - Section D'!$A$10:$Y$34,25,FALSE),"")</f>
        <v/>
      </c>
      <c r="C423" s="466" t="str">
        <f t="array" ref="C423">IFERROR(IF(INDEX('Disaggregation Records'!$E$95:$E$183,MATCH(LEFT(Z423,255),LEFT('Disaggregation Records'!$D$95:$D$183,255),0))=0,"",INDEX('Disaggregation Records'!$E$95:$E$183,MATCH(LEFT(Z423,255),LEFT('Disaggregation Records'!$D$95:$D$183,255),0))),"")</f>
        <v/>
      </c>
      <c r="D423" s="466" t="str">
        <f t="array" ref="D423">IFERROR(IF(INDEX('Disaggregation Records'!$F$95:$F$183,MATCH(LEFT(Z423,255),LEFT('Disaggregation Records'!$D$95:$D$183,255),0))=0,"",INDEX('Disaggregation Records'!$F$95:$F$183,MATCH(LEFT(Z423,255),LEFT('Disaggregation Records'!$D$95:$D$183,255),0))),"")</f>
        <v/>
      </c>
      <c r="E423" s="385" t="str">
        <f t="array" ref="E423">IFERROR(IF(INDEX('Disaggregation Data'!$K$315:$K$536,MATCH(LEFT(X423,255),LEFT('Disaggregation Data'!$J$315:$J$536,255),0))=0,"",INDEX('Disaggregation Data'!$K$315:$K$536,MATCH(LEFT(X423,255),LEFT('Disaggregation Data'!J$315:$J$536,255),0))),"")</f>
        <v/>
      </c>
      <c r="F423" s="386" t="str">
        <f t="array" ref="F423">IFERROR(IF(INDEX('Disaggregation Data'!$L$315:$L$536,MATCH(LEFT(X423,255),LEFT('Disaggregation Data'!$J$315:$J$536,255),0))=0,"",INDEX('Disaggregation Data'!$L$315:$L$536,MATCH(LEFT(X423,255),LEFT('Disaggregation Data'!J$315:$J$536,255),0))),"")</f>
        <v/>
      </c>
      <c r="G423" s="441" t="str">
        <f t="array" ref="G423">IFERROR(IF(INDEX('Disaggregation Data'!$M$315:$M$536,MATCH(LEFT(X423,255),LEFT('Disaggregation Data'!$J$315:$J$536,255),0))=0,(E423/F423)*100,INDEX('Disaggregation Data'!$M$315:$M$536,MATCH(LEFT(X423,255),LEFT('Disaggregation Data'!J$315:$J$536,255),0))),"")</f>
        <v/>
      </c>
      <c r="H423" s="389" t="str">
        <f t="array" ref="H423">IFERROR(IF(INDEX('Disaggregation Data'!$N$315:$N$536,MATCH(LEFT(X423,255),LEFT('Disaggregation Data'!$J$315:$J$536,255),0))=0,"",INDEX('Disaggregation Data'!$N$315:$N$536,MATCH(LEFT(X423,255),LEFT('Disaggregation Data'!J$315:$J$536,255),0))),"")</f>
        <v/>
      </c>
      <c r="I423" s="470"/>
      <c r="J423" s="470"/>
      <c r="K423" s="470"/>
      <c r="L423" s="470"/>
      <c r="M423" s="470"/>
      <c r="N423" s="470"/>
      <c r="O423" s="470"/>
      <c r="P423" s="470"/>
      <c r="Q423" s="470"/>
      <c r="R423" s="470"/>
      <c r="S423" s="470"/>
      <c r="T423" s="470"/>
      <c r="U423" s="389" t="str">
        <f t="array" ref="U423">IFERROR(IF(INDEX('Disaggregation Data'!$O$315:$O$536,MATCH(LEFT(X423,255),LEFT('Disaggregation Data'!$J$315:$J$536,255),0))=0,"",INDEX('Disaggregation Data'!$O$315:$O$536,MATCH(LEFT(X423,255),LEFT('Disaggregation Data'!J$315:$J$536,255),0))),"")</f>
        <v/>
      </c>
      <c r="V423" s="401" t="str">
        <f t="array" ref="V423">IFERROR(IF(INDEX('Disaggregation Data'!$P$315:$P$536,MATCH(LEFT(X423,255),LEFT('Disaggregation Data'!$J$315:$J$536,255),0))=0,"",INDEX('Disaggregation Data'!$P$315:$P$536,MATCH(LEFT(X423,255),LEFT('Disaggregation Data'!J$315:$J$536,255),0))),"")</f>
        <v/>
      </c>
      <c r="W423" s="471"/>
      <c r="X423" s="471" t="str">
        <f t="shared" si="28"/>
        <v/>
      </c>
      <c r="Y423" s="471">
        <f t="shared" si="29"/>
        <v>97</v>
      </c>
      <c r="Z423" s="471" t="str">
        <f t="shared" si="30"/>
        <v/>
      </c>
      <c r="AA423" s="471" t="b">
        <f t="shared" si="31"/>
        <v>0</v>
      </c>
      <c r="AB423" s="471" t="s">
        <v>1884</v>
      </c>
      <c r="AC423" s="471" t="str">
        <f t="array" ref="AC423">IFERROR(IF(INDEX('Disaggregation Records'!$G$95:$G$183,MATCH(LEFT(Z423,255),LEFT('Disaggregation Records'!$D$95:$D$183,255),0))=0,"",INDEX('Disaggregation Records'!$G$95:$G$183,MATCH(LEFT(Z423,255),LEFT('Disaggregation Records'!$D$95:$D$183,255),0))),"")</f>
        <v/>
      </c>
      <c r="AD423" s="471" t="s">
        <v>765</v>
      </c>
      <c r="AE423" s="219"/>
      <c r="AF423" s="135"/>
      <c r="AG423" s="135"/>
    </row>
    <row r="424" spans="1:33" ht="37.5" customHeight="1" x14ac:dyDescent="0.3">
      <c r="A424" s="366">
        <v>10</v>
      </c>
      <c r="B424" s="383" t="str">
        <f>IFERROR(VLOOKUP(A424,'Coverage Indicators - Section D'!$A$10:$Y$34,25,FALSE),"")</f>
        <v/>
      </c>
      <c r="C424" s="466" t="str">
        <f t="array" ref="C424">IFERROR(IF(INDEX('Disaggregation Records'!$E$95:$E$183,MATCH(LEFT(Z424,255),LEFT('Disaggregation Records'!$D$95:$D$183,255),0))=0,"",INDEX('Disaggregation Records'!$E$95:$E$183,MATCH(LEFT(Z424,255),LEFT('Disaggregation Records'!$D$95:$D$183,255),0))),"")</f>
        <v/>
      </c>
      <c r="D424" s="466" t="str">
        <f t="array" ref="D424">IFERROR(IF(INDEX('Disaggregation Records'!$F$95:$F$183,MATCH(LEFT(Z424,255),LEFT('Disaggregation Records'!$D$95:$D$183,255),0))=0,"",INDEX('Disaggregation Records'!$F$95:$F$183,MATCH(LEFT(Z424,255),LEFT('Disaggregation Records'!$D$95:$D$183,255),0))),"")</f>
        <v/>
      </c>
      <c r="E424" s="385" t="str">
        <f t="array" ref="E424">IFERROR(IF(INDEX('Disaggregation Data'!$K$315:$K$536,MATCH(LEFT(X424,255),LEFT('Disaggregation Data'!$J$315:$J$536,255),0))=0,"",INDEX('Disaggregation Data'!$K$315:$K$536,MATCH(LEFT(X424,255),LEFT('Disaggregation Data'!J$315:$J$536,255),0))),"")</f>
        <v/>
      </c>
      <c r="F424" s="386" t="str">
        <f t="array" ref="F424">IFERROR(IF(INDEX('Disaggregation Data'!$L$315:$L$536,MATCH(LEFT(X424,255),LEFT('Disaggregation Data'!$J$315:$J$536,255),0))=0,"",INDEX('Disaggregation Data'!$L$315:$L$536,MATCH(LEFT(X424,255),LEFT('Disaggregation Data'!J$315:$J$536,255),0))),"")</f>
        <v/>
      </c>
      <c r="G424" s="441" t="str">
        <f t="array" ref="G424">IFERROR(IF(INDEX('Disaggregation Data'!$M$315:$M$536,MATCH(LEFT(X424,255),LEFT('Disaggregation Data'!$J$315:$J$536,255),0))=0,(E424/F424)*100,INDEX('Disaggregation Data'!$M$315:$M$536,MATCH(LEFT(X424,255),LEFT('Disaggregation Data'!J$315:$J$536,255),0))),"")</f>
        <v/>
      </c>
      <c r="H424" s="389" t="str">
        <f t="array" ref="H424">IFERROR(IF(INDEX('Disaggregation Data'!$N$315:$N$536,MATCH(LEFT(X424,255),LEFT('Disaggregation Data'!$J$315:$J$536,255),0))=0,"",INDEX('Disaggregation Data'!$N$315:$N$536,MATCH(LEFT(X424,255),LEFT('Disaggregation Data'!J$315:$J$536,255),0))),"")</f>
        <v/>
      </c>
      <c r="I424" s="470"/>
      <c r="J424" s="470"/>
      <c r="K424" s="470"/>
      <c r="L424" s="470"/>
      <c r="M424" s="470"/>
      <c r="N424" s="470"/>
      <c r="O424" s="470"/>
      <c r="P424" s="470"/>
      <c r="Q424" s="470"/>
      <c r="R424" s="470"/>
      <c r="S424" s="470"/>
      <c r="T424" s="470"/>
      <c r="U424" s="389" t="str">
        <f t="array" ref="U424">IFERROR(IF(INDEX('Disaggregation Data'!$O$315:$O$536,MATCH(LEFT(X424,255),LEFT('Disaggregation Data'!$J$315:$J$536,255),0))=0,"",INDEX('Disaggregation Data'!$O$315:$O$536,MATCH(LEFT(X424,255),LEFT('Disaggregation Data'!J$315:$J$536,255),0))),"")</f>
        <v/>
      </c>
      <c r="V424" s="401" t="str">
        <f t="array" ref="V424">IFERROR(IF(INDEX('Disaggregation Data'!$P$315:$P$536,MATCH(LEFT(X424,255),LEFT('Disaggregation Data'!$J$315:$J$536,255),0))=0,"",INDEX('Disaggregation Data'!$P$315:$P$536,MATCH(LEFT(X424,255),LEFT('Disaggregation Data'!J$315:$J$536,255),0))),"")</f>
        <v/>
      </c>
      <c r="W424" s="471"/>
      <c r="X424" s="471" t="str">
        <f t="shared" si="28"/>
        <v/>
      </c>
      <c r="Y424" s="471">
        <f t="shared" si="29"/>
        <v>98</v>
      </c>
      <c r="Z424" s="471" t="str">
        <f t="shared" si="30"/>
        <v/>
      </c>
      <c r="AA424" s="471" t="b">
        <f t="shared" si="31"/>
        <v>0</v>
      </c>
      <c r="AB424" s="471" t="s">
        <v>1885</v>
      </c>
      <c r="AC424" s="471" t="str">
        <f t="array" ref="AC424">IFERROR(IF(INDEX('Disaggregation Records'!$G$95:$G$183,MATCH(LEFT(Z424,255),LEFT('Disaggregation Records'!$D$95:$D$183,255),0))=0,"",INDEX('Disaggregation Records'!$G$95:$G$183,MATCH(LEFT(Z424,255),LEFT('Disaggregation Records'!$D$95:$D$183,255),0))),"")</f>
        <v/>
      </c>
      <c r="AD424" s="471" t="s">
        <v>765</v>
      </c>
      <c r="AE424" s="219"/>
      <c r="AF424" s="135"/>
      <c r="AG424" s="135"/>
    </row>
    <row r="425" spans="1:33" ht="37.5" customHeight="1" x14ac:dyDescent="0.3">
      <c r="A425" s="366">
        <v>10</v>
      </c>
      <c r="B425" s="383" t="str">
        <f>IFERROR(VLOOKUP(A425,'Coverage Indicators - Section D'!$A$10:$Y$34,25,FALSE),"")</f>
        <v/>
      </c>
      <c r="C425" s="466" t="str">
        <f t="array" ref="C425">IFERROR(IF(INDEX('Disaggregation Records'!$E$95:$E$183,MATCH(LEFT(Z425,255),LEFT('Disaggregation Records'!$D$95:$D$183,255),0))=0,"",INDEX('Disaggregation Records'!$E$95:$E$183,MATCH(LEFT(Z425,255),LEFT('Disaggregation Records'!$D$95:$D$183,255),0))),"")</f>
        <v/>
      </c>
      <c r="D425" s="466" t="str">
        <f t="array" ref="D425">IFERROR(IF(INDEX('Disaggregation Records'!$F$95:$F$183,MATCH(LEFT(Z425,255),LEFT('Disaggregation Records'!$D$95:$D$183,255),0))=0,"",INDEX('Disaggregation Records'!$F$95:$F$183,MATCH(LEFT(Z425,255),LEFT('Disaggregation Records'!$D$95:$D$183,255),0))),"")</f>
        <v/>
      </c>
      <c r="E425" s="385" t="str">
        <f t="array" ref="E425">IFERROR(IF(INDEX('Disaggregation Data'!$K$315:$K$536,MATCH(LEFT(X425,255),LEFT('Disaggregation Data'!$J$315:$J$536,255),0))=0,"",INDEX('Disaggregation Data'!$K$315:$K$536,MATCH(LEFT(X425,255),LEFT('Disaggregation Data'!J$315:$J$536,255),0))),"")</f>
        <v/>
      </c>
      <c r="F425" s="386" t="str">
        <f t="array" ref="F425">IFERROR(IF(INDEX('Disaggregation Data'!$L$315:$L$536,MATCH(LEFT(X425,255),LEFT('Disaggregation Data'!$J$315:$J$536,255),0))=0,"",INDEX('Disaggregation Data'!$L$315:$L$536,MATCH(LEFT(X425,255),LEFT('Disaggregation Data'!J$315:$J$536,255),0))),"")</f>
        <v/>
      </c>
      <c r="G425" s="441" t="str">
        <f t="array" ref="G425">IFERROR(IF(INDEX('Disaggregation Data'!$M$315:$M$536,MATCH(LEFT(X425,255),LEFT('Disaggregation Data'!$J$315:$J$536,255),0))=0,(E425/F425)*100,INDEX('Disaggregation Data'!$M$315:$M$536,MATCH(LEFT(X425,255),LEFT('Disaggregation Data'!J$315:$J$536,255),0))),"")</f>
        <v/>
      </c>
      <c r="H425" s="389" t="str">
        <f t="array" ref="H425">IFERROR(IF(INDEX('Disaggregation Data'!$N$315:$N$536,MATCH(LEFT(X425,255),LEFT('Disaggregation Data'!$J$315:$J$536,255),0))=0,"",INDEX('Disaggregation Data'!$N$315:$N$536,MATCH(LEFT(X425,255),LEFT('Disaggregation Data'!J$315:$J$536,255),0))),"")</f>
        <v/>
      </c>
      <c r="I425" s="470"/>
      <c r="J425" s="470"/>
      <c r="K425" s="470"/>
      <c r="L425" s="470"/>
      <c r="M425" s="470"/>
      <c r="N425" s="470"/>
      <c r="O425" s="470"/>
      <c r="P425" s="470"/>
      <c r="Q425" s="470"/>
      <c r="R425" s="470"/>
      <c r="S425" s="470"/>
      <c r="T425" s="470"/>
      <c r="U425" s="389" t="str">
        <f t="array" ref="U425">IFERROR(IF(INDEX('Disaggregation Data'!$O$315:$O$536,MATCH(LEFT(X425,255),LEFT('Disaggregation Data'!$J$315:$J$536,255),0))=0,"",INDEX('Disaggregation Data'!$O$315:$O$536,MATCH(LEFT(X425,255),LEFT('Disaggregation Data'!J$315:$J$536,255),0))),"")</f>
        <v/>
      </c>
      <c r="V425" s="401" t="str">
        <f t="array" ref="V425">IFERROR(IF(INDEX('Disaggregation Data'!$P$315:$P$536,MATCH(LEFT(X425,255),LEFT('Disaggregation Data'!$J$315:$J$536,255),0))=0,"",INDEX('Disaggregation Data'!$P$315:$P$536,MATCH(LEFT(X425,255),LEFT('Disaggregation Data'!J$315:$J$536,255),0))),"")</f>
        <v/>
      </c>
      <c r="W425" s="471"/>
      <c r="X425" s="471" t="str">
        <f t="shared" si="28"/>
        <v/>
      </c>
      <c r="Y425" s="471">
        <f t="shared" si="29"/>
        <v>99</v>
      </c>
      <c r="Z425" s="471" t="str">
        <f t="shared" si="30"/>
        <v/>
      </c>
      <c r="AA425" s="471" t="b">
        <f t="shared" si="31"/>
        <v>0</v>
      </c>
      <c r="AB425" s="471" t="s">
        <v>1886</v>
      </c>
      <c r="AC425" s="471" t="str">
        <f t="array" ref="AC425">IFERROR(IF(INDEX('Disaggregation Records'!$G$95:$G$183,MATCH(LEFT(Z425,255),LEFT('Disaggregation Records'!$D$95:$D$183,255),0))=0,"",INDEX('Disaggregation Records'!$G$95:$G$183,MATCH(LEFT(Z425,255),LEFT('Disaggregation Records'!$D$95:$D$183,255),0))),"")</f>
        <v/>
      </c>
      <c r="AD425" s="471" t="s">
        <v>765</v>
      </c>
      <c r="AE425" s="219"/>
      <c r="AF425" s="135"/>
      <c r="AG425" s="135"/>
    </row>
    <row r="426" spans="1:33" ht="37.5" customHeight="1" x14ac:dyDescent="0.3">
      <c r="A426" s="366">
        <v>10</v>
      </c>
      <c r="B426" s="383" t="str">
        <f>IFERROR(VLOOKUP(A426,'Coverage Indicators - Section D'!$A$10:$Y$34,25,FALSE),"")</f>
        <v/>
      </c>
      <c r="C426" s="466" t="str">
        <f t="array" ref="C426">IFERROR(IF(INDEX('Disaggregation Records'!$E$95:$E$183,MATCH(LEFT(Z426,255),LEFT('Disaggregation Records'!$D$95:$D$183,255),0))=0,"",INDEX('Disaggregation Records'!$E$95:$E$183,MATCH(LEFT(Z426,255),LEFT('Disaggregation Records'!$D$95:$D$183,255),0))),"")</f>
        <v/>
      </c>
      <c r="D426" s="466" t="str">
        <f t="array" ref="D426">IFERROR(IF(INDEX('Disaggregation Records'!$F$95:$F$183,MATCH(LEFT(Z426,255),LEFT('Disaggregation Records'!$D$95:$D$183,255),0))=0,"",INDEX('Disaggregation Records'!$F$95:$F$183,MATCH(LEFT(Z426,255),LEFT('Disaggregation Records'!$D$95:$D$183,255),0))),"")</f>
        <v/>
      </c>
      <c r="E426" s="385" t="str">
        <f t="array" ref="E426">IFERROR(IF(INDEX('Disaggregation Data'!$K$315:$K$536,MATCH(LEFT(X426,255),LEFT('Disaggregation Data'!$J$315:$J$536,255),0))=0,"",INDEX('Disaggregation Data'!$K$315:$K$536,MATCH(LEFT(X426,255),LEFT('Disaggregation Data'!J$315:$J$536,255),0))),"")</f>
        <v/>
      </c>
      <c r="F426" s="386" t="str">
        <f t="array" ref="F426">IFERROR(IF(INDEX('Disaggregation Data'!$L$315:$L$536,MATCH(LEFT(X426,255),LEFT('Disaggregation Data'!$J$315:$J$536,255),0))=0,"",INDEX('Disaggregation Data'!$L$315:$L$536,MATCH(LEFT(X426,255),LEFT('Disaggregation Data'!J$315:$J$536,255),0))),"")</f>
        <v/>
      </c>
      <c r="G426" s="441" t="str">
        <f t="array" ref="G426">IFERROR(IF(INDEX('Disaggregation Data'!$M$315:$M$536,MATCH(LEFT(X426,255),LEFT('Disaggregation Data'!$J$315:$J$536,255),0))=0,(E426/F426)*100,INDEX('Disaggregation Data'!$M$315:$M$536,MATCH(LEFT(X426,255),LEFT('Disaggregation Data'!J$315:$J$536,255),0))),"")</f>
        <v/>
      </c>
      <c r="H426" s="389" t="str">
        <f t="array" ref="H426">IFERROR(IF(INDEX('Disaggregation Data'!$N$315:$N$536,MATCH(LEFT(X426,255),LEFT('Disaggregation Data'!$J$315:$J$536,255),0))=0,"",INDEX('Disaggregation Data'!$N$315:$N$536,MATCH(LEFT(X426,255),LEFT('Disaggregation Data'!J$315:$J$536,255),0))),"")</f>
        <v/>
      </c>
      <c r="I426" s="470"/>
      <c r="J426" s="470"/>
      <c r="K426" s="470"/>
      <c r="L426" s="470"/>
      <c r="M426" s="470"/>
      <c r="N426" s="470"/>
      <c r="O426" s="470"/>
      <c r="P426" s="470"/>
      <c r="Q426" s="470"/>
      <c r="R426" s="470"/>
      <c r="S426" s="470"/>
      <c r="T426" s="470"/>
      <c r="U426" s="389" t="str">
        <f t="array" ref="U426">IFERROR(IF(INDEX('Disaggregation Data'!$O$315:$O$536,MATCH(LEFT(X426,255),LEFT('Disaggregation Data'!$J$315:$J$536,255),0))=0,"",INDEX('Disaggregation Data'!$O$315:$O$536,MATCH(LEFT(X426,255),LEFT('Disaggregation Data'!J$315:$J$536,255),0))),"")</f>
        <v/>
      </c>
      <c r="V426" s="401" t="str">
        <f t="array" ref="V426">IFERROR(IF(INDEX('Disaggregation Data'!$P$315:$P$536,MATCH(LEFT(X426,255),LEFT('Disaggregation Data'!$J$315:$J$536,255),0))=0,"",INDEX('Disaggregation Data'!$P$315:$P$536,MATCH(LEFT(X426,255),LEFT('Disaggregation Data'!J$315:$J$536,255),0))),"")</f>
        <v/>
      </c>
      <c r="W426" s="471"/>
      <c r="X426" s="471" t="str">
        <f t="shared" si="28"/>
        <v/>
      </c>
      <c r="Y426" s="471">
        <f t="shared" si="29"/>
        <v>100</v>
      </c>
      <c r="Z426" s="471" t="str">
        <f t="shared" si="30"/>
        <v/>
      </c>
      <c r="AA426" s="471" t="b">
        <f t="shared" si="31"/>
        <v>0</v>
      </c>
      <c r="AB426" s="471" t="s">
        <v>1887</v>
      </c>
      <c r="AC426" s="471" t="str">
        <f t="array" ref="AC426">IFERROR(IF(INDEX('Disaggregation Records'!$G$95:$G$183,MATCH(LEFT(Z426,255),LEFT('Disaggregation Records'!$D$95:$D$183,255),0))=0,"",INDEX('Disaggregation Records'!$G$95:$G$183,MATCH(LEFT(Z426,255),LEFT('Disaggregation Records'!$D$95:$D$183,255),0))),"")</f>
        <v/>
      </c>
      <c r="AD426" s="471" t="s">
        <v>765</v>
      </c>
      <c r="AE426" s="219"/>
      <c r="AF426" s="135"/>
      <c r="AG426" s="135"/>
    </row>
    <row r="427" spans="1:33" ht="37.5" customHeight="1" x14ac:dyDescent="0.3">
      <c r="A427" s="366">
        <v>11</v>
      </c>
      <c r="B427" s="383" t="str">
        <f>IFERROR(VLOOKUP(A427,'Coverage Indicators - Section D'!$A$10:$Y$34,25,FALSE),"")</f>
        <v/>
      </c>
      <c r="C427" s="466" t="str">
        <f t="array" ref="C427">IFERROR(IF(INDEX('Disaggregation Records'!$E$95:$E$183,MATCH(LEFT(Z427,255),LEFT('Disaggregation Records'!$D$95:$D$183,255),0))=0,"",INDEX('Disaggregation Records'!$E$95:$E$183,MATCH(LEFT(Z427,255),LEFT('Disaggregation Records'!$D$95:$D$183,255),0))),"")</f>
        <v/>
      </c>
      <c r="D427" s="466" t="str">
        <f t="array" ref="D427">IFERROR(IF(INDEX('Disaggregation Records'!$F$95:$F$183,MATCH(LEFT(Z427,255),LEFT('Disaggregation Records'!$D$95:$D$183,255),0))=0,"",INDEX('Disaggregation Records'!$F$95:$F$183,MATCH(LEFT(Z427,255),LEFT('Disaggregation Records'!$D$95:$D$183,255),0))),"")</f>
        <v/>
      </c>
      <c r="E427" s="385" t="str">
        <f t="array" ref="E427">IFERROR(IF(INDEX('Disaggregation Data'!$K$315:$K$536,MATCH(LEFT(X427,255),LEFT('Disaggregation Data'!$J$315:$J$536,255),0))=0,"",INDEX('Disaggregation Data'!$K$315:$K$536,MATCH(LEFT(X427,255),LEFT('Disaggregation Data'!J$315:$J$536,255),0))),"")</f>
        <v/>
      </c>
      <c r="F427" s="386" t="str">
        <f t="array" ref="F427">IFERROR(IF(INDEX('Disaggregation Data'!$L$315:$L$536,MATCH(LEFT(X427,255),LEFT('Disaggregation Data'!$J$315:$J$536,255),0))=0,"",INDEX('Disaggregation Data'!$L$315:$L$536,MATCH(LEFT(X427,255),LEFT('Disaggregation Data'!J$315:$J$536,255),0))),"")</f>
        <v/>
      </c>
      <c r="G427" s="441" t="str">
        <f t="array" ref="G427">IFERROR(IF(INDEX('Disaggregation Data'!$M$315:$M$536,MATCH(LEFT(X427,255),LEFT('Disaggregation Data'!$J$315:$J$536,255),0))=0,(E427/F427)*100,INDEX('Disaggregation Data'!$M$315:$M$536,MATCH(LEFT(X427,255),LEFT('Disaggregation Data'!J$315:$J$536,255),0))),"")</f>
        <v/>
      </c>
      <c r="H427" s="389" t="str">
        <f t="array" ref="H427">IFERROR(IF(INDEX('Disaggregation Data'!$N$315:$N$536,MATCH(LEFT(X427,255),LEFT('Disaggregation Data'!$J$315:$J$536,255),0))=0,"",INDEX('Disaggregation Data'!$N$315:$N$536,MATCH(LEFT(X427,255),LEFT('Disaggregation Data'!J$315:$J$536,255),0))),"")</f>
        <v/>
      </c>
      <c r="I427" s="470"/>
      <c r="J427" s="470"/>
      <c r="K427" s="470"/>
      <c r="L427" s="470"/>
      <c r="M427" s="470"/>
      <c r="N427" s="470"/>
      <c r="O427" s="470"/>
      <c r="P427" s="470"/>
      <c r="Q427" s="470"/>
      <c r="R427" s="470"/>
      <c r="S427" s="470"/>
      <c r="T427" s="470"/>
      <c r="U427" s="389" t="str">
        <f t="array" ref="U427">IFERROR(IF(INDEX('Disaggregation Data'!$O$315:$O$536,MATCH(LEFT(X427,255),LEFT('Disaggregation Data'!$J$315:$J$536,255),0))=0,"",INDEX('Disaggregation Data'!$O$315:$O$536,MATCH(LEFT(X427,255),LEFT('Disaggregation Data'!J$315:$J$536,255),0))),"")</f>
        <v/>
      </c>
      <c r="V427" s="401" t="str">
        <f t="array" ref="V427">IFERROR(IF(INDEX('Disaggregation Data'!$P$315:$P$536,MATCH(LEFT(X427,255),LEFT('Disaggregation Data'!$J$315:$J$536,255),0))=0,"",INDEX('Disaggregation Data'!$P$315:$P$536,MATCH(LEFT(X427,255),LEFT('Disaggregation Data'!J$315:$J$536,255),0))),"")</f>
        <v/>
      </c>
      <c r="W427" s="471"/>
      <c r="X427" s="471" t="str">
        <f t="shared" si="28"/>
        <v/>
      </c>
      <c r="Y427" s="471">
        <f t="shared" si="29"/>
        <v>101</v>
      </c>
      <c r="Z427" s="471" t="str">
        <f t="shared" si="30"/>
        <v/>
      </c>
      <c r="AA427" s="471" t="b">
        <f t="shared" si="31"/>
        <v>0</v>
      </c>
      <c r="AB427" s="471" t="s">
        <v>1888</v>
      </c>
      <c r="AC427" s="471" t="str">
        <f t="array" ref="AC427">IFERROR(IF(INDEX('Disaggregation Records'!$G$95:$G$183,MATCH(LEFT(Z427,255),LEFT('Disaggregation Records'!$D$95:$D$183,255),0))=0,"",INDEX('Disaggregation Records'!$G$95:$G$183,MATCH(LEFT(Z427,255),LEFT('Disaggregation Records'!$D$95:$D$183,255),0))),"")</f>
        <v/>
      </c>
      <c r="AD427" s="471" t="s">
        <v>768</v>
      </c>
      <c r="AE427" s="219"/>
      <c r="AF427" s="135"/>
      <c r="AG427" s="135"/>
    </row>
    <row r="428" spans="1:33" ht="37.5" customHeight="1" x14ac:dyDescent="0.3">
      <c r="A428" s="366">
        <v>11</v>
      </c>
      <c r="B428" s="383" t="str">
        <f>IFERROR(VLOOKUP(A428,'Coverage Indicators - Section D'!$A$10:$Y$34,25,FALSE),"")</f>
        <v/>
      </c>
      <c r="C428" s="466" t="str">
        <f t="array" ref="C428">IFERROR(IF(INDEX('Disaggregation Records'!$E$95:$E$183,MATCH(LEFT(Z428,255),LEFT('Disaggregation Records'!$D$95:$D$183,255),0))=0,"",INDEX('Disaggregation Records'!$E$95:$E$183,MATCH(LEFT(Z428,255),LEFT('Disaggregation Records'!$D$95:$D$183,255),0))),"")</f>
        <v/>
      </c>
      <c r="D428" s="466" t="str">
        <f t="array" ref="D428">IFERROR(IF(INDEX('Disaggregation Records'!$F$95:$F$183,MATCH(LEFT(Z428,255),LEFT('Disaggregation Records'!$D$95:$D$183,255),0))=0,"",INDEX('Disaggregation Records'!$F$95:$F$183,MATCH(LEFT(Z428,255),LEFT('Disaggregation Records'!$D$95:$D$183,255),0))),"")</f>
        <v/>
      </c>
      <c r="E428" s="385" t="str">
        <f t="array" ref="E428">IFERROR(IF(INDEX('Disaggregation Data'!$K$315:$K$536,MATCH(LEFT(X428,255),LEFT('Disaggregation Data'!$J$315:$J$536,255),0))=0,"",INDEX('Disaggregation Data'!$K$315:$K$536,MATCH(LEFT(X428,255),LEFT('Disaggregation Data'!J$315:$J$536,255),0))),"")</f>
        <v/>
      </c>
      <c r="F428" s="386" t="str">
        <f t="array" ref="F428">IFERROR(IF(INDEX('Disaggregation Data'!$L$315:$L$536,MATCH(LEFT(X428,255),LEFT('Disaggregation Data'!$J$315:$J$536,255),0))=0,"",INDEX('Disaggregation Data'!$L$315:$L$536,MATCH(LEFT(X428,255),LEFT('Disaggregation Data'!J$315:$J$536,255),0))),"")</f>
        <v/>
      </c>
      <c r="G428" s="441" t="str">
        <f t="array" ref="G428">IFERROR(IF(INDEX('Disaggregation Data'!$M$315:$M$536,MATCH(LEFT(X428,255),LEFT('Disaggregation Data'!$J$315:$J$536,255),0))=0,(E428/F428)*100,INDEX('Disaggregation Data'!$M$315:$M$536,MATCH(LEFT(X428,255),LEFT('Disaggregation Data'!J$315:$J$536,255),0))),"")</f>
        <v/>
      </c>
      <c r="H428" s="389" t="str">
        <f t="array" ref="H428">IFERROR(IF(INDEX('Disaggregation Data'!$N$315:$N$536,MATCH(LEFT(X428,255),LEFT('Disaggregation Data'!$J$315:$J$536,255),0))=0,"",INDEX('Disaggregation Data'!$N$315:$N$536,MATCH(LEFT(X428,255),LEFT('Disaggregation Data'!J$315:$J$536,255),0))),"")</f>
        <v/>
      </c>
      <c r="I428" s="470"/>
      <c r="J428" s="470"/>
      <c r="K428" s="470"/>
      <c r="L428" s="470"/>
      <c r="M428" s="470"/>
      <c r="N428" s="470"/>
      <c r="O428" s="470"/>
      <c r="P428" s="470"/>
      <c r="Q428" s="470"/>
      <c r="R428" s="470"/>
      <c r="S428" s="470"/>
      <c r="T428" s="470"/>
      <c r="U428" s="389" t="str">
        <f t="array" ref="U428">IFERROR(IF(INDEX('Disaggregation Data'!$O$315:$O$536,MATCH(LEFT(X428,255),LEFT('Disaggregation Data'!$J$315:$J$536,255),0))=0,"",INDEX('Disaggregation Data'!$O$315:$O$536,MATCH(LEFT(X428,255),LEFT('Disaggregation Data'!J$315:$J$536,255),0))),"")</f>
        <v/>
      </c>
      <c r="V428" s="401" t="str">
        <f t="array" ref="V428">IFERROR(IF(INDEX('Disaggregation Data'!$P$315:$P$536,MATCH(LEFT(X428,255),LEFT('Disaggregation Data'!$J$315:$J$536,255),0))=0,"",INDEX('Disaggregation Data'!$P$315:$P$536,MATCH(LEFT(X428,255),LEFT('Disaggregation Data'!J$315:$J$536,255),0))),"")</f>
        <v/>
      </c>
      <c r="W428" s="471"/>
      <c r="X428" s="471" t="str">
        <f t="shared" si="28"/>
        <v/>
      </c>
      <c r="Y428" s="471">
        <f t="shared" si="29"/>
        <v>102</v>
      </c>
      <c r="Z428" s="471" t="str">
        <f t="shared" si="30"/>
        <v/>
      </c>
      <c r="AA428" s="471" t="b">
        <f t="shared" si="31"/>
        <v>0</v>
      </c>
      <c r="AB428" s="471" t="s">
        <v>1889</v>
      </c>
      <c r="AC428" s="471" t="str">
        <f t="array" ref="AC428">IFERROR(IF(INDEX('Disaggregation Records'!$G$95:$G$183,MATCH(LEFT(Z428,255),LEFT('Disaggregation Records'!$D$95:$D$183,255),0))=0,"",INDEX('Disaggregation Records'!$G$95:$G$183,MATCH(LEFT(Z428,255),LEFT('Disaggregation Records'!$D$95:$D$183,255),0))),"")</f>
        <v/>
      </c>
      <c r="AD428" s="471" t="s">
        <v>768</v>
      </c>
      <c r="AE428" s="219"/>
      <c r="AF428" s="135"/>
      <c r="AG428" s="135"/>
    </row>
    <row r="429" spans="1:33" ht="37.5" customHeight="1" x14ac:dyDescent="0.3">
      <c r="A429" s="366">
        <v>11</v>
      </c>
      <c r="B429" s="383" t="str">
        <f>IFERROR(VLOOKUP(A429,'Coverage Indicators - Section D'!$A$10:$Y$34,25,FALSE),"")</f>
        <v/>
      </c>
      <c r="C429" s="466" t="str">
        <f t="array" ref="C429">IFERROR(IF(INDEX('Disaggregation Records'!$E$95:$E$183,MATCH(LEFT(Z429,255),LEFT('Disaggregation Records'!$D$95:$D$183,255),0))=0,"",INDEX('Disaggregation Records'!$E$95:$E$183,MATCH(LEFT(Z429,255),LEFT('Disaggregation Records'!$D$95:$D$183,255),0))),"")</f>
        <v/>
      </c>
      <c r="D429" s="466" t="str">
        <f t="array" ref="D429">IFERROR(IF(INDEX('Disaggregation Records'!$F$95:$F$183,MATCH(LEFT(Z429,255),LEFT('Disaggregation Records'!$D$95:$D$183,255),0))=0,"",INDEX('Disaggregation Records'!$F$95:$F$183,MATCH(LEFT(Z429,255),LEFT('Disaggregation Records'!$D$95:$D$183,255),0))),"")</f>
        <v/>
      </c>
      <c r="E429" s="385" t="str">
        <f t="array" ref="E429">IFERROR(IF(INDEX('Disaggregation Data'!$K$315:$K$536,MATCH(LEFT(X429,255),LEFT('Disaggregation Data'!$J$315:$J$536,255),0))=0,"",INDEX('Disaggregation Data'!$K$315:$K$536,MATCH(LEFT(X429,255),LEFT('Disaggregation Data'!J$315:$J$536,255),0))),"")</f>
        <v/>
      </c>
      <c r="F429" s="386" t="str">
        <f t="array" ref="F429">IFERROR(IF(INDEX('Disaggregation Data'!$L$315:$L$536,MATCH(LEFT(X429,255),LEFT('Disaggregation Data'!$J$315:$J$536,255),0))=0,"",INDEX('Disaggregation Data'!$L$315:$L$536,MATCH(LEFT(X429,255),LEFT('Disaggregation Data'!J$315:$J$536,255),0))),"")</f>
        <v/>
      </c>
      <c r="G429" s="441" t="str">
        <f t="array" ref="G429">IFERROR(IF(INDEX('Disaggregation Data'!$M$315:$M$536,MATCH(LEFT(X429,255),LEFT('Disaggregation Data'!$J$315:$J$536,255),0))=0,(E429/F429)*100,INDEX('Disaggregation Data'!$M$315:$M$536,MATCH(LEFT(X429,255),LEFT('Disaggregation Data'!J$315:$J$536,255),0))),"")</f>
        <v/>
      </c>
      <c r="H429" s="389" t="str">
        <f t="array" ref="H429">IFERROR(IF(INDEX('Disaggregation Data'!$N$315:$N$536,MATCH(LEFT(X429,255),LEFT('Disaggregation Data'!$J$315:$J$536,255),0))=0,"",INDEX('Disaggregation Data'!$N$315:$N$536,MATCH(LEFT(X429,255),LEFT('Disaggregation Data'!J$315:$J$536,255),0))),"")</f>
        <v/>
      </c>
      <c r="I429" s="470"/>
      <c r="J429" s="470"/>
      <c r="K429" s="470"/>
      <c r="L429" s="470"/>
      <c r="M429" s="470"/>
      <c r="N429" s="470"/>
      <c r="O429" s="470"/>
      <c r="P429" s="470"/>
      <c r="Q429" s="470"/>
      <c r="R429" s="470"/>
      <c r="S429" s="470"/>
      <c r="T429" s="470"/>
      <c r="U429" s="389" t="str">
        <f t="array" ref="U429">IFERROR(IF(INDEX('Disaggregation Data'!$O$315:$O$536,MATCH(LEFT(X429,255),LEFT('Disaggregation Data'!$J$315:$J$536,255),0))=0,"",INDEX('Disaggregation Data'!$O$315:$O$536,MATCH(LEFT(X429,255),LEFT('Disaggregation Data'!J$315:$J$536,255),0))),"")</f>
        <v/>
      </c>
      <c r="V429" s="401" t="str">
        <f t="array" ref="V429">IFERROR(IF(INDEX('Disaggregation Data'!$P$315:$P$536,MATCH(LEFT(X429,255),LEFT('Disaggregation Data'!$J$315:$J$536,255),0))=0,"",INDEX('Disaggregation Data'!$P$315:$P$536,MATCH(LEFT(X429,255),LEFT('Disaggregation Data'!J$315:$J$536,255),0))),"")</f>
        <v/>
      </c>
      <c r="W429" s="471"/>
      <c r="X429" s="471" t="str">
        <f t="shared" si="28"/>
        <v/>
      </c>
      <c r="Y429" s="471">
        <f t="shared" si="29"/>
        <v>103</v>
      </c>
      <c r="Z429" s="471" t="str">
        <f t="shared" si="30"/>
        <v/>
      </c>
      <c r="AA429" s="471" t="b">
        <f t="shared" si="31"/>
        <v>0</v>
      </c>
      <c r="AB429" s="471" t="s">
        <v>1890</v>
      </c>
      <c r="AC429" s="471" t="str">
        <f t="array" ref="AC429">IFERROR(IF(INDEX('Disaggregation Records'!$G$95:$G$183,MATCH(LEFT(Z429,255),LEFT('Disaggregation Records'!$D$95:$D$183,255),0))=0,"",INDEX('Disaggregation Records'!$G$95:$G$183,MATCH(LEFT(Z429,255),LEFT('Disaggregation Records'!$D$95:$D$183,255),0))),"")</f>
        <v/>
      </c>
      <c r="AD429" s="471" t="s">
        <v>768</v>
      </c>
      <c r="AE429" s="219"/>
      <c r="AF429" s="135"/>
      <c r="AG429" s="135"/>
    </row>
    <row r="430" spans="1:33" ht="37.5" customHeight="1" x14ac:dyDescent="0.3">
      <c r="A430" s="366">
        <v>11</v>
      </c>
      <c r="B430" s="383" t="str">
        <f>IFERROR(VLOOKUP(A430,'Coverage Indicators - Section D'!$A$10:$Y$34,25,FALSE),"")</f>
        <v/>
      </c>
      <c r="C430" s="466" t="str">
        <f t="array" ref="C430">IFERROR(IF(INDEX('Disaggregation Records'!$E$95:$E$183,MATCH(LEFT(Z430,255),LEFT('Disaggregation Records'!$D$95:$D$183,255),0))=0,"",INDEX('Disaggregation Records'!$E$95:$E$183,MATCH(LEFT(Z430,255),LEFT('Disaggregation Records'!$D$95:$D$183,255),0))),"")</f>
        <v/>
      </c>
      <c r="D430" s="466" t="str">
        <f t="array" ref="D430">IFERROR(IF(INDEX('Disaggregation Records'!$F$95:$F$183,MATCH(LEFT(Z430,255),LEFT('Disaggregation Records'!$D$95:$D$183,255),0))=0,"",INDEX('Disaggregation Records'!$F$95:$F$183,MATCH(LEFT(Z430,255),LEFT('Disaggregation Records'!$D$95:$D$183,255),0))),"")</f>
        <v/>
      </c>
      <c r="E430" s="385" t="str">
        <f t="array" ref="E430">IFERROR(IF(INDEX('Disaggregation Data'!$K$315:$K$536,MATCH(LEFT(X430,255),LEFT('Disaggregation Data'!$J$315:$J$536,255),0))=0,"",INDEX('Disaggregation Data'!$K$315:$K$536,MATCH(LEFT(X430,255),LEFT('Disaggregation Data'!J$315:$J$536,255),0))),"")</f>
        <v/>
      </c>
      <c r="F430" s="386" t="str">
        <f t="array" ref="F430">IFERROR(IF(INDEX('Disaggregation Data'!$L$315:$L$536,MATCH(LEFT(X430,255),LEFT('Disaggregation Data'!$J$315:$J$536,255),0))=0,"",INDEX('Disaggregation Data'!$L$315:$L$536,MATCH(LEFT(X430,255),LEFT('Disaggregation Data'!J$315:$J$536,255),0))),"")</f>
        <v/>
      </c>
      <c r="G430" s="441" t="str">
        <f t="array" ref="G430">IFERROR(IF(INDEX('Disaggregation Data'!$M$315:$M$536,MATCH(LEFT(X430,255),LEFT('Disaggregation Data'!$J$315:$J$536,255),0))=0,(E430/F430)*100,INDEX('Disaggregation Data'!$M$315:$M$536,MATCH(LEFT(X430,255),LEFT('Disaggregation Data'!J$315:$J$536,255),0))),"")</f>
        <v/>
      </c>
      <c r="H430" s="389" t="str">
        <f t="array" ref="H430">IFERROR(IF(INDEX('Disaggregation Data'!$N$315:$N$536,MATCH(LEFT(X430,255),LEFT('Disaggregation Data'!$J$315:$J$536,255),0))=0,"",INDEX('Disaggregation Data'!$N$315:$N$536,MATCH(LEFT(X430,255),LEFT('Disaggregation Data'!J$315:$J$536,255),0))),"")</f>
        <v/>
      </c>
      <c r="I430" s="470"/>
      <c r="J430" s="470"/>
      <c r="K430" s="470"/>
      <c r="L430" s="470"/>
      <c r="M430" s="470"/>
      <c r="N430" s="470"/>
      <c r="O430" s="470"/>
      <c r="P430" s="470"/>
      <c r="Q430" s="470"/>
      <c r="R430" s="470"/>
      <c r="S430" s="470"/>
      <c r="T430" s="470"/>
      <c r="U430" s="389" t="str">
        <f t="array" ref="U430">IFERROR(IF(INDEX('Disaggregation Data'!$O$315:$O$536,MATCH(LEFT(X430,255),LEFT('Disaggregation Data'!$J$315:$J$536,255),0))=0,"",INDEX('Disaggregation Data'!$O$315:$O$536,MATCH(LEFT(X430,255),LEFT('Disaggregation Data'!J$315:$J$536,255),0))),"")</f>
        <v/>
      </c>
      <c r="V430" s="401" t="str">
        <f t="array" ref="V430">IFERROR(IF(INDEX('Disaggregation Data'!$P$315:$P$536,MATCH(LEFT(X430,255),LEFT('Disaggregation Data'!$J$315:$J$536,255),0))=0,"",INDEX('Disaggregation Data'!$P$315:$P$536,MATCH(LEFT(X430,255),LEFT('Disaggregation Data'!J$315:$J$536,255),0))),"")</f>
        <v/>
      </c>
      <c r="W430" s="471"/>
      <c r="X430" s="471" t="str">
        <f t="shared" si="28"/>
        <v/>
      </c>
      <c r="Y430" s="471">
        <f t="shared" si="29"/>
        <v>104</v>
      </c>
      <c r="Z430" s="471" t="str">
        <f t="shared" si="30"/>
        <v/>
      </c>
      <c r="AA430" s="471" t="b">
        <f t="shared" si="31"/>
        <v>0</v>
      </c>
      <c r="AB430" s="471" t="s">
        <v>1891</v>
      </c>
      <c r="AC430" s="471" t="str">
        <f t="array" ref="AC430">IFERROR(IF(INDEX('Disaggregation Records'!$G$95:$G$183,MATCH(LEFT(Z430,255),LEFT('Disaggregation Records'!$D$95:$D$183,255),0))=0,"",INDEX('Disaggregation Records'!$G$95:$G$183,MATCH(LEFT(Z430,255),LEFT('Disaggregation Records'!$D$95:$D$183,255),0))),"")</f>
        <v/>
      </c>
      <c r="AD430" s="471" t="s">
        <v>768</v>
      </c>
      <c r="AE430" s="219"/>
      <c r="AF430" s="135"/>
      <c r="AG430" s="135"/>
    </row>
    <row r="431" spans="1:33" ht="37.5" customHeight="1" x14ac:dyDescent="0.3">
      <c r="A431" s="366">
        <v>11</v>
      </c>
      <c r="B431" s="383" t="str">
        <f>IFERROR(VLOOKUP(A431,'Coverage Indicators - Section D'!$A$10:$Y$34,25,FALSE),"")</f>
        <v/>
      </c>
      <c r="C431" s="466" t="str">
        <f t="array" ref="C431">IFERROR(IF(INDEX('Disaggregation Records'!$E$95:$E$183,MATCH(LEFT(Z431,255),LEFT('Disaggregation Records'!$D$95:$D$183,255),0))=0,"",INDEX('Disaggregation Records'!$E$95:$E$183,MATCH(LEFT(Z431,255),LEFT('Disaggregation Records'!$D$95:$D$183,255),0))),"")</f>
        <v/>
      </c>
      <c r="D431" s="466" t="str">
        <f t="array" ref="D431">IFERROR(IF(INDEX('Disaggregation Records'!$F$95:$F$183,MATCH(LEFT(Z431,255),LEFT('Disaggregation Records'!$D$95:$D$183,255),0))=0,"",INDEX('Disaggregation Records'!$F$95:$F$183,MATCH(LEFT(Z431,255),LEFT('Disaggregation Records'!$D$95:$D$183,255),0))),"")</f>
        <v/>
      </c>
      <c r="E431" s="385" t="str">
        <f t="array" ref="E431">IFERROR(IF(INDEX('Disaggregation Data'!$K$315:$K$536,MATCH(LEFT(X431,255),LEFT('Disaggregation Data'!$J$315:$J$536,255),0))=0,"",INDEX('Disaggregation Data'!$K$315:$K$536,MATCH(LEFT(X431,255),LEFT('Disaggregation Data'!J$315:$J$536,255),0))),"")</f>
        <v/>
      </c>
      <c r="F431" s="386" t="str">
        <f t="array" ref="F431">IFERROR(IF(INDEX('Disaggregation Data'!$L$315:$L$536,MATCH(LEFT(X431,255),LEFT('Disaggregation Data'!$J$315:$J$536,255),0))=0,"",INDEX('Disaggregation Data'!$L$315:$L$536,MATCH(LEFT(X431,255),LEFT('Disaggregation Data'!J$315:$J$536,255),0))),"")</f>
        <v/>
      </c>
      <c r="G431" s="441" t="str">
        <f t="array" ref="G431">IFERROR(IF(INDEX('Disaggregation Data'!$M$315:$M$536,MATCH(LEFT(X431,255),LEFT('Disaggregation Data'!$J$315:$J$536,255),0))=0,(E431/F431)*100,INDEX('Disaggregation Data'!$M$315:$M$536,MATCH(LEFT(X431,255),LEFT('Disaggregation Data'!J$315:$J$536,255),0))),"")</f>
        <v/>
      </c>
      <c r="H431" s="389" t="str">
        <f t="array" ref="H431">IFERROR(IF(INDEX('Disaggregation Data'!$N$315:$N$536,MATCH(LEFT(X431,255),LEFT('Disaggregation Data'!$J$315:$J$536,255),0))=0,"",INDEX('Disaggregation Data'!$N$315:$N$536,MATCH(LEFT(X431,255),LEFT('Disaggregation Data'!J$315:$J$536,255),0))),"")</f>
        <v/>
      </c>
      <c r="I431" s="470"/>
      <c r="J431" s="470"/>
      <c r="K431" s="470"/>
      <c r="L431" s="470"/>
      <c r="M431" s="470"/>
      <c r="N431" s="470"/>
      <c r="O431" s="470"/>
      <c r="P431" s="470"/>
      <c r="Q431" s="470"/>
      <c r="R431" s="470"/>
      <c r="S431" s="470"/>
      <c r="T431" s="470"/>
      <c r="U431" s="389" t="str">
        <f t="array" ref="U431">IFERROR(IF(INDEX('Disaggregation Data'!$O$315:$O$536,MATCH(LEFT(X431,255),LEFT('Disaggregation Data'!$J$315:$J$536,255),0))=0,"",INDEX('Disaggregation Data'!$O$315:$O$536,MATCH(LEFT(X431,255),LEFT('Disaggregation Data'!J$315:$J$536,255),0))),"")</f>
        <v/>
      </c>
      <c r="V431" s="401" t="str">
        <f t="array" ref="V431">IFERROR(IF(INDEX('Disaggregation Data'!$P$315:$P$536,MATCH(LEFT(X431,255),LEFT('Disaggregation Data'!$J$315:$J$536,255),0))=0,"",INDEX('Disaggregation Data'!$P$315:$P$536,MATCH(LEFT(X431,255),LEFT('Disaggregation Data'!J$315:$J$536,255),0))),"")</f>
        <v/>
      </c>
      <c r="W431" s="471"/>
      <c r="X431" s="471" t="str">
        <f t="shared" si="28"/>
        <v/>
      </c>
      <c r="Y431" s="471">
        <f t="shared" si="29"/>
        <v>105</v>
      </c>
      <c r="Z431" s="471" t="str">
        <f t="shared" si="30"/>
        <v/>
      </c>
      <c r="AA431" s="471" t="b">
        <f t="shared" si="31"/>
        <v>0</v>
      </c>
      <c r="AB431" s="471" t="s">
        <v>1892</v>
      </c>
      <c r="AC431" s="471" t="str">
        <f t="array" ref="AC431">IFERROR(IF(INDEX('Disaggregation Records'!$G$95:$G$183,MATCH(LEFT(Z431,255),LEFT('Disaggregation Records'!$D$95:$D$183,255),0))=0,"",INDEX('Disaggregation Records'!$G$95:$G$183,MATCH(LEFT(Z431,255),LEFT('Disaggregation Records'!$D$95:$D$183,255),0))),"")</f>
        <v/>
      </c>
      <c r="AD431" s="471" t="s">
        <v>768</v>
      </c>
      <c r="AE431" s="219"/>
      <c r="AF431" s="135"/>
      <c r="AG431" s="135"/>
    </row>
    <row r="432" spans="1:33" ht="37.5" customHeight="1" x14ac:dyDescent="0.3">
      <c r="A432" s="366">
        <v>11</v>
      </c>
      <c r="B432" s="383" t="str">
        <f>IFERROR(VLOOKUP(A432,'Coverage Indicators - Section D'!$A$10:$Y$34,25,FALSE),"")</f>
        <v/>
      </c>
      <c r="C432" s="466" t="str">
        <f t="array" ref="C432">IFERROR(IF(INDEX('Disaggregation Records'!$E$95:$E$183,MATCH(LEFT(Z432,255),LEFT('Disaggregation Records'!$D$95:$D$183,255),0))=0,"",INDEX('Disaggregation Records'!$E$95:$E$183,MATCH(LEFT(Z432,255),LEFT('Disaggregation Records'!$D$95:$D$183,255),0))),"")</f>
        <v/>
      </c>
      <c r="D432" s="466" t="str">
        <f t="array" ref="D432">IFERROR(IF(INDEX('Disaggregation Records'!$F$95:$F$183,MATCH(LEFT(Z432,255),LEFT('Disaggregation Records'!$D$95:$D$183,255),0))=0,"",INDEX('Disaggregation Records'!$F$95:$F$183,MATCH(LEFT(Z432,255),LEFT('Disaggregation Records'!$D$95:$D$183,255),0))),"")</f>
        <v/>
      </c>
      <c r="E432" s="385" t="str">
        <f t="array" ref="E432">IFERROR(IF(INDEX('Disaggregation Data'!$K$315:$K$536,MATCH(LEFT(X432,255),LEFT('Disaggregation Data'!$J$315:$J$536,255),0))=0,"",INDEX('Disaggregation Data'!$K$315:$K$536,MATCH(LEFT(X432,255),LEFT('Disaggregation Data'!J$315:$J$536,255),0))),"")</f>
        <v/>
      </c>
      <c r="F432" s="386" t="str">
        <f t="array" ref="F432">IFERROR(IF(INDEX('Disaggregation Data'!$L$315:$L$536,MATCH(LEFT(X432,255),LEFT('Disaggregation Data'!$J$315:$J$536,255),0))=0,"",INDEX('Disaggregation Data'!$L$315:$L$536,MATCH(LEFT(X432,255),LEFT('Disaggregation Data'!J$315:$J$536,255),0))),"")</f>
        <v/>
      </c>
      <c r="G432" s="441" t="str">
        <f t="array" ref="G432">IFERROR(IF(INDEX('Disaggregation Data'!$M$315:$M$536,MATCH(LEFT(X432,255),LEFT('Disaggregation Data'!$J$315:$J$536,255),0))=0,(E432/F432)*100,INDEX('Disaggregation Data'!$M$315:$M$536,MATCH(LEFT(X432,255),LEFT('Disaggregation Data'!J$315:$J$536,255),0))),"")</f>
        <v/>
      </c>
      <c r="H432" s="389" t="str">
        <f t="array" ref="H432">IFERROR(IF(INDEX('Disaggregation Data'!$N$315:$N$536,MATCH(LEFT(X432,255),LEFT('Disaggregation Data'!$J$315:$J$536,255),0))=0,"",INDEX('Disaggregation Data'!$N$315:$N$536,MATCH(LEFT(X432,255),LEFT('Disaggregation Data'!J$315:$J$536,255),0))),"")</f>
        <v/>
      </c>
      <c r="I432" s="470"/>
      <c r="J432" s="470"/>
      <c r="K432" s="470"/>
      <c r="L432" s="470"/>
      <c r="M432" s="470"/>
      <c r="N432" s="470"/>
      <c r="O432" s="470"/>
      <c r="P432" s="470"/>
      <c r="Q432" s="470"/>
      <c r="R432" s="470"/>
      <c r="S432" s="470"/>
      <c r="T432" s="470"/>
      <c r="U432" s="389" t="str">
        <f t="array" ref="U432">IFERROR(IF(INDEX('Disaggregation Data'!$O$315:$O$536,MATCH(LEFT(X432,255),LEFT('Disaggregation Data'!$J$315:$J$536,255),0))=0,"",INDEX('Disaggregation Data'!$O$315:$O$536,MATCH(LEFT(X432,255),LEFT('Disaggregation Data'!J$315:$J$536,255),0))),"")</f>
        <v/>
      </c>
      <c r="V432" s="401" t="str">
        <f t="array" ref="V432">IFERROR(IF(INDEX('Disaggregation Data'!$P$315:$P$536,MATCH(LEFT(X432,255),LEFT('Disaggregation Data'!$J$315:$J$536,255),0))=0,"",INDEX('Disaggregation Data'!$P$315:$P$536,MATCH(LEFT(X432,255),LEFT('Disaggregation Data'!J$315:$J$536,255),0))),"")</f>
        <v/>
      </c>
      <c r="W432" s="471"/>
      <c r="X432" s="471" t="str">
        <f t="shared" si="28"/>
        <v/>
      </c>
      <c r="Y432" s="471">
        <f t="shared" si="29"/>
        <v>106</v>
      </c>
      <c r="Z432" s="471" t="str">
        <f t="shared" si="30"/>
        <v/>
      </c>
      <c r="AA432" s="471" t="b">
        <f t="shared" si="31"/>
        <v>0</v>
      </c>
      <c r="AB432" s="471" t="s">
        <v>1893</v>
      </c>
      <c r="AC432" s="471" t="str">
        <f t="array" ref="AC432">IFERROR(IF(INDEX('Disaggregation Records'!$G$95:$G$183,MATCH(LEFT(Z432,255),LEFT('Disaggregation Records'!$D$95:$D$183,255),0))=0,"",INDEX('Disaggregation Records'!$G$95:$G$183,MATCH(LEFT(Z432,255),LEFT('Disaggregation Records'!$D$95:$D$183,255),0))),"")</f>
        <v/>
      </c>
      <c r="AD432" s="471" t="s">
        <v>768</v>
      </c>
      <c r="AE432" s="219"/>
      <c r="AF432" s="135"/>
      <c r="AG432" s="135"/>
    </row>
    <row r="433" spans="1:33" ht="37.5" customHeight="1" x14ac:dyDescent="0.3">
      <c r="A433" s="366">
        <v>11</v>
      </c>
      <c r="B433" s="383" t="str">
        <f>IFERROR(VLOOKUP(A433,'Coverage Indicators - Section D'!$A$10:$Y$34,25,FALSE),"")</f>
        <v/>
      </c>
      <c r="C433" s="466" t="str">
        <f t="array" ref="C433">IFERROR(IF(INDEX('Disaggregation Records'!$E$95:$E$183,MATCH(LEFT(Z433,255),LEFT('Disaggregation Records'!$D$95:$D$183,255),0))=0,"",INDEX('Disaggregation Records'!$E$95:$E$183,MATCH(LEFT(Z433,255),LEFT('Disaggregation Records'!$D$95:$D$183,255),0))),"")</f>
        <v/>
      </c>
      <c r="D433" s="466" t="str">
        <f t="array" ref="D433">IFERROR(IF(INDEX('Disaggregation Records'!$F$95:$F$183,MATCH(LEFT(Z433,255),LEFT('Disaggregation Records'!$D$95:$D$183,255),0))=0,"",INDEX('Disaggregation Records'!$F$95:$F$183,MATCH(LEFT(Z433,255),LEFT('Disaggregation Records'!$D$95:$D$183,255),0))),"")</f>
        <v/>
      </c>
      <c r="E433" s="385" t="str">
        <f t="array" ref="E433">IFERROR(IF(INDEX('Disaggregation Data'!$K$315:$K$536,MATCH(LEFT(X433,255),LEFT('Disaggregation Data'!$J$315:$J$536,255),0))=0,"",INDEX('Disaggregation Data'!$K$315:$K$536,MATCH(LEFT(X433,255),LEFT('Disaggregation Data'!J$315:$J$536,255),0))),"")</f>
        <v/>
      </c>
      <c r="F433" s="386" t="str">
        <f t="array" ref="F433">IFERROR(IF(INDEX('Disaggregation Data'!$L$315:$L$536,MATCH(LEFT(X433,255),LEFT('Disaggregation Data'!$J$315:$J$536,255),0))=0,"",INDEX('Disaggregation Data'!$L$315:$L$536,MATCH(LEFT(X433,255),LEFT('Disaggregation Data'!J$315:$J$536,255),0))),"")</f>
        <v/>
      </c>
      <c r="G433" s="441" t="str">
        <f t="array" ref="G433">IFERROR(IF(INDEX('Disaggregation Data'!$M$315:$M$536,MATCH(LEFT(X433,255),LEFT('Disaggregation Data'!$J$315:$J$536,255),0))=0,(E433/F433)*100,INDEX('Disaggregation Data'!$M$315:$M$536,MATCH(LEFT(X433,255),LEFT('Disaggregation Data'!J$315:$J$536,255),0))),"")</f>
        <v/>
      </c>
      <c r="H433" s="389" t="str">
        <f t="array" ref="H433">IFERROR(IF(INDEX('Disaggregation Data'!$N$315:$N$536,MATCH(LEFT(X433,255),LEFT('Disaggregation Data'!$J$315:$J$536,255),0))=0,"",INDEX('Disaggregation Data'!$N$315:$N$536,MATCH(LEFT(X433,255),LEFT('Disaggregation Data'!J$315:$J$536,255),0))),"")</f>
        <v/>
      </c>
      <c r="I433" s="470"/>
      <c r="J433" s="470"/>
      <c r="K433" s="470"/>
      <c r="L433" s="470"/>
      <c r="M433" s="470"/>
      <c r="N433" s="470"/>
      <c r="O433" s="470"/>
      <c r="P433" s="470"/>
      <c r="Q433" s="470"/>
      <c r="R433" s="470"/>
      <c r="S433" s="470"/>
      <c r="T433" s="470"/>
      <c r="U433" s="389" t="str">
        <f t="array" ref="U433">IFERROR(IF(INDEX('Disaggregation Data'!$O$315:$O$536,MATCH(LEFT(X433,255),LEFT('Disaggregation Data'!$J$315:$J$536,255),0))=0,"",INDEX('Disaggregation Data'!$O$315:$O$536,MATCH(LEFT(X433,255),LEFT('Disaggregation Data'!J$315:$J$536,255),0))),"")</f>
        <v/>
      </c>
      <c r="V433" s="401" t="str">
        <f t="array" ref="V433">IFERROR(IF(INDEX('Disaggregation Data'!$P$315:$P$536,MATCH(LEFT(X433,255),LEFT('Disaggregation Data'!$J$315:$J$536,255),0))=0,"",INDEX('Disaggregation Data'!$P$315:$P$536,MATCH(LEFT(X433,255),LEFT('Disaggregation Data'!J$315:$J$536,255),0))),"")</f>
        <v/>
      </c>
      <c r="W433" s="471"/>
      <c r="X433" s="471" t="str">
        <f t="shared" si="28"/>
        <v/>
      </c>
      <c r="Y433" s="471">
        <f t="shared" si="29"/>
        <v>107</v>
      </c>
      <c r="Z433" s="471" t="str">
        <f t="shared" si="30"/>
        <v/>
      </c>
      <c r="AA433" s="471" t="b">
        <f t="shared" si="31"/>
        <v>0</v>
      </c>
      <c r="AB433" s="471" t="s">
        <v>1894</v>
      </c>
      <c r="AC433" s="471" t="str">
        <f t="array" ref="AC433">IFERROR(IF(INDEX('Disaggregation Records'!$G$95:$G$183,MATCH(LEFT(Z433,255),LEFT('Disaggregation Records'!$D$95:$D$183,255),0))=0,"",INDEX('Disaggregation Records'!$G$95:$G$183,MATCH(LEFT(Z433,255),LEFT('Disaggregation Records'!$D$95:$D$183,255),0))),"")</f>
        <v/>
      </c>
      <c r="AD433" s="471" t="s">
        <v>768</v>
      </c>
      <c r="AE433" s="219"/>
      <c r="AF433" s="135"/>
      <c r="AG433" s="135"/>
    </row>
    <row r="434" spans="1:33" ht="37.5" customHeight="1" x14ac:dyDescent="0.3">
      <c r="A434" s="366">
        <v>11</v>
      </c>
      <c r="B434" s="383" t="str">
        <f>IFERROR(VLOOKUP(A434,'Coverage Indicators - Section D'!$A$10:$Y$34,25,FALSE),"")</f>
        <v/>
      </c>
      <c r="C434" s="466" t="str">
        <f t="array" ref="C434">IFERROR(IF(INDEX('Disaggregation Records'!$E$95:$E$183,MATCH(LEFT(Z434,255),LEFT('Disaggregation Records'!$D$95:$D$183,255),0))=0,"",INDEX('Disaggregation Records'!$E$95:$E$183,MATCH(LEFT(Z434,255),LEFT('Disaggregation Records'!$D$95:$D$183,255),0))),"")</f>
        <v/>
      </c>
      <c r="D434" s="466" t="str">
        <f t="array" ref="D434">IFERROR(IF(INDEX('Disaggregation Records'!$F$95:$F$183,MATCH(LEFT(Z434,255),LEFT('Disaggregation Records'!$D$95:$D$183,255),0))=0,"",INDEX('Disaggregation Records'!$F$95:$F$183,MATCH(LEFT(Z434,255),LEFT('Disaggregation Records'!$D$95:$D$183,255),0))),"")</f>
        <v/>
      </c>
      <c r="E434" s="385" t="str">
        <f t="array" ref="E434">IFERROR(IF(INDEX('Disaggregation Data'!$K$315:$K$536,MATCH(LEFT(X434,255),LEFT('Disaggregation Data'!$J$315:$J$536,255),0))=0,"",INDEX('Disaggregation Data'!$K$315:$K$536,MATCH(LEFT(X434,255),LEFT('Disaggregation Data'!J$315:$J$536,255),0))),"")</f>
        <v/>
      </c>
      <c r="F434" s="386" t="str">
        <f t="array" ref="F434">IFERROR(IF(INDEX('Disaggregation Data'!$L$315:$L$536,MATCH(LEFT(X434,255),LEFT('Disaggregation Data'!$J$315:$J$536,255),0))=0,"",INDEX('Disaggregation Data'!$L$315:$L$536,MATCH(LEFT(X434,255),LEFT('Disaggregation Data'!J$315:$J$536,255),0))),"")</f>
        <v/>
      </c>
      <c r="G434" s="441" t="str">
        <f t="array" ref="G434">IFERROR(IF(INDEX('Disaggregation Data'!$M$315:$M$536,MATCH(LEFT(X434,255),LEFT('Disaggregation Data'!$J$315:$J$536,255),0))=0,(E434/F434)*100,INDEX('Disaggregation Data'!$M$315:$M$536,MATCH(LEFT(X434,255),LEFT('Disaggregation Data'!J$315:$J$536,255),0))),"")</f>
        <v/>
      </c>
      <c r="H434" s="389" t="str">
        <f t="array" ref="H434">IFERROR(IF(INDEX('Disaggregation Data'!$N$315:$N$536,MATCH(LEFT(X434,255),LEFT('Disaggregation Data'!$J$315:$J$536,255),0))=0,"",INDEX('Disaggregation Data'!$N$315:$N$536,MATCH(LEFT(X434,255),LEFT('Disaggregation Data'!J$315:$J$536,255),0))),"")</f>
        <v/>
      </c>
      <c r="I434" s="470"/>
      <c r="J434" s="470"/>
      <c r="K434" s="470"/>
      <c r="L434" s="470"/>
      <c r="M434" s="470"/>
      <c r="N434" s="470"/>
      <c r="O434" s="470"/>
      <c r="P434" s="470"/>
      <c r="Q434" s="470"/>
      <c r="R434" s="470"/>
      <c r="S434" s="470"/>
      <c r="T434" s="470"/>
      <c r="U434" s="389" t="str">
        <f t="array" ref="U434">IFERROR(IF(INDEX('Disaggregation Data'!$O$315:$O$536,MATCH(LEFT(X434,255),LEFT('Disaggregation Data'!$J$315:$J$536,255),0))=0,"",INDEX('Disaggregation Data'!$O$315:$O$536,MATCH(LEFT(X434,255),LEFT('Disaggregation Data'!J$315:$J$536,255),0))),"")</f>
        <v/>
      </c>
      <c r="V434" s="401" t="str">
        <f t="array" ref="V434">IFERROR(IF(INDEX('Disaggregation Data'!$P$315:$P$536,MATCH(LEFT(X434,255),LEFT('Disaggregation Data'!$J$315:$J$536,255),0))=0,"",INDEX('Disaggregation Data'!$P$315:$P$536,MATCH(LEFT(X434,255),LEFT('Disaggregation Data'!J$315:$J$536,255),0))),"")</f>
        <v/>
      </c>
      <c r="W434" s="471"/>
      <c r="X434" s="471" t="str">
        <f t="shared" si="28"/>
        <v/>
      </c>
      <c r="Y434" s="471">
        <f t="shared" si="29"/>
        <v>108</v>
      </c>
      <c r="Z434" s="471" t="str">
        <f t="shared" si="30"/>
        <v/>
      </c>
      <c r="AA434" s="471" t="b">
        <f t="shared" si="31"/>
        <v>0</v>
      </c>
      <c r="AB434" s="471" t="s">
        <v>1895</v>
      </c>
      <c r="AC434" s="471" t="str">
        <f t="array" ref="AC434">IFERROR(IF(INDEX('Disaggregation Records'!$G$95:$G$183,MATCH(LEFT(Z434,255),LEFT('Disaggregation Records'!$D$95:$D$183,255),0))=0,"",INDEX('Disaggregation Records'!$G$95:$G$183,MATCH(LEFT(Z434,255),LEFT('Disaggregation Records'!$D$95:$D$183,255),0))),"")</f>
        <v/>
      </c>
      <c r="AD434" s="471" t="s">
        <v>768</v>
      </c>
      <c r="AE434" s="219"/>
      <c r="AF434" s="135"/>
      <c r="AG434" s="135"/>
    </row>
    <row r="435" spans="1:33" ht="37.5" customHeight="1" x14ac:dyDescent="0.3">
      <c r="A435" s="366">
        <v>11</v>
      </c>
      <c r="B435" s="383" t="str">
        <f>IFERROR(VLOOKUP(A435,'Coverage Indicators - Section D'!$A$10:$Y$34,25,FALSE),"")</f>
        <v/>
      </c>
      <c r="C435" s="466" t="str">
        <f t="array" ref="C435">IFERROR(IF(INDEX('Disaggregation Records'!$E$95:$E$183,MATCH(LEFT(Z435,255),LEFT('Disaggregation Records'!$D$95:$D$183,255),0))=0,"",INDEX('Disaggregation Records'!$E$95:$E$183,MATCH(LEFT(Z435,255),LEFT('Disaggregation Records'!$D$95:$D$183,255),0))),"")</f>
        <v/>
      </c>
      <c r="D435" s="466" t="str">
        <f t="array" ref="D435">IFERROR(IF(INDEX('Disaggregation Records'!$F$95:$F$183,MATCH(LEFT(Z435,255),LEFT('Disaggregation Records'!$D$95:$D$183,255),0))=0,"",INDEX('Disaggregation Records'!$F$95:$F$183,MATCH(LEFT(Z435,255),LEFT('Disaggregation Records'!$D$95:$D$183,255),0))),"")</f>
        <v/>
      </c>
      <c r="E435" s="385" t="str">
        <f t="array" ref="E435">IFERROR(IF(INDEX('Disaggregation Data'!$K$315:$K$536,MATCH(LEFT(X435,255),LEFT('Disaggregation Data'!$J$315:$J$536,255),0))=0,"",INDEX('Disaggregation Data'!$K$315:$K$536,MATCH(LEFT(X435,255),LEFT('Disaggregation Data'!J$315:$J$536,255),0))),"")</f>
        <v/>
      </c>
      <c r="F435" s="386" t="str">
        <f t="array" ref="F435">IFERROR(IF(INDEX('Disaggregation Data'!$L$315:$L$536,MATCH(LEFT(X435,255),LEFT('Disaggregation Data'!$J$315:$J$536,255),0))=0,"",INDEX('Disaggregation Data'!$L$315:$L$536,MATCH(LEFT(X435,255),LEFT('Disaggregation Data'!J$315:$J$536,255),0))),"")</f>
        <v/>
      </c>
      <c r="G435" s="441" t="str">
        <f t="array" ref="G435">IFERROR(IF(INDEX('Disaggregation Data'!$M$315:$M$536,MATCH(LEFT(X435,255),LEFT('Disaggregation Data'!$J$315:$J$536,255),0))=0,(E435/F435)*100,INDEX('Disaggregation Data'!$M$315:$M$536,MATCH(LEFT(X435,255),LEFT('Disaggregation Data'!J$315:$J$536,255),0))),"")</f>
        <v/>
      </c>
      <c r="H435" s="389" t="str">
        <f t="array" ref="H435">IFERROR(IF(INDEX('Disaggregation Data'!$N$315:$N$536,MATCH(LEFT(X435,255),LEFT('Disaggregation Data'!$J$315:$J$536,255),0))=0,"",INDEX('Disaggregation Data'!$N$315:$N$536,MATCH(LEFT(X435,255),LEFT('Disaggregation Data'!J$315:$J$536,255),0))),"")</f>
        <v/>
      </c>
      <c r="I435" s="470"/>
      <c r="J435" s="470"/>
      <c r="K435" s="470"/>
      <c r="L435" s="470"/>
      <c r="M435" s="470"/>
      <c r="N435" s="470"/>
      <c r="O435" s="470"/>
      <c r="P435" s="470"/>
      <c r="Q435" s="470"/>
      <c r="R435" s="470"/>
      <c r="S435" s="470"/>
      <c r="T435" s="470"/>
      <c r="U435" s="389" t="str">
        <f t="array" ref="U435">IFERROR(IF(INDEX('Disaggregation Data'!$O$315:$O$536,MATCH(LEFT(X435,255),LEFT('Disaggregation Data'!$J$315:$J$536,255),0))=0,"",INDEX('Disaggregation Data'!$O$315:$O$536,MATCH(LEFT(X435,255),LEFT('Disaggregation Data'!J$315:$J$536,255),0))),"")</f>
        <v/>
      </c>
      <c r="V435" s="401" t="str">
        <f t="array" ref="V435">IFERROR(IF(INDEX('Disaggregation Data'!$P$315:$P$536,MATCH(LEFT(X435,255),LEFT('Disaggregation Data'!$J$315:$J$536,255),0))=0,"",INDEX('Disaggregation Data'!$P$315:$P$536,MATCH(LEFT(X435,255),LEFT('Disaggregation Data'!J$315:$J$536,255),0))),"")</f>
        <v/>
      </c>
      <c r="W435" s="471"/>
      <c r="X435" s="471" t="str">
        <f t="shared" si="28"/>
        <v/>
      </c>
      <c r="Y435" s="471">
        <f t="shared" si="29"/>
        <v>109</v>
      </c>
      <c r="Z435" s="471" t="str">
        <f t="shared" si="30"/>
        <v/>
      </c>
      <c r="AA435" s="471" t="b">
        <f t="shared" si="31"/>
        <v>0</v>
      </c>
      <c r="AB435" s="471" t="s">
        <v>1896</v>
      </c>
      <c r="AC435" s="471" t="str">
        <f t="array" ref="AC435">IFERROR(IF(INDEX('Disaggregation Records'!$G$95:$G$183,MATCH(LEFT(Z435,255),LEFT('Disaggregation Records'!$D$95:$D$183,255),0))=0,"",INDEX('Disaggregation Records'!$G$95:$G$183,MATCH(LEFT(Z435,255),LEFT('Disaggregation Records'!$D$95:$D$183,255),0))),"")</f>
        <v/>
      </c>
      <c r="AD435" s="471" t="s">
        <v>768</v>
      </c>
      <c r="AE435" s="219"/>
      <c r="AF435" s="135"/>
      <c r="AG435" s="135"/>
    </row>
    <row r="436" spans="1:33" ht="37.5" customHeight="1" x14ac:dyDescent="0.3">
      <c r="A436" s="366">
        <v>11</v>
      </c>
      <c r="B436" s="383" t="str">
        <f>IFERROR(VLOOKUP(A436,'Coverage Indicators - Section D'!$A$10:$Y$34,25,FALSE),"")</f>
        <v/>
      </c>
      <c r="C436" s="466" t="str">
        <f t="array" ref="C436">IFERROR(IF(INDEX('Disaggregation Records'!$E$95:$E$183,MATCH(LEFT(Z436,255),LEFT('Disaggregation Records'!$D$95:$D$183,255),0))=0,"",INDEX('Disaggregation Records'!$E$95:$E$183,MATCH(LEFT(Z436,255),LEFT('Disaggregation Records'!$D$95:$D$183,255),0))),"")</f>
        <v/>
      </c>
      <c r="D436" s="466" t="str">
        <f t="array" ref="D436">IFERROR(IF(INDEX('Disaggregation Records'!$F$95:$F$183,MATCH(LEFT(Z436,255),LEFT('Disaggregation Records'!$D$95:$D$183,255),0))=0,"",INDEX('Disaggregation Records'!$F$95:$F$183,MATCH(LEFT(Z436,255),LEFT('Disaggregation Records'!$D$95:$D$183,255),0))),"")</f>
        <v/>
      </c>
      <c r="E436" s="385" t="str">
        <f t="array" ref="E436">IFERROR(IF(INDEX('Disaggregation Data'!$K$315:$K$536,MATCH(LEFT(X436,255),LEFT('Disaggregation Data'!$J$315:$J$536,255),0))=0,"",INDEX('Disaggregation Data'!$K$315:$K$536,MATCH(LEFT(X436,255),LEFT('Disaggregation Data'!J$315:$J$536,255),0))),"")</f>
        <v/>
      </c>
      <c r="F436" s="386" t="str">
        <f t="array" ref="F436">IFERROR(IF(INDEX('Disaggregation Data'!$L$315:$L$536,MATCH(LEFT(X436,255),LEFT('Disaggregation Data'!$J$315:$J$536,255),0))=0,"",INDEX('Disaggregation Data'!$L$315:$L$536,MATCH(LEFT(X436,255),LEFT('Disaggregation Data'!J$315:$J$536,255),0))),"")</f>
        <v/>
      </c>
      <c r="G436" s="441" t="str">
        <f t="array" ref="G436">IFERROR(IF(INDEX('Disaggregation Data'!$M$315:$M$536,MATCH(LEFT(X436,255),LEFT('Disaggregation Data'!$J$315:$J$536,255),0))=0,(E436/F436)*100,INDEX('Disaggregation Data'!$M$315:$M$536,MATCH(LEFT(X436,255),LEFT('Disaggregation Data'!J$315:$J$536,255),0))),"")</f>
        <v/>
      </c>
      <c r="H436" s="389" t="str">
        <f t="array" ref="H436">IFERROR(IF(INDEX('Disaggregation Data'!$N$315:$N$536,MATCH(LEFT(X436,255),LEFT('Disaggregation Data'!$J$315:$J$536,255),0))=0,"",INDEX('Disaggregation Data'!$N$315:$N$536,MATCH(LEFT(X436,255),LEFT('Disaggregation Data'!J$315:$J$536,255),0))),"")</f>
        <v/>
      </c>
      <c r="I436" s="470"/>
      <c r="J436" s="470"/>
      <c r="K436" s="470"/>
      <c r="L436" s="470"/>
      <c r="M436" s="470"/>
      <c r="N436" s="470"/>
      <c r="O436" s="470"/>
      <c r="P436" s="470"/>
      <c r="Q436" s="470"/>
      <c r="R436" s="470"/>
      <c r="S436" s="470"/>
      <c r="T436" s="470"/>
      <c r="U436" s="389" t="str">
        <f t="array" ref="U436">IFERROR(IF(INDEX('Disaggregation Data'!$O$315:$O$536,MATCH(LEFT(X436,255),LEFT('Disaggregation Data'!$J$315:$J$536,255),0))=0,"",INDEX('Disaggregation Data'!$O$315:$O$536,MATCH(LEFT(X436,255),LEFT('Disaggregation Data'!J$315:$J$536,255),0))),"")</f>
        <v/>
      </c>
      <c r="V436" s="401" t="str">
        <f t="array" ref="V436">IFERROR(IF(INDEX('Disaggregation Data'!$P$315:$P$536,MATCH(LEFT(X436,255),LEFT('Disaggregation Data'!$J$315:$J$536,255),0))=0,"",INDEX('Disaggregation Data'!$P$315:$P$536,MATCH(LEFT(X436,255),LEFT('Disaggregation Data'!J$315:$J$536,255),0))),"")</f>
        <v/>
      </c>
      <c r="W436" s="471"/>
      <c r="X436" s="471" t="str">
        <f t="shared" si="28"/>
        <v/>
      </c>
      <c r="Y436" s="471">
        <f t="shared" si="29"/>
        <v>110</v>
      </c>
      <c r="Z436" s="471" t="str">
        <f t="shared" si="30"/>
        <v/>
      </c>
      <c r="AA436" s="471" t="b">
        <f t="shared" si="31"/>
        <v>0</v>
      </c>
      <c r="AB436" s="471" t="s">
        <v>1897</v>
      </c>
      <c r="AC436" s="471" t="str">
        <f t="array" ref="AC436">IFERROR(IF(INDEX('Disaggregation Records'!$G$95:$G$183,MATCH(LEFT(Z436,255),LEFT('Disaggregation Records'!$D$95:$D$183,255),0))=0,"",INDEX('Disaggregation Records'!$G$95:$G$183,MATCH(LEFT(Z436,255),LEFT('Disaggregation Records'!$D$95:$D$183,255),0))),"")</f>
        <v/>
      </c>
      <c r="AD436" s="471" t="s">
        <v>768</v>
      </c>
      <c r="AE436" s="219"/>
      <c r="AF436" s="135"/>
      <c r="AG436" s="135"/>
    </row>
    <row r="437" spans="1:33" ht="37.5" customHeight="1" x14ac:dyDescent="0.3">
      <c r="A437" s="366">
        <v>12</v>
      </c>
      <c r="B437" s="383" t="str">
        <f>IFERROR(VLOOKUP(A437,'Coverage Indicators - Section D'!$A$10:$Y$34,25,FALSE),"")</f>
        <v/>
      </c>
      <c r="C437" s="466" t="str">
        <f t="array" ref="C437">IFERROR(IF(INDEX('Disaggregation Records'!$E$95:$E$183,MATCH(LEFT(Z437,255),LEFT('Disaggregation Records'!$D$95:$D$183,255),0))=0,"",INDEX('Disaggregation Records'!$E$95:$E$183,MATCH(LEFT(Z437,255),LEFT('Disaggregation Records'!$D$95:$D$183,255),0))),"")</f>
        <v/>
      </c>
      <c r="D437" s="466" t="str">
        <f t="array" ref="D437">IFERROR(IF(INDEX('Disaggregation Records'!$F$95:$F$183,MATCH(LEFT(Z437,255),LEFT('Disaggregation Records'!$D$95:$D$183,255),0))=0,"",INDEX('Disaggregation Records'!$F$95:$F$183,MATCH(LEFT(Z437,255),LEFT('Disaggregation Records'!$D$95:$D$183,255),0))),"")</f>
        <v/>
      </c>
      <c r="E437" s="385" t="str">
        <f t="array" ref="E437">IFERROR(IF(INDEX('Disaggregation Data'!$K$315:$K$536,MATCH(LEFT(X437,255),LEFT('Disaggregation Data'!$J$315:$J$536,255),0))=0,"",INDEX('Disaggregation Data'!$K$315:$K$536,MATCH(LEFT(X437,255),LEFT('Disaggregation Data'!J$315:$J$536,255),0))),"")</f>
        <v/>
      </c>
      <c r="F437" s="386" t="str">
        <f t="array" ref="F437">IFERROR(IF(INDEX('Disaggregation Data'!$L$315:$L$536,MATCH(LEFT(X437,255),LEFT('Disaggregation Data'!$J$315:$J$536,255),0))=0,"",INDEX('Disaggregation Data'!$L$315:$L$536,MATCH(LEFT(X437,255),LEFT('Disaggregation Data'!J$315:$J$536,255),0))),"")</f>
        <v/>
      </c>
      <c r="G437" s="441" t="str">
        <f t="array" ref="G437">IFERROR(IF(INDEX('Disaggregation Data'!$M$315:$M$536,MATCH(LEFT(X437,255),LEFT('Disaggregation Data'!$J$315:$J$536,255),0))=0,(E437/F437)*100,INDEX('Disaggregation Data'!$M$315:$M$536,MATCH(LEFT(X437,255),LEFT('Disaggregation Data'!J$315:$J$536,255),0))),"")</f>
        <v/>
      </c>
      <c r="H437" s="389" t="str">
        <f t="array" ref="H437">IFERROR(IF(INDEX('Disaggregation Data'!$N$315:$N$536,MATCH(LEFT(X437,255),LEFT('Disaggregation Data'!$J$315:$J$536,255),0))=0,"",INDEX('Disaggregation Data'!$N$315:$N$536,MATCH(LEFT(X437,255),LEFT('Disaggregation Data'!J$315:$J$536,255),0))),"")</f>
        <v/>
      </c>
      <c r="I437" s="470"/>
      <c r="J437" s="470"/>
      <c r="K437" s="470"/>
      <c r="L437" s="470"/>
      <c r="M437" s="470"/>
      <c r="N437" s="470"/>
      <c r="O437" s="470"/>
      <c r="P437" s="470"/>
      <c r="Q437" s="470"/>
      <c r="R437" s="470"/>
      <c r="S437" s="470"/>
      <c r="T437" s="470"/>
      <c r="U437" s="389" t="str">
        <f t="array" ref="U437">IFERROR(IF(INDEX('Disaggregation Data'!$O$315:$O$536,MATCH(LEFT(X437,255),LEFT('Disaggregation Data'!$J$315:$J$536,255),0))=0,"",INDEX('Disaggregation Data'!$O$315:$O$536,MATCH(LEFT(X437,255),LEFT('Disaggregation Data'!J$315:$J$536,255),0))),"")</f>
        <v/>
      </c>
      <c r="V437" s="401" t="str">
        <f t="array" ref="V437">IFERROR(IF(INDEX('Disaggregation Data'!$P$315:$P$536,MATCH(LEFT(X437,255),LEFT('Disaggregation Data'!$J$315:$J$536,255),0))=0,"",INDEX('Disaggregation Data'!$P$315:$P$536,MATCH(LEFT(X437,255),LEFT('Disaggregation Data'!J$315:$J$536,255),0))),"")</f>
        <v/>
      </c>
      <c r="W437" s="471"/>
      <c r="X437" s="471" t="str">
        <f t="shared" si="28"/>
        <v/>
      </c>
      <c r="Y437" s="471">
        <f t="shared" si="29"/>
        <v>111</v>
      </c>
      <c r="Z437" s="471" t="str">
        <f t="shared" si="30"/>
        <v/>
      </c>
      <c r="AA437" s="471" t="b">
        <f t="shared" si="31"/>
        <v>0</v>
      </c>
      <c r="AB437" s="471" t="s">
        <v>1898</v>
      </c>
      <c r="AC437" s="471" t="str">
        <f t="array" ref="AC437">IFERROR(IF(INDEX('Disaggregation Records'!$G$95:$G$183,MATCH(LEFT(Z437,255),LEFT('Disaggregation Records'!$D$95:$D$183,255),0))=0,"",INDEX('Disaggregation Records'!$G$95:$G$183,MATCH(LEFT(Z437,255),LEFT('Disaggregation Records'!$D$95:$D$183,255),0))),"")</f>
        <v/>
      </c>
      <c r="AD437" s="471" t="s">
        <v>769</v>
      </c>
      <c r="AE437" s="219"/>
      <c r="AF437" s="135"/>
      <c r="AG437" s="135"/>
    </row>
    <row r="438" spans="1:33" ht="37.5" customHeight="1" x14ac:dyDescent="0.3">
      <c r="A438" s="366">
        <v>12</v>
      </c>
      <c r="B438" s="383" t="str">
        <f>IFERROR(VLOOKUP(A438,'Coverage Indicators - Section D'!$A$10:$Y$34,25,FALSE),"")</f>
        <v/>
      </c>
      <c r="C438" s="466" t="str">
        <f t="array" ref="C438">IFERROR(IF(INDEX('Disaggregation Records'!$E$95:$E$183,MATCH(LEFT(Z438,255),LEFT('Disaggregation Records'!$D$95:$D$183,255),0))=0,"",INDEX('Disaggregation Records'!$E$95:$E$183,MATCH(LEFT(Z438,255),LEFT('Disaggregation Records'!$D$95:$D$183,255),0))),"")</f>
        <v/>
      </c>
      <c r="D438" s="466" t="str">
        <f t="array" ref="D438">IFERROR(IF(INDEX('Disaggregation Records'!$F$95:$F$183,MATCH(LEFT(Z438,255),LEFT('Disaggregation Records'!$D$95:$D$183,255),0))=0,"",INDEX('Disaggregation Records'!$F$95:$F$183,MATCH(LEFT(Z438,255),LEFT('Disaggregation Records'!$D$95:$D$183,255),0))),"")</f>
        <v/>
      </c>
      <c r="E438" s="385" t="str">
        <f t="array" ref="E438">IFERROR(IF(INDEX('Disaggregation Data'!$K$315:$K$536,MATCH(LEFT(X438,255),LEFT('Disaggregation Data'!$J$315:$J$536,255),0))=0,"",INDEX('Disaggregation Data'!$K$315:$K$536,MATCH(LEFT(X438,255),LEFT('Disaggregation Data'!J$315:$J$536,255),0))),"")</f>
        <v/>
      </c>
      <c r="F438" s="386" t="str">
        <f t="array" ref="F438">IFERROR(IF(INDEX('Disaggregation Data'!$L$315:$L$536,MATCH(LEFT(X438,255),LEFT('Disaggregation Data'!$J$315:$J$536,255),0))=0,"",INDEX('Disaggregation Data'!$L$315:$L$536,MATCH(LEFT(X438,255),LEFT('Disaggregation Data'!J$315:$J$536,255),0))),"")</f>
        <v/>
      </c>
      <c r="G438" s="441" t="str">
        <f t="array" ref="G438">IFERROR(IF(INDEX('Disaggregation Data'!$M$315:$M$536,MATCH(LEFT(X438,255),LEFT('Disaggregation Data'!$J$315:$J$536,255),0))=0,(E438/F438)*100,INDEX('Disaggregation Data'!$M$315:$M$536,MATCH(LEFT(X438,255),LEFT('Disaggregation Data'!J$315:$J$536,255),0))),"")</f>
        <v/>
      </c>
      <c r="H438" s="389" t="str">
        <f t="array" ref="H438">IFERROR(IF(INDEX('Disaggregation Data'!$N$315:$N$536,MATCH(LEFT(X438,255),LEFT('Disaggregation Data'!$J$315:$J$536,255),0))=0,"",INDEX('Disaggregation Data'!$N$315:$N$536,MATCH(LEFT(X438,255),LEFT('Disaggregation Data'!J$315:$J$536,255),0))),"")</f>
        <v/>
      </c>
      <c r="I438" s="470"/>
      <c r="J438" s="470"/>
      <c r="K438" s="470"/>
      <c r="L438" s="470"/>
      <c r="M438" s="470"/>
      <c r="N438" s="470"/>
      <c r="O438" s="470"/>
      <c r="P438" s="470"/>
      <c r="Q438" s="470"/>
      <c r="R438" s="470"/>
      <c r="S438" s="470"/>
      <c r="T438" s="470"/>
      <c r="U438" s="389" t="str">
        <f t="array" ref="U438">IFERROR(IF(INDEX('Disaggregation Data'!$O$315:$O$536,MATCH(LEFT(X438,255),LEFT('Disaggregation Data'!$J$315:$J$536,255),0))=0,"",INDEX('Disaggregation Data'!$O$315:$O$536,MATCH(LEFT(X438,255),LEFT('Disaggregation Data'!J$315:$J$536,255),0))),"")</f>
        <v/>
      </c>
      <c r="V438" s="401" t="str">
        <f t="array" ref="V438">IFERROR(IF(INDEX('Disaggregation Data'!$P$315:$P$536,MATCH(LEFT(X438,255),LEFT('Disaggregation Data'!$J$315:$J$536,255),0))=0,"",INDEX('Disaggregation Data'!$P$315:$P$536,MATCH(LEFT(X438,255),LEFT('Disaggregation Data'!J$315:$J$536,255),0))),"")</f>
        <v/>
      </c>
      <c r="W438" s="471"/>
      <c r="X438" s="471" t="str">
        <f t="shared" si="28"/>
        <v/>
      </c>
      <c r="Y438" s="471">
        <f t="shared" si="29"/>
        <v>112</v>
      </c>
      <c r="Z438" s="471" t="str">
        <f t="shared" si="30"/>
        <v/>
      </c>
      <c r="AA438" s="471" t="b">
        <f t="shared" si="31"/>
        <v>0</v>
      </c>
      <c r="AB438" s="471" t="s">
        <v>1899</v>
      </c>
      <c r="AC438" s="471" t="str">
        <f t="array" ref="AC438">IFERROR(IF(INDEX('Disaggregation Records'!$G$95:$G$183,MATCH(LEFT(Z438,255),LEFT('Disaggregation Records'!$D$95:$D$183,255),0))=0,"",INDEX('Disaggregation Records'!$G$95:$G$183,MATCH(LEFT(Z438,255),LEFT('Disaggregation Records'!$D$95:$D$183,255),0))),"")</f>
        <v/>
      </c>
      <c r="AD438" s="471" t="s">
        <v>769</v>
      </c>
      <c r="AE438" s="219"/>
      <c r="AF438" s="135"/>
      <c r="AG438" s="135"/>
    </row>
    <row r="439" spans="1:33" ht="37.5" customHeight="1" x14ac:dyDescent="0.3">
      <c r="A439" s="366">
        <v>12</v>
      </c>
      <c r="B439" s="383" t="str">
        <f>IFERROR(VLOOKUP(A439,'Coverage Indicators - Section D'!$A$10:$Y$34,25,FALSE),"")</f>
        <v/>
      </c>
      <c r="C439" s="466" t="str">
        <f t="array" ref="C439">IFERROR(IF(INDEX('Disaggregation Records'!$E$95:$E$183,MATCH(LEFT(Z439,255),LEFT('Disaggregation Records'!$D$95:$D$183,255),0))=0,"",INDEX('Disaggregation Records'!$E$95:$E$183,MATCH(LEFT(Z439,255),LEFT('Disaggregation Records'!$D$95:$D$183,255),0))),"")</f>
        <v/>
      </c>
      <c r="D439" s="466" t="str">
        <f t="array" ref="D439">IFERROR(IF(INDEX('Disaggregation Records'!$F$95:$F$183,MATCH(LEFT(Z439,255),LEFT('Disaggregation Records'!$D$95:$D$183,255),0))=0,"",INDEX('Disaggregation Records'!$F$95:$F$183,MATCH(LEFT(Z439,255),LEFT('Disaggregation Records'!$D$95:$D$183,255),0))),"")</f>
        <v/>
      </c>
      <c r="E439" s="385" t="str">
        <f t="array" ref="E439">IFERROR(IF(INDEX('Disaggregation Data'!$K$315:$K$536,MATCH(LEFT(X439,255),LEFT('Disaggregation Data'!$J$315:$J$536,255),0))=0,"",INDEX('Disaggregation Data'!$K$315:$K$536,MATCH(LEFT(X439,255),LEFT('Disaggregation Data'!J$315:$J$536,255),0))),"")</f>
        <v/>
      </c>
      <c r="F439" s="386" t="str">
        <f t="array" ref="F439">IFERROR(IF(INDEX('Disaggregation Data'!$L$315:$L$536,MATCH(LEFT(X439,255),LEFT('Disaggregation Data'!$J$315:$J$536,255),0))=0,"",INDEX('Disaggregation Data'!$L$315:$L$536,MATCH(LEFT(X439,255),LEFT('Disaggregation Data'!J$315:$J$536,255),0))),"")</f>
        <v/>
      </c>
      <c r="G439" s="441" t="str">
        <f t="array" ref="G439">IFERROR(IF(INDEX('Disaggregation Data'!$M$315:$M$536,MATCH(LEFT(X439,255),LEFT('Disaggregation Data'!$J$315:$J$536,255),0))=0,(E439/F439)*100,INDEX('Disaggregation Data'!$M$315:$M$536,MATCH(LEFT(X439,255),LEFT('Disaggregation Data'!J$315:$J$536,255),0))),"")</f>
        <v/>
      </c>
      <c r="H439" s="389" t="str">
        <f t="array" ref="H439">IFERROR(IF(INDEX('Disaggregation Data'!$N$315:$N$536,MATCH(LEFT(X439,255),LEFT('Disaggregation Data'!$J$315:$J$536,255),0))=0,"",INDEX('Disaggregation Data'!$N$315:$N$536,MATCH(LEFT(X439,255),LEFT('Disaggregation Data'!J$315:$J$536,255),0))),"")</f>
        <v/>
      </c>
      <c r="I439" s="470"/>
      <c r="J439" s="470"/>
      <c r="K439" s="470"/>
      <c r="L439" s="470"/>
      <c r="M439" s="470"/>
      <c r="N439" s="470"/>
      <c r="O439" s="470"/>
      <c r="P439" s="470"/>
      <c r="Q439" s="470"/>
      <c r="R439" s="470"/>
      <c r="S439" s="470"/>
      <c r="T439" s="470"/>
      <c r="U439" s="389" t="str">
        <f t="array" ref="U439">IFERROR(IF(INDEX('Disaggregation Data'!$O$315:$O$536,MATCH(LEFT(X439,255),LEFT('Disaggregation Data'!$J$315:$J$536,255),0))=0,"",INDEX('Disaggregation Data'!$O$315:$O$536,MATCH(LEFT(X439,255),LEFT('Disaggregation Data'!J$315:$J$536,255),0))),"")</f>
        <v/>
      </c>
      <c r="V439" s="401" t="str">
        <f t="array" ref="V439">IFERROR(IF(INDEX('Disaggregation Data'!$P$315:$P$536,MATCH(LEFT(X439,255),LEFT('Disaggregation Data'!$J$315:$J$536,255),0))=0,"",INDEX('Disaggregation Data'!$P$315:$P$536,MATCH(LEFT(X439,255),LEFT('Disaggregation Data'!J$315:$J$536,255),0))),"")</f>
        <v/>
      </c>
      <c r="W439" s="471"/>
      <c r="X439" s="471" t="str">
        <f t="shared" si="28"/>
        <v/>
      </c>
      <c r="Y439" s="471">
        <f t="shared" si="29"/>
        <v>113</v>
      </c>
      <c r="Z439" s="471" t="str">
        <f t="shared" si="30"/>
        <v/>
      </c>
      <c r="AA439" s="471" t="b">
        <f t="shared" si="31"/>
        <v>0</v>
      </c>
      <c r="AB439" s="471" t="s">
        <v>1900</v>
      </c>
      <c r="AC439" s="471" t="str">
        <f t="array" ref="AC439">IFERROR(IF(INDEX('Disaggregation Records'!$G$95:$G$183,MATCH(LEFT(Z439,255),LEFT('Disaggregation Records'!$D$95:$D$183,255),0))=0,"",INDEX('Disaggregation Records'!$G$95:$G$183,MATCH(LEFT(Z439,255),LEFT('Disaggregation Records'!$D$95:$D$183,255),0))),"")</f>
        <v/>
      </c>
      <c r="AD439" s="471" t="s">
        <v>769</v>
      </c>
      <c r="AE439" s="219"/>
      <c r="AF439" s="135"/>
      <c r="AG439" s="135"/>
    </row>
    <row r="440" spans="1:33" ht="37.5" customHeight="1" x14ac:dyDescent="0.3">
      <c r="A440" s="366">
        <v>12</v>
      </c>
      <c r="B440" s="383" t="str">
        <f>IFERROR(VLOOKUP(A440,'Coverage Indicators - Section D'!$A$10:$Y$34,25,FALSE),"")</f>
        <v/>
      </c>
      <c r="C440" s="466" t="str">
        <f t="array" ref="C440">IFERROR(IF(INDEX('Disaggregation Records'!$E$95:$E$183,MATCH(LEFT(Z440,255),LEFT('Disaggregation Records'!$D$95:$D$183,255),0))=0,"",INDEX('Disaggregation Records'!$E$95:$E$183,MATCH(LEFT(Z440,255),LEFT('Disaggregation Records'!$D$95:$D$183,255),0))),"")</f>
        <v/>
      </c>
      <c r="D440" s="466" t="str">
        <f t="array" ref="D440">IFERROR(IF(INDEX('Disaggregation Records'!$F$95:$F$183,MATCH(LEFT(Z440,255),LEFT('Disaggregation Records'!$D$95:$D$183,255),0))=0,"",INDEX('Disaggregation Records'!$F$95:$F$183,MATCH(LEFT(Z440,255),LEFT('Disaggregation Records'!$D$95:$D$183,255),0))),"")</f>
        <v/>
      </c>
      <c r="E440" s="385" t="str">
        <f t="array" ref="E440">IFERROR(IF(INDEX('Disaggregation Data'!$K$315:$K$536,MATCH(LEFT(X440,255),LEFT('Disaggregation Data'!$J$315:$J$536,255),0))=0,"",INDEX('Disaggregation Data'!$K$315:$K$536,MATCH(LEFT(X440,255),LEFT('Disaggregation Data'!J$315:$J$536,255),0))),"")</f>
        <v/>
      </c>
      <c r="F440" s="386" t="str">
        <f t="array" ref="F440">IFERROR(IF(INDEX('Disaggregation Data'!$L$315:$L$536,MATCH(LEFT(X440,255),LEFT('Disaggregation Data'!$J$315:$J$536,255),0))=0,"",INDEX('Disaggregation Data'!$L$315:$L$536,MATCH(LEFT(X440,255),LEFT('Disaggregation Data'!J$315:$J$536,255),0))),"")</f>
        <v/>
      </c>
      <c r="G440" s="441" t="str">
        <f t="array" ref="G440">IFERROR(IF(INDEX('Disaggregation Data'!$M$315:$M$536,MATCH(LEFT(X440,255),LEFT('Disaggregation Data'!$J$315:$J$536,255),0))=0,(E440/F440)*100,INDEX('Disaggregation Data'!$M$315:$M$536,MATCH(LEFT(X440,255),LEFT('Disaggregation Data'!J$315:$J$536,255),0))),"")</f>
        <v/>
      </c>
      <c r="H440" s="389" t="str">
        <f t="array" ref="H440">IFERROR(IF(INDEX('Disaggregation Data'!$N$315:$N$536,MATCH(LEFT(X440,255),LEFT('Disaggregation Data'!$J$315:$J$536,255),0))=0,"",INDEX('Disaggregation Data'!$N$315:$N$536,MATCH(LEFT(X440,255),LEFT('Disaggregation Data'!J$315:$J$536,255),0))),"")</f>
        <v/>
      </c>
      <c r="I440" s="470"/>
      <c r="J440" s="470"/>
      <c r="K440" s="470"/>
      <c r="L440" s="470"/>
      <c r="M440" s="470"/>
      <c r="N440" s="470"/>
      <c r="O440" s="470"/>
      <c r="P440" s="470"/>
      <c r="Q440" s="470"/>
      <c r="R440" s="470"/>
      <c r="S440" s="470"/>
      <c r="T440" s="470"/>
      <c r="U440" s="389" t="str">
        <f t="array" ref="U440">IFERROR(IF(INDEX('Disaggregation Data'!$O$315:$O$536,MATCH(LEFT(X440,255),LEFT('Disaggregation Data'!$J$315:$J$536,255),0))=0,"",INDEX('Disaggregation Data'!$O$315:$O$536,MATCH(LEFT(X440,255),LEFT('Disaggregation Data'!J$315:$J$536,255),0))),"")</f>
        <v/>
      </c>
      <c r="V440" s="401" t="str">
        <f t="array" ref="V440">IFERROR(IF(INDEX('Disaggregation Data'!$P$315:$P$536,MATCH(LEFT(X440,255),LEFT('Disaggregation Data'!$J$315:$J$536,255),0))=0,"",INDEX('Disaggregation Data'!$P$315:$P$536,MATCH(LEFT(X440,255),LEFT('Disaggregation Data'!J$315:$J$536,255),0))),"")</f>
        <v/>
      </c>
      <c r="W440" s="471"/>
      <c r="X440" s="471" t="str">
        <f t="shared" si="28"/>
        <v/>
      </c>
      <c r="Y440" s="471">
        <f t="shared" si="29"/>
        <v>114</v>
      </c>
      <c r="Z440" s="471" t="str">
        <f t="shared" si="30"/>
        <v/>
      </c>
      <c r="AA440" s="471" t="b">
        <f t="shared" si="31"/>
        <v>0</v>
      </c>
      <c r="AB440" s="471" t="s">
        <v>1901</v>
      </c>
      <c r="AC440" s="471" t="str">
        <f t="array" ref="AC440">IFERROR(IF(INDEX('Disaggregation Records'!$G$95:$G$183,MATCH(LEFT(Z440,255),LEFT('Disaggregation Records'!$D$95:$D$183,255),0))=0,"",INDEX('Disaggregation Records'!$G$95:$G$183,MATCH(LEFT(Z440,255),LEFT('Disaggregation Records'!$D$95:$D$183,255),0))),"")</f>
        <v/>
      </c>
      <c r="AD440" s="471" t="s">
        <v>769</v>
      </c>
      <c r="AE440" s="219"/>
      <c r="AF440" s="135"/>
      <c r="AG440" s="135"/>
    </row>
    <row r="441" spans="1:33" ht="37.5" customHeight="1" x14ac:dyDescent="0.3">
      <c r="A441" s="366">
        <v>12</v>
      </c>
      <c r="B441" s="383" t="str">
        <f>IFERROR(VLOOKUP(A441,'Coverage Indicators - Section D'!$A$10:$Y$34,25,FALSE),"")</f>
        <v/>
      </c>
      <c r="C441" s="466" t="str">
        <f t="array" ref="C441">IFERROR(IF(INDEX('Disaggregation Records'!$E$95:$E$183,MATCH(LEFT(Z441,255),LEFT('Disaggregation Records'!$D$95:$D$183,255),0))=0,"",INDEX('Disaggregation Records'!$E$95:$E$183,MATCH(LEFT(Z441,255),LEFT('Disaggregation Records'!$D$95:$D$183,255),0))),"")</f>
        <v/>
      </c>
      <c r="D441" s="466" t="str">
        <f t="array" ref="D441">IFERROR(IF(INDEX('Disaggregation Records'!$F$95:$F$183,MATCH(LEFT(Z441,255),LEFT('Disaggregation Records'!$D$95:$D$183,255),0))=0,"",INDEX('Disaggregation Records'!$F$95:$F$183,MATCH(LEFT(Z441,255),LEFT('Disaggregation Records'!$D$95:$D$183,255),0))),"")</f>
        <v/>
      </c>
      <c r="E441" s="385" t="str">
        <f t="array" ref="E441">IFERROR(IF(INDEX('Disaggregation Data'!$K$315:$K$536,MATCH(LEFT(X441,255),LEFT('Disaggregation Data'!$J$315:$J$536,255),0))=0,"",INDEX('Disaggregation Data'!$K$315:$K$536,MATCH(LEFT(X441,255),LEFT('Disaggregation Data'!J$315:$J$536,255),0))),"")</f>
        <v/>
      </c>
      <c r="F441" s="386" t="str">
        <f t="array" ref="F441">IFERROR(IF(INDEX('Disaggregation Data'!$L$315:$L$536,MATCH(LEFT(X441,255),LEFT('Disaggregation Data'!$J$315:$J$536,255),0))=0,"",INDEX('Disaggregation Data'!$L$315:$L$536,MATCH(LEFT(X441,255),LEFT('Disaggregation Data'!J$315:$J$536,255),0))),"")</f>
        <v/>
      </c>
      <c r="G441" s="441" t="str">
        <f t="array" ref="G441">IFERROR(IF(INDEX('Disaggregation Data'!$M$315:$M$536,MATCH(LEFT(X441,255),LEFT('Disaggregation Data'!$J$315:$J$536,255),0))=0,(E441/F441)*100,INDEX('Disaggregation Data'!$M$315:$M$536,MATCH(LEFT(X441,255),LEFT('Disaggregation Data'!J$315:$J$536,255),0))),"")</f>
        <v/>
      </c>
      <c r="H441" s="389" t="str">
        <f t="array" ref="H441">IFERROR(IF(INDEX('Disaggregation Data'!$N$315:$N$536,MATCH(LEFT(X441,255),LEFT('Disaggregation Data'!$J$315:$J$536,255),0))=0,"",INDEX('Disaggregation Data'!$N$315:$N$536,MATCH(LEFT(X441,255),LEFT('Disaggregation Data'!J$315:$J$536,255),0))),"")</f>
        <v/>
      </c>
      <c r="I441" s="470"/>
      <c r="J441" s="470"/>
      <c r="K441" s="470"/>
      <c r="L441" s="470"/>
      <c r="M441" s="470"/>
      <c r="N441" s="470"/>
      <c r="O441" s="470"/>
      <c r="P441" s="470"/>
      <c r="Q441" s="470"/>
      <c r="R441" s="470"/>
      <c r="S441" s="470"/>
      <c r="T441" s="470"/>
      <c r="U441" s="389" t="str">
        <f t="array" ref="U441">IFERROR(IF(INDEX('Disaggregation Data'!$O$315:$O$536,MATCH(LEFT(X441,255),LEFT('Disaggregation Data'!$J$315:$J$536,255),0))=0,"",INDEX('Disaggregation Data'!$O$315:$O$536,MATCH(LEFT(X441,255),LEFT('Disaggregation Data'!J$315:$J$536,255),0))),"")</f>
        <v/>
      </c>
      <c r="V441" s="401" t="str">
        <f t="array" ref="V441">IFERROR(IF(INDEX('Disaggregation Data'!$P$315:$P$536,MATCH(LEFT(X441,255),LEFT('Disaggregation Data'!$J$315:$J$536,255),0))=0,"",INDEX('Disaggregation Data'!$P$315:$P$536,MATCH(LEFT(X441,255),LEFT('Disaggregation Data'!J$315:$J$536,255),0))),"")</f>
        <v/>
      </c>
      <c r="W441" s="471"/>
      <c r="X441" s="471" t="str">
        <f t="shared" si="28"/>
        <v/>
      </c>
      <c r="Y441" s="471">
        <f t="shared" si="29"/>
        <v>115</v>
      </c>
      <c r="Z441" s="471" t="str">
        <f t="shared" si="30"/>
        <v/>
      </c>
      <c r="AA441" s="471" t="b">
        <f t="shared" si="31"/>
        <v>0</v>
      </c>
      <c r="AB441" s="471" t="s">
        <v>1902</v>
      </c>
      <c r="AC441" s="471" t="str">
        <f t="array" ref="AC441">IFERROR(IF(INDEX('Disaggregation Records'!$G$95:$G$183,MATCH(LEFT(Z441,255),LEFT('Disaggregation Records'!$D$95:$D$183,255),0))=0,"",INDEX('Disaggregation Records'!$G$95:$G$183,MATCH(LEFT(Z441,255),LEFT('Disaggregation Records'!$D$95:$D$183,255),0))),"")</f>
        <v/>
      </c>
      <c r="AD441" s="471" t="s">
        <v>769</v>
      </c>
      <c r="AE441" s="219"/>
      <c r="AF441" s="135"/>
      <c r="AG441" s="135"/>
    </row>
    <row r="442" spans="1:33" ht="37.5" customHeight="1" x14ac:dyDescent="0.3">
      <c r="A442" s="366">
        <v>12</v>
      </c>
      <c r="B442" s="383" t="str">
        <f>IFERROR(VLOOKUP(A442,'Coverage Indicators - Section D'!$A$10:$Y$34,25,FALSE),"")</f>
        <v/>
      </c>
      <c r="C442" s="466" t="str">
        <f t="array" ref="C442">IFERROR(IF(INDEX('Disaggregation Records'!$E$95:$E$183,MATCH(LEFT(Z442,255),LEFT('Disaggregation Records'!$D$95:$D$183,255),0))=0,"",INDEX('Disaggregation Records'!$E$95:$E$183,MATCH(LEFT(Z442,255),LEFT('Disaggregation Records'!$D$95:$D$183,255),0))),"")</f>
        <v/>
      </c>
      <c r="D442" s="466" t="str">
        <f t="array" ref="D442">IFERROR(IF(INDEX('Disaggregation Records'!$F$95:$F$183,MATCH(LEFT(Z442,255),LEFT('Disaggregation Records'!$D$95:$D$183,255),0))=0,"",INDEX('Disaggregation Records'!$F$95:$F$183,MATCH(LEFT(Z442,255),LEFT('Disaggregation Records'!$D$95:$D$183,255),0))),"")</f>
        <v/>
      </c>
      <c r="E442" s="385" t="str">
        <f t="array" ref="E442">IFERROR(IF(INDEX('Disaggregation Data'!$K$315:$K$536,MATCH(LEFT(X442,255),LEFT('Disaggregation Data'!$J$315:$J$536,255),0))=0,"",INDEX('Disaggregation Data'!$K$315:$K$536,MATCH(LEFT(X442,255),LEFT('Disaggregation Data'!J$315:$J$536,255),0))),"")</f>
        <v/>
      </c>
      <c r="F442" s="386" t="str">
        <f t="array" ref="F442">IFERROR(IF(INDEX('Disaggregation Data'!$L$315:$L$536,MATCH(LEFT(X442,255),LEFT('Disaggregation Data'!$J$315:$J$536,255),0))=0,"",INDEX('Disaggregation Data'!$L$315:$L$536,MATCH(LEFT(X442,255),LEFT('Disaggregation Data'!J$315:$J$536,255),0))),"")</f>
        <v/>
      </c>
      <c r="G442" s="441" t="str">
        <f t="array" ref="G442">IFERROR(IF(INDEX('Disaggregation Data'!$M$315:$M$536,MATCH(LEFT(X442,255),LEFT('Disaggregation Data'!$J$315:$J$536,255),0))=0,(E442/F442)*100,INDEX('Disaggregation Data'!$M$315:$M$536,MATCH(LEFT(X442,255),LEFT('Disaggregation Data'!J$315:$J$536,255),0))),"")</f>
        <v/>
      </c>
      <c r="H442" s="389" t="str">
        <f t="array" ref="H442">IFERROR(IF(INDEX('Disaggregation Data'!$N$315:$N$536,MATCH(LEFT(X442,255),LEFT('Disaggregation Data'!$J$315:$J$536,255),0))=0,"",INDEX('Disaggregation Data'!$N$315:$N$536,MATCH(LEFT(X442,255),LEFT('Disaggregation Data'!J$315:$J$536,255),0))),"")</f>
        <v/>
      </c>
      <c r="I442" s="470"/>
      <c r="J442" s="470"/>
      <c r="K442" s="470"/>
      <c r="L442" s="470"/>
      <c r="M442" s="470"/>
      <c r="N442" s="470"/>
      <c r="O442" s="470"/>
      <c r="P442" s="470"/>
      <c r="Q442" s="470"/>
      <c r="R442" s="470"/>
      <c r="S442" s="470"/>
      <c r="T442" s="470"/>
      <c r="U442" s="389" t="str">
        <f t="array" ref="U442">IFERROR(IF(INDEX('Disaggregation Data'!$O$315:$O$536,MATCH(LEFT(X442,255),LEFT('Disaggregation Data'!$J$315:$J$536,255),0))=0,"",INDEX('Disaggregation Data'!$O$315:$O$536,MATCH(LEFT(X442,255),LEFT('Disaggregation Data'!J$315:$J$536,255),0))),"")</f>
        <v/>
      </c>
      <c r="V442" s="401" t="str">
        <f t="array" ref="V442">IFERROR(IF(INDEX('Disaggregation Data'!$P$315:$P$536,MATCH(LEFT(X442,255),LEFT('Disaggregation Data'!$J$315:$J$536,255),0))=0,"",INDEX('Disaggregation Data'!$P$315:$P$536,MATCH(LEFT(X442,255),LEFT('Disaggregation Data'!J$315:$J$536,255),0))),"")</f>
        <v/>
      </c>
      <c r="W442" s="471"/>
      <c r="X442" s="471" t="str">
        <f t="shared" si="28"/>
        <v/>
      </c>
      <c r="Y442" s="471">
        <f t="shared" si="29"/>
        <v>116</v>
      </c>
      <c r="Z442" s="471" t="str">
        <f t="shared" si="30"/>
        <v/>
      </c>
      <c r="AA442" s="471" t="b">
        <f t="shared" si="31"/>
        <v>0</v>
      </c>
      <c r="AB442" s="471" t="s">
        <v>1903</v>
      </c>
      <c r="AC442" s="471" t="str">
        <f t="array" ref="AC442">IFERROR(IF(INDEX('Disaggregation Records'!$G$95:$G$183,MATCH(LEFT(Z442,255),LEFT('Disaggregation Records'!$D$95:$D$183,255),0))=0,"",INDEX('Disaggregation Records'!$G$95:$G$183,MATCH(LEFT(Z442,255),LEFT('Disaggregation Records'!$D$95:$D$183,255),0))),"")</f>
        <v/>
      </c>
      <c r="AD442" s="471" t="s">
        <v>769</v>
      </c>
      <c r="AE442" s="219"/>
      <c r="AF442" s="135"/>
      <c r="AG442" s="135"/>
    </row>
    <row r="443" spans="1:33" ht="37.5" customHeight="1" x14ac:dyDescent="0.3">
      <c r="A443" s="366">
        <v>12</v>
      </c>
      <c r="B443" s="383" t="str">
        <f>IFERROR(VLOOKUP(A443,'Coverage Indicators - Section D'!$A$10:$Y$34,25,FALSE),"")</f>
        <v/>
      </c>
      <c r="C443" s="466" t="str">
        <f t="array" ref="C443">IFERROR(IF(INDEX('Disaggregation Records'!$E$95:$E$183,MATCH(LEFT(Z443,255),LEFT('Disaggregation Records'!$D$95:$D$183,255),0))=0,"",INDEX('Disaggregation Records'!$E$95:$E$183,MATCH(LEFT(Z443,255),LEFT('Disaggregation Records'!$D$95:$D$183,255),0))),"")</f>
        <v/>
      </c>
      <c r="D443" s="466" t="str">
        <f t="array" ref="D443">IFERROR(IF(INDEX('Disaggregation Records'!$F$95:$F$183,MATCH(LEFT(Z443,255),LEFT('Disaggregation Records'!$D$95:$D$183,255),0))=0,"",INDEX('Disaggregation Records'!$F$95:$F$183,MATCH(LEFT(Z443,255),LEFT('Disaggregation Records'!$D$95:$D$183,255),0))),"")</f>
        <v/>
      </c>
      <c r="E443" s="385" t="str">
        <f t="array" ref="E443">IFERROR(IF(INDEX('Disaggregation Data'!$K$315:$K$536,MATCH(LEFT(X443,255),LEFT('Disaggregation Data'!$J$315:$J$536,255),0))=0,"",INDEX('Disaggregation Data'!$K$315:$K$536,MATCH(LEFT(X443,255),LEFT('Disaggregation Data'!J$315:$J$536,255),0))),"")</f>
        <v/>
      </c>
      <c r="F443" s="386" t="str">
        <f t="array" ref="F443">IFERROR(IF(INDEX('Disaggregation Data'!$L$315:$L$536,MATCH(LEFT(X443,255),LEFT('Disaggregation Data'!$J$315:$J$536,255),0))=0,"",INDEX('Disaggregation Data'!$L$315:$L$536,MATCH(LEFT(X443,255),LEFT('Disaggregation Data'!J$315:$J$536,255),0))),"")</f>
        <v/>
      </c>
      <c r="G443" s="441" t="str">
        <f t="array" ref="G443">IFERROR(IF(INDEX('Disaggregation Data'!$M$315:$M$536,MATCH(LEFT(X443,255),LEFT('Disaggregation Data'!$J$315:$J$536,255),0))=0,(E443/F443)*100,INDEX('Disaggregation Data'!$M$315:$M$536,MATCH(LEFT(X443,255),LEFT('Disaggregation Data'!J$315:$J$536,255),0))),"")</f>
        <v/>
      </c>
      <c r="H443" s="389" t="str">
        <f t="array" ref="H443">IFERROR(IF(INDEX('Disaggregation Data'!$N$315:$N$536,MATCH(LEFT(X443,255),LEFT('Disaggregation Data'!$J$315:$J$536,255),0))=0,"",INDEX('Disaggregation Data'!$N$315:$N$536,MATCH(LEFT(X443,255),LEFT('Disaggregation Data'!J$315:$J$536,255),0))),"")</f>
        <v/>
      </c>
      <c r="I443" s="470"/>
      <c r="J443" s="470"/>
      <c r="K443" s="470"/>
      <c r="L443" s="470"/>
      <c r="M443" s="470"/>
      <c r="N443" s="470"/>
      <c r="O443" s="470"/>
      <c r="P443" s="470"/>
      <c r="Q443" s="470"/>
      <c r="R443" s="470"/>
      <c r="S443" s="470"/>
      <c r="T443" s="470"/>
      <c r="U443" s="389" t="str">
        <f t="array" ref="U443">IFERROR(IF(INDEX('Disaggregation Data'!$O$315:$O$536,MATCH(LEFT(X443,255),LEFT('Disaggregation Data'!$J$315:$J$536,255),0))=0,"",INDEX('Disaggregation Data'!$O$315:$O$536,MATCH(LEFT(X443,255),LEFT('Disaggregation Data'!J$315:$J$536,255),0))),"")</f>
        <v/>
      </c>
      <c r="V443" s="401" t="str">
        <f t="array" ref="V443">IFERROR(IF(INDEX('Disaggregation Data'!$P$315:$P$536,MATCH(LEFT(X443,255),LEFT('Disaggregation Data'!$J$315:$J$536,255),0))=0,"",INDEX('Disaggregation Data'!$P$315:$P$536,MATCH(LEFT(X443,255),LEFT('Disaggregation Data'!J$315:$J$536,255),0))),"")</f>
        <v/>
      </c>
      <c r="W443" s="471"/>
      <c r="X443" s="471" t="str">
        <f t="shared" si="28"/>
        <v/>
      </c>
      <c r="Y443" s="471">
        <f t="shared" si="29"/>
        <v>117</v>
      </c>
      <c r="Z443" s="471" t="str">
        <f t="shared" si="30"/>
        <v/>
      </c>
      <c r="AA443" s="471" t="b">
        <f t="shared" si="31"/>
        <v>0</v>
      </c>
      <c r="AB443" s="471" t="s">
        <v>1904</v>
      </c>
      <c r="AC443" s="471" t="str">
        <f t="array" ref="AC443">IFERROR(IF(INDEX('Disaggregation Records'!$G$95:$G$183,MATCH(LEFT(Z443,255),LEFT('Disaggregation Records'!$D$95:$D$183,255),0))=0,"",INDEX('Disaggregation Records'!$G$95:$G$183,MATCH(LEFT(Z443,255),LEFT('Disaggregation Records'!$D$95:$D$183,255),0))),"")</f>
        <v/>
      </c>
      <c r="AD443" s="471" t="s">
        <v>769</v>
      </c>
      <c r="AE443" s="219"/>
      <c r="AF443" s="135"/>
      <c r="AG443" s="135"/>
    </row>
    <row r="444" spans="1:33" ht="37.5" customHeight="1" x14ac:dyDescent="0.3">
      <c r="A444" s="366">
        <v>12</v>
      </c>
      <c r="B444" s="383" t="str">
        <f>IFERROR(VLOOKUP(A444,'Coverage Indicators - Section D'!$A$10:$Y$34,25,FALSE),"")</f>
        <v/>
      </c>
      <c r="C444" s="466" t="str">
        <f t="array" ref="C444">IFERROR(IF(INDEX('Disaggregation Records'!$E$95:$E$183,MATCH(LEFT(Z444,255),LEFT('Disaggregation Records'!$D$95:$D$183,255),0))=0,"",INDEX('Disaggregation Records'!$E$95:$E$183,MATCH(LEFT(Z444,255),LEFT('Disaggregation Records'!$D$95:$D$183,255),0))),"")</f>
        <v/>
      </c>
      <c r="D444" s="466" t="str">
        <f t="array" ref="D444">IFERROR(IF(INDEX('Disaggregation Records'!$F$95:$F$183,MATCH(LEFT(Z444,255),LEFT('Disaggregation Records'!$D$95:$D$183,255),0))=0,"",INDEX('Disaggregation Records'!$F$95:$F$183,MATCH(LEFT(Z444,255),LEFT('Disaggregation Records'!$D$95:$D$183,255),0))),"")</f>
        <v/>
      </c>
      <c r="E444" s="385" t="str">
        <f t="array" ref="E444">IFERROR(IF(INDEX('Disaggregation Data'!$K$315:$K$536,MATCH(LEFT(X444,255),LEFT('Disaggregation Data'!$J$315:$J$536,255),0))=0,"",INDEX('Disaggregation Data'!$K$315:$K$536,MATCH(LEFT(X444,255),LEFT('Disaggregation Data'!J$315:$J$536,255),0))),"")</f>
        <v/>
      </c>
      <c r="F444" s="386" t="str">
        <f t="array" ref="F444">IFERROR(IF(INDEX('Disaggregation Data'!$L$315:$L$536,MATCH(LEFT(X444,255),LEFT('Disaggregation Data'!$J$315:$J$536,255),0))=0,"",INDEX('Disaggregation Data'!$L$315:$L$536,MATCH(LEFT(X444,255),LEFT('Disaggregation Data'!J$315:$J$536,255),0))),"")</f>
        <v/>
      </c>
      <c r="G444" s="441" t="str">
        <f t="array" ref="G444">IFERROR(IF(INDEX('Disaggregation Data'!$M$315:$M$536,MATCH(LEFT(X444,255),LEFT('Disaggregation Data'!$J$315:$J$536,255),0))=0,(E444/F444)*100,INDEX('Disaggregation Data'!$M$315:$M$536,MATCH(LEFT(X444,255),LEFT('Disaggregation Data'!J$315:$J$536,255),0))),"")</f>
        <v/>
      </c>
      <c r="H444" s="389" t="str">
        <f t="array" ref="H444">IFERROR(IF(INDEX('Disaggregation Data'!$N$315:$N$536,MATCH(LEFT(X444,255),LEFT('Disaggregation Data'!$J$315:$J$536,255),0))=0,"",INDEX('Disaggregation Data'!$N$315:$N$536,MATCH(LEFT(X444,255),LEFT('Disaggregation Data'!J$315:$J$536,255),0))),"")</f>
        <v/>
      </c>
      <c r="I444" s="470"/>
      <c r="J444" s="470"/>
      <c r="K444" s="470"/>
      <c r="L444" s="470"/>
      <c r="M444" s="470"/>
      <c r="N444" s="470"/>
      <c r="O444" s="470"/>
      <c r="P444" s="470"/>
      <c r="Q444" s="470"/>
      <c r="R444" s="470"/>
      <c r="S444" s="470"/>
      <c r="T444" s="470"/>
      <c r="U444" s="389" t="str">
        <f t="array" ref="U444">IFERROR(IF(INDEX('Disaggregation Data'!$O$315:$O$536,MATCH(LEFT(X444,255),LEFT('Disaggregation Data'!$J$315:$J$536,255),0))=0,"",INDEX('Disaggregation Data'!$O$315:$O$536,MATCH(LEFT(X444,255),LEFT('Disaggregation Data'!J$315:$J$536,255),0))),"")</f>
        <v/>
      </c>
      <c r="V444" s="401" t="str">
        <f t="array" ref="V444">IFERROR(IF(INDEX('Disaggregation Data'!$P$315:$P$536,MATCH(LEFT(X444,255),LEFT('Disaggregation Data'!$J$315:$J$536,255),0))=0,"",INDEX('Disaggregation Data'!$P$315:$P$536,MATCH(LEFT(X444,255),LEFT('Disaggregation Data'!J$315:$J$536,255),0))),"")</f>
        <v/>
      </c>
      <c r="W444" s="471"/>
      <c r="X444" s="471" t="str">
        <f t="shared" si="28"/>
        <v/>
      </c>
      <c r="Y444" s="471">
        <f t="shared" si="29"/>
        <v>118</v>
      </c>
      <c r="Z444" s="471" t="str">
        <f t="shared" si="30"/>
        <v/>
      </c>
      <c r="AA444" s="471" t="b">
        <f t="shared" si="31"/>
        <v>0</v>
      </c>
      <c r="AB444" s="471" t="s">
        <v>1905</v>
      </c>
      <c r="AC444" s="471" t="str">
        <f t="array" ref="AC444">IFERROR(IF(INDEX('Disaggregation Records'!$G$95:$G$183,MATCH(LEFT(Z444,255),LEFT('Disaggregation Records'!$D$95:$D$183,255),0))=0,"",INDEX('Disaggregation Records'!$G$95:$G$183,MATCH(LEFT(Z444,255),LEFT('Disaggregation Records'!$D$95:$D$183,255),0))),"")</f>
        <v/>
      </c>
      <c r="AD444" s="471" t="s">
        <v>769</v>
      </c>
      <c r="AE444" s="219"/>
      <c r="AF444" s="135"/>
      <c r="AG444" s="135"/>
    </row>
    <row r="445" spans="1:33" ht="37.5" customHeight="1" x14ac:dyDescent="0.3">
      <c r="A445" s="366">
        <v>12</v>
      </c>
      <c r="B445" s="383" t="str">
        <f>IFERROR(VLOOKUP(A445,'Coverage Indicators - Section D'!$A$10:$Y$34,25,FALSE),"")</f>
        <v/>
      </c>
      <c r="C445" s="466" t="str">
        <f t="array" ref="C445">IFERROR(IF(INDEX('Disaggregation Records'!$E$95:$E$183,MATCH(LEFT(Z445,255),LEFT('Disaggregation Records'!$D$95:$D$183,255),0))=0,"",INDEX('Disaggregation Records'!$E$95:$E$183,MATCH(LEFT(Z445,255),LEFT('Disaggregation Records'!$D$95:$D$183,255),0))),"")</f>
        <v/>
      </c>
      <c r="D445" s="466" t="str">
        <f t="array" ref="D445">IFERROR(IF(INDEX('Disaggregation Records'!$F$95:$F$183,MATCH(LEFT(Z445,255),LEFT('Disaggregation Records'!$D$95:$D$183,255),0))=0,"",INDEX('Disaggregation Records'!$F$95:$F$183,MATCH(LEFT(Z445,255),LEFT('Disaggregation Records'!$D$95:$D$183,255),0))),"")</f>
        <v/>
      </c>
      <c r="E445" s="385" t="str">
        <f t="array" ref="E445">IFERROR(IF(INDEX('Disaggregation Data'!$K$315:$K$536,MATCH(LEFT(X445,255),LEFT('Disaggregation Data'!$J$315:$J$536,255),0))=0,"",INDEX('Disaggregation Data'!$K$315:$K$536,MATCH(LEFT(X445,255),LEFT('Disaggregation Data'!J$315:$J$536,255),0))),"")</f>
        <v/>
      </c>
      <c r="F445" s="386" t="str">
        <f t="array" ref="F445">IFERROR(IF(INDEX('Disaggregation Data'!$L$315:$L$536,MATCH(LEFT(X445,255),LEFT('Disaggregation Data'!$J$315:$J$536,255),0))=0,"",INDEX('Disaggregation Data'!$L$315:$L$536,MATCH(LEFT(X445,255),LEFT('Disaggregation Data'!J$315:$J$536,255),0))),"")</f>
        <v/>
      </c>
      <c r="G445" s="441" t="str">
        <f t="array" ref="G445">IFERROR(IF(INDEX('Disaggregation Data'!$M$315:$M$536,MATCH(LEFT(X445,255),LEFT('Disaggregation Data'!$J$315:$J$536,255),0))=0,(E445/F445)*100,INDEX('Disaggregation Data'!$M$315:$M$536,MATCH(LEFT(X445,255),LEFT('Disaggregation Data'!J$315:$J$536,255),0))),"")</f>
        <v/>
      </c>
      <c r="H445" s="389" t="str">
        <f t="array" ref="H445">IFERROR(IF(INDEX('Disaggregation Data'!$N$315:$N$536,MATCH(LEFT(X445,255),LEFT('Disaggregation Data'!$J$315:$J$536,255),0))=0,"",INDEX('Disaggregation Data'!$N$315:$N$536,MATCH(LEFT(X445,255),LEFT('Disaggregation Data'!J$315:$J$536,255),0))),"")</f>
        <v/>
      </c>
      <c r="I445" s="470"/>
      <c r="J445" s="470"/>
      <c r="K445" s="470"/>
      <c r="L445" s="470"/>
      <c r="M445" s="470"/>
      <c r="N445" s="470"/>
      <c r="O445" s="470"/>
      <c r="P445" s="470"/>
      <c r="Q445" s="470"/>
      <c r="R445" s="470"/>
      <c r="S445" s="470"/>
      <c r="T445" s="470"/>
      <c r="U445" s="389" t="str">
        <f t="array" ref="U445">IFERROR(IF(INDEX('Disaggregation Data'!$O$315:$O$536,MATCH(LEFT(X445,255),LEFT('Disaggregation Data'!$J$315:$J$536,255),0))=0,"",INDEX('Disaggregation Data'!$O$315:$O$536,MATCH(LEFT(X445,255),LEFT('Disaggregation Data'!J$315:$J$536,255),0))),"")</f>
        <v/>
      </c>
      <c r="V445" s="401" t="str">
        <f t="array" ref="V445">IFERROR(IF(INDEX('Disaggregation Data'!$P$315:$P$536,MATCH(LEFT(X445,255),LEFT('Disaggregation Data'!$J$315:$J$536,255),0))=0,"",INDEX('Disaggregation Data'!$P$315:$P$536,MATCH(LEFT(X445,255),LEFT('Disaggregation Data'!J$315:$J$536,255),0))),"")</f>
        <v/>
      </c>
      <c r="W445" s="471"/>
      <c r="X445" s="471" t="str">
        <f t="shared" si="28"/>
        <v/>
      </c>
      <c r="Y445" s="471">
        <f t="shared" si="29"/>
        <v>119</v>
      </c>
      <c r="Z445" s="471" t="str">
        <f t="shared" si="30"/>
        <v/>
      </c>
      <c r="AA445" s="471" t="b">
        <f t="shared" si="31"/>
        <v>0</v>
      </c>
      <c r="AB445" s="471" t="s">
        <v>1906</v>
      </c>
      <c r="AC445" s="471" t="str">
        <f t="array" ref="AC445">IFERROR(IF(INDEX('Disaggregation Records'!$G$95:$G$183,MATCH(LEFT(Z445,255),LEFT('Disaggregation Records'!$D$95:$D$183,255),0))=0,"",INDEX('Disaggregation Records'!$G$95:$G$183,MATCH(LEFT(Z445,255),LEFT('Disaggregation Records'!$D$95:$D$183,255),0))),"")</f>
        <v/>
      </c>
      <c r="AD445" s="471" t="s">
        <v>769</v>
      </c>
      <c r="AE445" s="219"/>
      <c r="AF445" s="135"/>
      <c r="AG445" s="135"/>
    </row>
    <row r="446" spans="1:33" ht="37.5" customHeight="1" x14ac:dyDescent="0.3">
      <c r="A446" s="366">
        <v>12</v>
      </c>
      <c r="B446" s="383" t="str">
        <f>IFERROR(VLOOKUP(A446,'Coverage Indicators - Section D'!$A$10:$Y$34,25,FALSE),"")</f>
        <v/>
      </c>
      <c r="C446" s="466" t="str">
        <f t="array" ref="C446">IFERROR(IF(INDEX('Disaggregation Records'!$E$95:$E$183,MATCH(LEFT(Z446,255),LEFT('Disaggregation Records'!$D$95:$D$183,255),0))=0,"",INDEX('Disaggregation Records'!$E$95:$E$183,MATCH(LEFT(Z446,255),LEFT('Disaggregation Records'!$D$95:$D$183,255),0))),"")</f>
        <v/>
      </c>
      <c r="D446" s="466" t="str">
        <f t="array" ref="D446">IFERROR(IF(INDEX('Disaggregation Records'!$F$95:$F$183,MATCH(LEFT(Z446,255),LEFT('Disaggregation Records'!$D$95:$D$183,255),0))=0,"",INDEX('Disaggregation Records'!$F$95:$F$183,MATCH(LEFT(Z446,255),LEFT('Disaggregation Records'!$D$95:$D$183,255),0))),"")</f>
        <v/>
      </c>
      <c r="E446" s="385" t="str">
        <f t="array" ref="E446">IFERROR(IF(INDEX('Disaggregation Data'!$K$315:$K$536,MATCH(LEFT(X446,255),LEFT('Disaggregation Data'!$J$315:$J$536,255),0))=0,"",INDEX('Disaggregation Data'!$K$315:$K$536,MATCH(LEFT(X446,255),LEFT('Disaggregation Data'!J$315:$J$536,255),0))),"")</f>
        <v/>
      </c>
      <c r="F446" s="386" t="str">
        <f t="array" ref="F446">IFERROR(IF(INDEX('Disaggregation Data'!$L$315:$L$536,MATCH(LEFT(X446,255),LEFT('Disaggregation Data'!$J$315:$J$536,255),0))=0,"",INDEX('Disaggregation Data'!$L$315:$L$536,MATCH(LEFT(X446,255),LEFT('Disaggregation Data'!J$315:$J$536,255),0))),"")</f>
        <v/>
      </c>
      <c r="G446" s="441" t="str">
        <f t="array" ref="G446">IFERROR(IF(INDEX('Disaggregation Data'!$M$315:$M$536,MATCH(LEFT(X446,255),LEFT('Disaggregation Data'!$J$315:$J$536,255),0))=0,(E446/F446)*100,INDEX('Disaggregation Data'!$M$315:$M$536,MATCH(LEFT(X446,255),LEFT('Disaggregation Data'!J$315:$J$536,255),0))),"")</f>
        <v/>
      </c>
      <c r="H446" s="389" t="str">
        <f t="array" ref="H446">IFERROR(IF(INDEX('Disaggregation Data'!$N$315:$N$536,MATCH(LEFT(X446,255),LEFT('Disaggregation Data'!$J$315:$J$536,255),0))=0,"",INDEX('Disaggregation Data'!$N$315:$N$536,MATCH(LEFT(X446,255),LEFT('Disaggregation Data'!J$315:$J$536,255),0))),"")</f>
        <v/>
      </c>
      <c r="I446" s="470"/>
      <c r="J446" s="470"/>
      <c r="K446" s="470"/>
      <c r="L446" s="470"/>
      <c r="M446" s="470"/>
      <c r="N446" s="470"/>
      <c r="O446" s="470"/>
      <c r="P446" s="470"/>
      <c r="Q446" s="470"/>
      <c r="R446" s="470"/>
      <c r="S446" s="470"/>
      <c r="T446" s="470"/>
      <c r="U446" s="389" t="str">
        <f t="array" ref="U446">IFERROR(IF(INDEX('Disaggregation Data'!$O$315:$O$536,MATCH(LEFT(X446,255),LEFT('Disaggregation Data'!$J$315:$J$536,255),0))=0,"",INDEX('Disaggregation Data'!$O$315:$O$536,MATCH(LEFT(X446,255),LEFT('Disaggregation Data'!J$315:$J$536,255),0))),"")</f>
        <v/>
      </c>
      <c r="V446" s="401" t="str">
        <f t="array" ref="V446">IFERROR(IF(INDEX('Disaggregation Data'!$P$315:$P$536,MATCH(LEFT(X446,255),LEFT('Disaggregation Data'!$J$315:$J$536,255),0))=0,"",INDEX('Disaggregation Data'!$P$315:$P$536,MATCH(LEFT(X446,255),LEFT('Disaggregation Data'!J$315:$J$536,255),0))),"")</f>
        <v/>
      </c>
      <c r="W446" s="471"/>
      <c r="X446" s="471" t="str">
        <f t="shared" si="28"/>
        <v/>
      </c>
      <c r="Y446" s="471">
        <f t="shared" si="29"/>
        <v>120</v>
      </c>
      <c r="Z446" s="471" t="str">
        <f t="shared" si="30"/>
        <v/>
      </c>
      <c r="AA446" s="471" t="b">
        <f t="shared" si="31"/>
        <v>0</v>
      </c>
      <c r="AB446" s="471" t="s">
        <v>1907</v>
      </c>
      <c r="AC446" s="471" t="str">
        <f t="array" ref="AC446">IFERROR(IF(INDEX('Disaggregation Records'!$G$95:$G$183,MATCH(LEFT(Z446,255),LEFT('Disaggregation Records'!$D$95:$D$183,255),0))=0,"",INDEX('Disaggregation Records'!$G$95:$G$183,MATCH(LEFT(Z446,255),LEFT('Disaggregation Records'!$D$95:$D$183,255),0))),"")</f>
        <v/>
      </c>
      <c r="AD446" s="471" t="s">
        <v>769</v>
      </c>
      <c r="AE446" s="219"/>
      <c r="AF446" s="135"/>
      <c r="AG446" s="135"/>
    </row>
    <row r="447" spans="1:33" ht="37.5" customHeight="1" x14ac:dyDescent="0.3">
      <c r="A447" s="366">
        <v>13</v>
      </c>
      <c r="B447" s="383" t="str">
        <f>IFERROR(VLOOKUP(A447,'Coverage Indicators - Section D'!$A$10:$Y$34,25,FALSE),"")</f>
        <v/>
      </c>
      <c r="C447" s="466" t="str">
        <f t="array" ref="C447">IFERROR(IF(INDEX('Disaggregation Records'!$E$95:$E$183,MATCH(LEFT(Z447,255),LEFT('Disaggregation Records'!$D$95:$D$183,255),0))=0,"",INDEX('Disaggregation Records'!$E$95:$E$183,MATCH(LEFT(Z447,255),LEFT('Disaggregation Records'!$D$95:$D$183,255),0))),"")</f>
        <v/>
      </c>
      <c r="D447" s="466" t="str">
        <f t="array" ref="D447">IFERROR(IF(INDEX('Disaggregation Records'!$F$95:$F$183,MATCH(LEFT(Z447,255),LEFT('Disaggregation Records'!$D$95:$D$183,255),0))=0,"",INDEX('Disaggregation Records'!$F$95:$F$183,MATCH(LEFT(Z447,255),LEFT('Disaggregation Records'!$D$95:$D$183,255),0))),"")</f>
        <v/>
      </c>
      <c r="E447" s="385" t="str">
        <f t="array" ref="E447">IFERROR(IF(INDEX('Disaggregation Data'!$K$315:$K$536,MATCH(LEFT(X447,255),LEFT('Disaggregation Data'!$J$315:$J$536,255),0))=0,"",INDEX('Disaggregation Data'!$K$315:$K$536,MATCH(LEFT(X447,255),LEFT('Disaggregation Data'!J$315:$J$536,255),0))),"")</f>
        <v/>
      </c>
      <c r="F447" s="386" t="str">
        <f t="array" ref="F447">IFERROR(IF(INDEX('Disaggregation Data'!$L$315:$L$536,MATCH(LEFT(X447,255),LEFT('Disaggregation Data'!$J$315:$J$536,255),0))=0,"",INDEX('Disaggregation Data'!$L$315:$L$536,MATCH(LEFT(X447,255),LEFT('Disaggregation Data'!J$315:$J$536,255),0))),"")</f>
        <v/>
      </c>
      <c r="G447" s="441" t="str">
        <f t="array" ref="G447">IFERROR(IF(INDEX('Disaggregation Data'!$M$315:$M$536,MATCH(LEFT(X447,255),LEFT('Disaggregation Data'!$J$315:$J$536,255),0))=0,(E447/F447)*100,INDEX('Disaggregation Data'!$M$315:$M$536,MATCH(LEFT(X447,255),LEFT('Disaggregation Data'!J$315:$J$536,255),0))),"")</f>
        <v/>
      </c>
      <c r="H447" s="389" t="str">
        <f t="array" ref="H447">IFERROR(IF(INDEX('Disaggregation Data'!$N$315:$N$536,MATCH(LEFT(X447,255),LEFT('Disaggregation Data'!$J$315:$J$536,255),0))=0,"",INDEX('Disaggregation Data'!$N$315:$N$536,MATCH(LEFT(X447,255),LEFT('Disaggregation Data'!J$315:$J$536,255),0))),"")</f>
        <v/>
      </c>
      <c r="I447" s="470"/>
      <c r="J447" s="470"/>
      <c r="K447" s="470"/>
      <c r="L447" s="470"/>
      <c r="M447" s="470"/>
      <c r="N447" s="470"/>
      <c r="O447" s="470"/>
      <c r="P447" s="470"/>
      <c r="Q447" s="470"/>
      <c r="R447" s="470"/>
      <c r="S447" s="470"/>
      <c r="T447" s="470"/>
      <c r="U447" s="389" t="str">
        <f t="array" ref="U447">IFERROR(IF(INDEX('Disaggregation Data'!$O$315:$O$536,MATCH(LEFT(X447,255),LEFT('Disaggregation Data'!$J$315:$J$536,255),0))=0,"",INDEX('Disaggregation Data'!$O$315:$O$536,MATCH(LEFT(X447,255),LEFT('Disaggregation Data'!J$315:$J$536,255),0))),"")</f>
        <v/>
      </c>
      <c r="V447" s="401" t="str">
        <f t="array" ref="V447">IFERROR(IF(INDEX('Disaggregation Data'!$P$315:$P$536,MATCH(LEFT(X447,255),LEFT('Disaggregation Data'!$J$315:$J$536,255),0))=0,"",INDEX('Disaggregation Data'!$P$315:$P$536,MATCH(LEFT(X447,255),LEFT('Disaggregation Data'!J$315:$J$536,255),0))),"")</f>
        <v/>
      </c>
      <c r="W447" s="471"/>
      <c r="X447" s="471" t="str">
        <f t="shared" si="28"/>
        <v/>
      </c>
      <c r="Y447" s="471">
        <f t="shared" si="29"/>
        <v>121</v>
      </c>
      <c r="Z447" s="471" t="str">
        <f t="shared" si="30"/>
        <v/>
      </c>
      <c r="AA447" s="471" t="b">
        <f t="shared" si="31"/>
        <v>0</v>
      </c>
      <c r="AB447" s="471" t="s">
        <v>1908</v>
      </c>
      <c r="AC447" s="471" t="str">
        <f t="array" ref="AC447">IFERROR(IF(INDEX('Disaggregation Records'!$G$95:$G$183,MATCH(LEFT(Z447,255),LEFT('Disaggregation Records'!$D$95:$D$183,255),0))=0,"",INDEX('Disaggregation Records'!$G$95:$G$183,MATCH(LEFT(Z447,255),LEFT('Disaggregation Records'!$D$95:$D$183,255),0))),"")</f>
        <v/>
      </c>
      <c r="AD447" s="471" t="s">
        <v>770</v>
      </c>
      <c r="AE447" s="219"/>
      <c r="AF447" s="135"/>
      <c r="AG447" s="135"/>
    </row>
    <row r="448" spans="1:33" ht="37.5" customHeight="1" x14ac:dyDescent="0.3">
      <c r="A448" s="366">
        <v>13</v>
      </c>
      <c r="B448" s="383" t="str">
        <f>IFERROR(VLOOKUP(A448,'Coverage Indicators - Section D'!$A$10:$Y$34,25,FALSE),"")</f>
        <v/>
      </c>
      <c r="C448" s="466" t="str">
        <f t="array" ref="C448">IFERROR(IF(INDEX('Disaggregation Records'!$E$95:$E$183,MATCH(LEFT(Z448,255),LEFT('Disaggregation Records'!$D$95:$D$183,255),0))=0,"",INDEX('Disaggregation Records'!$E$95:$E$183,MATCH(LEFT(Z448,255),LEFT('Disaggregation Records'!$D$95:$D$183,255),0))),"")</f>
        <v/>
      </c>
      <c r="D448" s="466" t="str">
        <f t="array" ref="D448">IFERROR(IF(INDEX('Disaggregation Records'!$F$95:$F$183,MATCH(LEFT(Z448,255),LEFT('Disaggregation Records'!$D$95:$D$183,255),0))=0,"",INDEX('Disaggregation Records'!$F$95:$F$183,MATCH(LEFT(Z448,255),LEFT('Disaggregation Records'!$D$95:$D$183,255),0))),"")</f>
        <v/>
      </c>
      <c r="E448" s="385" t="str">
        <f t="array" ref="E448">IFERROR(IF(INDEX('Disaggregation Data'!$K$315:$K$536,MATCH(LEFT(X448,255),LEFT('Disaggregation Data'!$J$315:$J$536,255),0))=0,"",INDEX('Disaggregation Data'!$K$315:$K$536,MATCH(LEFT(X448,255),LEFT('Disaggregation Data'!J$315:$J$536,255),0))),"")</f>
        <v/>
      </c>
      <c r="F448" s="386" t="str">
        <f t="array" ref="F448">IFERROR(IF(INDEX('Disaggregation Data'!$L$315:$L$536,MATCH(LEFT(X448,255),LEFT('Disaggregation Data'!$J$315:$J$536,255),0))=0,"",INDEX('Disaggregation Data'!$L$315:$L$536,MATCH(LEFT(X448,255),LEFT('Disaggregation Data'!J$315:$J$536,255),0))),"")</f>
        <v/>
      </c>
      <c r="G448" s="441" t="str">
        <f t="array" ref="G448">IFERROR(IF(INDEX('Disaggregation Data'!$M$315:$M$536,MATCH(LEFT(X448,255),LEFT('Disaggregation Data'!$J$315:$J$536,255),0))=0,(E448/F448)*100,INDEX('Disaggregation Data'!$M$315:$M$536,MATCH(LEFT(X448,255),LEFT('Disaggregation Data'!J$315:$J$536,255),0))),"")</f>
        <v/>
      </c>
      <c r="H448" s="389" t="str">
        <f t="array" ref="H448">IFERROR(IF(INDEX('Disaggregation Data'!$N$315:$N$536,MATCH(LEFT(X448,255),LEFT('Disaggregation Data'!$J$315:$J$536,255),0))=0,"",INDEX('Disaggregation Data'!$N$315:$N$536,MATCH(LEFT(X448,255),LEFT('Disaggregation Data'!J$315:$J$536,255),0))),"")</f>
        <v/>
      </c>
      <c r="I448" s="470"/>
      <c r="J448" s="470"/>
      <c r="K448" s="470"/>
      <c r="L448" s="470"/>
      <c r="M448" s="470"/>
      <c r="N448" s="470"/>
      <c r="O448" s="470"/>
      <c r="P448" s="470"/>
      <c r="Q448" s="470"/>
      <c r="R448" s="470"/>
      <c r="S448" s="470"/>
      <c r="T448" s="470"/>
      <c r="U448" s="389" t="str">
        <f t="array" ref="U448">IFERROR(IF(INDEX('Disaggregation Data'!$O$315:$O$536,MATCH(LEFT(X448,255),LEFT('Disaggregation Data'!$J$315:$J$536,255),0))=0,"",INDEX('Disaggregation Data'!$O$315:$O$536,MATCH(LEFT(X448,255),LEFT('Disaggregation Data'!J$315:$J$536,255),0))),"")</f>
        <v/>
      </c>
      <c r="V448" s="401" t="str">
        <f t="array" ref="V448">IFERROR(IF(INDEX('Disaggregation Data'!$P$315:$P$536,MATCH(LEFT(X448,255),LEFT('Disaggregation Data'!$J$315:$J$536,255),0))=0,"",INDEX('Disaggregation Data'!$P$315:$P$536,MATCH(LEFT(X448,255),LEFT('Disaggregation Data'!J$315:$J$536,255),0))),"")</f>
        <v/>
      </c>
      <c r="W448" s="471"/>
      <c r="X448" s="471" t="str">
        <f t="shared" si="28"/>
        <v/>
      </c>
      <c r="Y448" s="471">
        <f t="shared" si="29"/>
        <v>122</v>
      </c>
      <c r="Z448" s="471" t="str">
        <f t="shared" si="30"/>
        <v/>
      </c>
      <c r="AA448" s="471" t="b">
        <f t="shared" si="31"/>
        <v>0</v>
      </c>
      <c r="AB448" s="471" t="s">
        <v>1909</v>
      </c>
      <c r="AC448" s="471" t="str">
        <f t="array" ref="AC448">IFERROR(IF(INDEX('Disaggregation Records'!$G$95:$G$183,MATCH(LEFT(Z448,255),LEFT('Disaggregation Records'!$D$95:$D$183,255),0))=0,"",INDEX('Disaggregation Records'!$G$95:$G$183,MATCH(LEFT(Z448,255),LEFT('Disaggregation Records'!$D$95:$D$183,255),0))),"")</f>
        <v/>
      </c>
      <c r="AD448" s="471" t="s">
        <v>770</v>
      </c>
      <c r="AE448" s="219"/>
      <c r="AF448" s="135"/>
      <c r="AG448" s="135"/>
    </row>
    <row r="449" spans="1:33" ht="37.5" customHeight="1" x14ac:dyDescent="0.3">
      <c r="A449" s="366">
        <v>13</v>
      </c>
      <c r="B449" s="383" t="str">
        <f>IFERROR(VLOOKUP(A449,'Coverage Indicators - Section D'!$A$10:$Y$34,25,FALSE),"")</f>
        <v/>
      </c>
      <c r="C449" s="466" t="str">
        <f t="array" ref="C449">IFERROR(IF(INDEX('Disaggregation Records'!$E$95:$E$183,MATCH(LEFT(Z449,255),LEFT('Disaggregation Records'!$D$95:$D$183,255),0))=0,"",INDEX('Disaggregation Records'!$E$95:$E$183,MATCH(LEFT(Z449,255),LEFT('Disaggregation Records'!$D$95:$D$183,255),0))),"")</f>
        <v/>
      </c>
      <c r="D449" s="466" t="str">
        <f t="array" ref="D449">IFERROR(IF(INDEX('Disaggregation Records'!$F$95:$F$183,MATCH(LEFT(Z449,255),LEFT('Disaggregation Records'!$D$95:$D$183,255),0))=0,"",INDEX('Disaggregation Records'!$F$95:$F$183,MATCH(LEFT(Z449,255),LEFT('Disaggregation Records'!$D$95:$D$183,255),0))),"")</f>
        <v/>
      </c>
      <c r="E449" s="385" t="str">
        <f t="array" ref="E449">IFERROR(IF(INDEX('Disaggregation Data'!$K$315:$K$536,MATCH(LEFT(X449,255),LEFT('Disaggregation Data'!$J$315:$J$536,255),0))=0,"",INDEX('Disaggregation Data'!$K$315:$K$536,MATCH(LEFT(X449,255),LEFT('Disaggregation Data'!J$315:$J$536,255),0))),"")</f>
        <v/>
      </c>
      <c r="F449" s="386" t="str">
        <f t="array" ref="F449">IFERROR(IF(INDEX('Disaggregation Data'!$L$315:$L$536,MATCH(LEFT(X449,255),LEFT('Disaggregation Data'!$J$315:$J$536,255),0))=0,"",INDEX('Disaggregation Data'!$L$315:$L$536,MATCH(LEFT(X449,255),LEFT('Disaggregation Data'!J$315:$J$536,255),0))),"")</f>
        <v/>
      </c>
      <c r="G449" s="441" t="str">
        <f t="array" ref="G449">IFERROR(IF(INDEX('Disaggregation Data'!$M$315:$M$536,MATCH(LEFT(X449,255),LEFT('Disaggregation Data'!$J$315:$J$536,255),0))=0,(E449/F449)*100,INDEX('Disaggregation Data'!$M$315:$M$536,MATCH(LEFT(X449,255),LEFT('Disaggregation Data'!J$315:$J$536,255),0))),"")</f>
        <v/>
      </c>
      <c r="H449" s="389" t="str">
        <f t="array" ref="H449">IFERROR(IF(INDEX('Disaggregation Data'!$N$315:$N$536,MATCH(LEFT(X449,255),LEFT('Disaggregation Data'!$J$315:$J$536,255),0))=0,"",INDEX('Disaggregation Data'!$N$315:$N$536,MATCH(LEFT(X449,255),LEFT('Disaggregation Data'!J$315:$J$536,255),0))),"")</f>
        <v/>
      </c>
      <c r="I449" s="470"/>
      <c r="J449" s="470"/>
      <c r="K449" s="470"/>
      <c r="L449" s="470"/>
      <c r="M449" s="470"/>
      <c r="N449" s="470"/>
      <c r="O449" s="470"/>
      <c r="P449" s="470"/>
      <c r="Q449" s="470"/>
      <c r="R449" s="470"/>
      <c r="S449" s="470"/>
      <c r="T449" s="470"/>
      <c r="U449" s="389" t="str">
        <f t="array" ref="U449">IFERROR(IF(INDEX('Disaggregation Data'!$O$315:$O$536,MATCH(LEFT(X449,255),LEFT('Disaggregation Data'!$J$315:$J$536,255),0))=0,"",INDEX('Disaggregation Data'!$O$315:$O$536,MATCH(LEFT(X449,255),LEFT('Disaggregation Data'!J$315:$J$536,255),0))),"")</f>
        <v/>
      </c>
      <c r="V449" s="401" t="str">
        <f t="array" ref="V449">IFERROR(IF(INDEX('Disaggregation Data'!$P$315:$P$536,MATCH(LEFT(X449,255),LEFT('Disaggregation Data'!$J$315:$J$536,255),0))=0,"",INDEX('Disaggregation Data'!$P$315:$P$536,MATCH(LEFT(X449,255),LEFT('Disaggregation Data'!J$315:$J$536,255),0))),"")</f>
        <v/>
      </c>
      <c r="W449" s="471"/>
      <c r="X449" s="471" t="str">
        <f t="shared" si="28"/>
        <v/>
      </c>
      <c r="Y449" s="471">
        <f t="shared" si="29"/>
        <v>123</v>
      </c>
      <c r="Z449" s="471" t="str">
        <f t="shared" si="30"/>
        <v/>
      </c>
      <c r="AA449" s="471" t="b">
        <f t="shared" si="31"/>
        <v>0</v>
      </c>
      <c r="AB449" s="471" t="s">
        <v>1910</v>
      </c>
      <c r="AC449" s="471" t="str">
        <f t="array" ref="AC449">IFERROR(IF(INDEX('Disaggregation Records'!$G$95:$G$183,MATCH(LEFT(Z449,255),LEFT('Disaggregation Records'!$D$95:$D$183,255),0))=0,"",INDEX('Disaggregation Records'!$G$95:$G$183,MATCH(LEFT(Z449,255),LEFT('Disaggregation Records'!$D$95:$D$183,255),0))),"")</f>
        <v/>
      </c>
      <c r="AD449" s="471" t="s">
        <v>770</v>
      </c>
      <c r="AE449" s="219"/>
      <c r="AF449" s="135"/>
      <c r="AG449" s="135"/>
    </row>
    <row r="450" spans="1:33" ht="37.5" customHeight="1" x14ac:dyDescent="0.3">
      <c r="A450" s="366">
        <v>13</v>
      </c>
      <c r="B450" s="383" t="str">
        <f>IFERROR(VLOOKUP(A450,'Coverage Indicators - Section D'!$A$10:$Y$34,25,FALSE),"")</f>
        <v/>
      </c>
      <c r="C450" s="466" t="str">
        <f t="array" ref="C450">IFERROR(IF(INDEX('Disaggregation Records'!$E$95:$E$183,MATCH(LEFT(Z450,255),LEFT('Disaggregation Records'!$D$95:$D$183,255),0))=0,"",INDEX('Disaggregation Records'!$E$95:$E$183,MATCH(LEFT(Z450,255),LEFT('Disaggregation Records'!$D$95:$D$183,255),0))),"")</f>
        <v/>
      </c>
      <c r="D450" s="466" t="str">
        <f t="array" ref="D450">IFERROR(IF(INDEX('Disaggregation Records'!$F$95:$F$183,MATCH(LEFT(Z450,255),LEFT('Disaggregation Records'!$D$95:$D$183,255),0))=0,"",INDEX('Disaggregation Records'!$F$95:$F$183,MATCH(LEFT(Z450,255),LEFT('Disaggregation Records'!$D$95:$D$183,255),0))),"")</f>
        <v/>
      </c>
      <c r="E450" s="385" t="str">
        <f t="array" ref="E450">IFERROR(IF(INDEX('Disaggregation Data'!$K$315:$K$536,MATCH(LEFT(X450,255),LEFT('Disaggregation Data'!$J$315:$J$536,255),0))=0,"",INDEX('Disaggregation Data'!$K$315:$K$536,MATCH(LEFT(X450,255),LEFT('Disaggregation Data'!J$315:$J$536,255),0))),"")</f>
        <v/>
      </c>
      <c r="F450" s="386" t="str">
        <f t="array" ref="F450">IFERROR(IF(INDEX('Disaggregation Data'!$L$315:$L$536,MATCH(LEFT(X450,255),LEFT('Disaggregation Data'!$J$315:$J$536,255),0))=0,"",INDEX('Disaggregation Data'!$L$315:$L$536,MATCH(LEFT(X450,255),LEFT('Disaggregation Data'!J$315:$J$536,255),0))),"")</f>
        <v/>
      </c>
      <c r="G450" s="441" t="str">
        <f t="array" ref="G450">IFERROR(IF(INDEX('Disaggregation Data'!$M$315:$M$536,MATCH(LEFT(X450,255),LEFT('Disaggregation Data'!$J$315:$J$536,255),0))=0,(E450/F450)*100,INDEX('Disaggregation Data'!$M$315:$M$536,MATCH(LEFT(X450,255),LEFT('Disaggregation Data'!J$315:$J$536,255),0))),"")</f>
        <v/>
      </c>
      <c r="H450" s="389" t="str">
        <f t="array" ref="H450">IFERROR(IF(INDEX('Disaggregation Data'!$N$315:$N$536,MATCH(LEFT(X450,255),LEFT('Disaggregation Data'!$J$315:$J$536,255),0))=0,"",INDEX('Disaggregation Data'!$N$315:$N$536,MATCH(LEFT(X450,255),LEFT('Disaggregation Data'!J$315:$J$536,255),0))),"")</f>
        <v/>
      </c>
      <c r="I450" s="470"/>
      <c r="J450" s="470"/>
      <c r="K450" s="470"/>
      <c r="L450" s="470"/>
      <c r="M450" s="470"/>
      <c r="N450" s="470"/>
      <c r="O450" s="470"/>
      <c r="P450" s="470"/>
      <c r="Q450" s="470"/>
      <c r="R450" s="470"/>
      <c r="S450" s="470"/>
      <c r="T450" s="470"/>
      <c r="U450" s="389" t="str">
        <f t="array" ref="U450">IFERROR(IF(INDEX('Disaggregation Data'!$O$315:$O$536,MATCH(LEFT(X450,255),LEFT('Disaggregation Data'!$J$315:$J$536,255),0))=0,"",INDEX('Disaggregation Data'!$O$315:$O$536,MATCH(LEFT(X450,255),LEFT('Disaggregation Data'!J$315:$J$536,255),0))),"")</f>
        <v/>
      </c>
      <c r="V450" s="401" t="str">
        <f t="array" ref="V450">IFERROR(IF(INDEX('Disaggregation Data'!$P$315:$P$536,MATCH(LEFT(X450,255),LEFT('Disaggregation Data'!$J$315:$J$536,255),0))=0,"",INDEX('Disaggregation Data'!$P$315:$P$536,MATCH(LEFT(X450,255),LEFT('Disaggregation Data'!J$315:$J$536,255),0))),"")</f>
        <v/>
      </c>
      <c r="W450" s="471"/>
      <c r="X450" s="471" t="str">
        <f t="shared" si="28"/>
        <v/>
      </c>
      <c r="Y450" s="471">
        <f t="shared" si="29"/>
        <v>124</v>
      </c>
      <c r="Z450" s="471" t="str">
        <f t="shared" si="30"/>
        <v/>
      </c>
      <c r="AA450" s="471" t="b">
        <f t="shared" si="31"/>
        <v>0</v>
      </c>
      <c r="AB450" s="471" t="s">
        <v>1911</v>
      </c>
      <c r="AC450" s="471" t="str">
        <f t="array" ref="AC450">IFERROR(IF(INDEX('Disaggregation Records'!$G$95:$G$183,MATCH(LEFT(Z450,255),LEFT('Disaggregation Records'!$D$95:$D$183,255),0))=0,"",INDEX('Disaggregation Records'!$G$95:$G$183,MATCH(LEFT(Z450,255),LEFT('Disaggregation Records'!$D$95:$D$183,255),0))),"")</f>
        <v/>
      </c>
      <c r="AD450" s="471" t="s">
        <v>770</v>
      </c>
      <c r="AE450" s="219"/>
      <c r="AF450" s="135"/>
      <c r="AG450" s="135"/>
    </row>
    <row r="451" spans="1:33" ht="37.5" customHeight="1" x14ac:dyDescent="0.3">
      <c r="A451" s="366">
        <v>13</v>
      </c>
      <c r="B451" s="383" t="str">
        <f>IFERROR(VLOOKUP(A451,'Coverage Indicators - Section D'!$A$10:$Y$34,25,FALSE),"")</f>
        <v/>
      </c>
      <c r="C451" s="466" t="str">
        <f t="array" ref="C451">IFERROR(IF(INDEX('Disaggregation Records'!$E$95:$E$183,MATCH(LEFT(Z451,255),LEFT('Disaggregation Records'!$D$95:$D$183,255),0))=0,"",INDEX('Disaggregation Records'!$E$95:$E$183,MATCH(LEFT(Z451,255),LEFT('Disaggregation Records'!$D$95:$D$183,255),0))),"")</f>
        <v/>
      </c>
      <c r="D451" s="466" t="str">
        <f t="array" ref="D451">IFERROR(IF(INDEX('Disaggregation Records'!$F$95:$F$183,MATCH(LEFT(Z451,255),LEFT('Disaggregation Records'!$D$95:$D$183,255),0))=0,"",INDEX('Disaggregation Records'!$F$95:$F$183,MATCH(LEFT(Z451,255),LEFT('Disaggregation Records'!$D$95:$D$183,255),0))),"")</f>
        <v/>
      </c>
      <c r="E451" s="385" t="str">
        <f t="array" ref="E451">IFERROR(IF(INDEX('Disaggregation Data'!$K$315:$K$536,MATCH(LEFT(X451,255),LEFT('Disaggregation Data'!$J$315:$J$536,255),0))=0,"",INDEX('Disaggregation Data'!$K$315:$K$536,MATCH(LEFT(X451,255),LEFT('Disaggregation Data'!J$315:$J$536,255),0))),"")</f>
        <v/>
      </c>
      <c r="F451" s="386" t="str">
        <f t="array" ref="F451">IFERROR(IF(INDEX('Disaggregation Data'!$L$315:$L$536,MATCH(LEFT(X451,255),LEFT('Disaggregation Data'!$J$315:$J$536,255),0))=0,"",INDEX('Disaggregation Data'!$L$315:$L$536,MATCH(LEFT(X451,255),LEFT('Disaggregation Data'!J$315:$J$536,255),0))),"")</f>
        <v/>
      </c>
      <c r="G451" s="441" t="str">
        <f t="array" ref="G451">IFERROR(IF(INDEX('Disaggregation Data'!$M$315:$M$536,MATCH(LEFT(X451,255),LEFT('Disaggregation Data'!$J$315:$J$536,255),0))=0,(E451/F451)*100,INDEX('Disaggregation Data'!$M$315:$M$536,MATCH(LEFT(X451,255),LEFT('Disaggregation Data'!J$315:$J$536,255),0))),"")</f>
        <v/>
      </c>
      <c r="H451" s="389" t="str">
        <f t="array" ref="H451">IFERROR(IF(INDEX('Disaggregation Data'!$N$315:$N$536,MATCH(LEFT(X451,255),LEFT('Disaggregation Data'!$J$315:$J$536,255),0))=0,"",INDEX('Disaggregation Data'!$N$315:$N$536,MATCH(LEFT(X451,255),LEFT('Disaggregation Data'!J$315:$J$536,255),0))),"")</f>
        <v/>
      </c>
      <c r="I451" s="470"/>
      <c r="J451" s="470"/>
      <c r="K451" s="470"/>
      <c r="L451" s="470"/>
      <c r="M451" s="470"/>
      <c r="N451" s="470"/>
      <c r="O451" s="470"/>
      <c r="P451" s="470"/>
      <c r="Q451" s="470"/>
      <c r="R451" s="470"/>
      <c r="S451" s="470"/>
      <c r="T451" s="470"/>
      <c r="U451" s="389" t="str">
        <f t="array" ref="U451">IFERROR(IF(INDEX('Disaggregation Data'!$O$315:$O$536,MATCH(LEFT(X451,255),LEFT('Disaggregation Data'!$J$315:$J$536,255),0))=0,"",INDEX('Disaggregation Data'!$O$315:$O$536,MATCH(LEFT(X451,255),LEFT('Disaggregation Data'!J$315:$J$536,255),0))),"")</f>
        <v/>
      </c>
      <c r="V451" s="401" t="str">
        <f t="array" ref="V451">IFERROR(IF(INDEX('Disaggregation Data'!$P$315:$P$536,MATCH(LEFT(X451,255),LEFT('Disaggregation Data'!$J$315:$J$536,255),0))=0,"",INDEX('Disaggregation Data'!$P$315:$P$536,MATCH(LEFT(X451,255),LEFT('Disaggregation Data'!J$315:$J$536,255),0))),"")</f>
        <v/>
      </c>
      <c r="W451" s="471"/>
      <c r="X451" s="471" t="str">
        <f t="shared" si="28"/>
        <v/>
      </c>
      <c r="Y451" s="471">
        <f t="shared" si="29"/>
        <v>125</v>
      </c>
      <c r="Z451" s="471" t="str">
        <f t="shared" si="30"/>
        <v/>
      </c>
      <c r="AA451" s="471" t="b">
        <f t="shared" si="31"/>
        <v>0</v>
      </c>
      <c r="AB451" s="471" t="s">
        <v>1912</v>
      </c>
      <c r="AC451" s="471" t="str">
        <f t="array" ref="AC451">IFERROR(IF(INDEX('Disaggregation Records'!$G$95:$G$183,MATCH(LEFT(Z451,255),LEFT('Disaggregation Records'!$D$95:$D$183,255),0))=0,"",INDEX('Disaggregation Records'!$G$95:$G$183,MATCH(LEFT(Z451,255),LEFT('Disaggregation Records'!$D$95:$D$183,255),0))),"")</f>
        <v/>
      </c>
      <c r="AD451" s="471" t="s">
        <v>770</v>
      </c>
      <c r="AE451" s="219"/>
      <c r="AF451" s="135"/>
      <c r="AG451" s="135"/>
    </row>
    <row r="452" spans="1:33" ht="37.5" customHeight="1" x14ac:dyDescent="0.3">
      <c r="A452" s="366">
        <v>13</v>
      </c>
      <c r="B452" s="383" t="str">
        <f>IFERROR(VLOOKUP(A452,'Coverage Indicators - Section D'!$A$10:$Y$34,25,FALSE),"")</f>
        <v/>
      </c>
      <c r="C452" s="466" t="str">
        <f t="array" ref="C452">IFERROR(IF(INDEX('Disaggregation Records'!$E$95:$E$183,MATCH(LEFT(Z452,255),LEFT('Disaggregation Records'!$D$95:$D$183,255),0))=0,"",INDEX('Disaggregation Records'!$E$95:$E$183,MATCH(LEFT(Z452,255),LEFT('Disaggregation Records'!$D$95:$D$183,255),0))),"")</f>
        <v/>
      </c>
      <c r="D452" s="466" t="str">
        <f t="array" ref="D452">IFERROR(IF(INDEX('Disaggregation Records'!$F$95:$F$183,MATCH(LEFT(Z452,255),LEFT('Disaggregation Records'!$D$95:$D$183,255),0))=0,"",INDEX('Disaggregation Records'!$F$95:$F$183,MATCH(LEFT(Z452,255),LEFT('Disaggregation Records'!$D$95:$D$183,255),0))),"")</f>
        <v/>
      </c>
      <c r="E452" s="385" t="str">
        <f t="array" ref="E452">IFERROR(IF(INDEX('Disaggregation Data'!$K$315:$K$536,MATCH(LEFT(X452,255),LEFT('Disaggregation Data'!$J$315:$J$536,255),0))=0,"",INDEX('Disaggregation Data'!$K$315:$K$536,MATCH(LEFT(X452,255),LEFT('Disaggregation Data'!J$315:$J$536,255),0))),"")</f>
        <v/>
      </c>
      <c r="F452" s="386" t="str">
        <f t="array" ref="F452">IFERROR(IF(INDEX('Disaggregation Data'!$L$315:$L$536,MATCH(LEFT(X452,255),LEFT('Disaggregation Data'!$J$315:$J$536,255),0))=0,"",INDEX('Disaggregation Data'!$L$315:$L$536,MATCH(LEFT(X452,255),LEFT('Disaggregation Data'!J$315:$J$536,255),0))),"")</f>
        <v/>
      </c>
      <c r="G452" s="441" t="str">
        <f t="array" ref="G452">IFERROR(IF(INDEX('Disaggregation Data'!$M$315:$M$536,MATCH(LEFT(X452,255),LEFT('Disaggregation Data'!$J$315:$J$536,255),0))=0,(E452/F452)*100,INDEX('Disaggregation Data'!$M$315:$M$536,MATCH(LEFT(X452,255),LEFT('Disaggregation Data'!J$315:$J$536,255),0))),"")</f>
        <v/>
      </c>
      <c r="H452" s="389" t="str">
        <f t="array" ref="H452">IFERROR(IF(INDEX('Disaggregation Data'!$N$315:$N$536,MATCH(LEFT(X452,255),LEFT('Disaggregation Data'!$J$315:$J$536,255),0))=0,"",INDEX('Disaggregation Data'!$N$315:$N$536,MATCH(LEFT(X452,255),LEFT('Disaggregation Data'!J$315:$J$536,255),0))),"")</f>
        <v/>
      </c>
      <c r="I452" s="470"/>
      <c r="J452" s="470"/>
      <c r="K452" s="470"/>
      <c r="L452" s="470"/>
      <c r="M452" s="470"/>
      <c r="N452" s="470"/>
      <c r="O452" s="470"/>
      <c r="P452" s="470"/>
      <c r="Q452" s="470"/>
      <c r="R452" s="470"/>
      <c r="S452" s="470"/>
      <c r="T452" s="470"/>
      <c r="U452" s="389" t="str">
        <f t="array" ref="U452">IFERROR(IF(INDEX('Disaggregation Data'!$O$315:$O$536,MATCH(LEFT(X452,255),LEFT('Disaggregation Data'!$J$315:$J$536,255),0))=0,"",INDEX('Disaggregation Data'!$O$315:$O$536,MATCH(LEFT(X452,255),LEFT('Disaggregation Data'!J$315:$J$536,255),0))),"")</f>
        <v/>
      </c>
      <c r="V452" s="401" t="str">
        <f t="array" ref="V452">IFERROR(IF(INDEX('Disaggregation Data'!$P$315:$P$536,MATCH(LEFT(X452,255),LEFT('Disaggregation Data'!$J$315:$J$536,255),0))=0,"",INDEX('Disaggregation Data'!$P$315:$P$536,MATCH(LEFT(X452,255),LEFT('Disaggregation Data'!J$315:$J$536,255),0))),"")</f>
        <v/>
      </c>
      <c r="W452" s="471"/>
      <c r="X452" s="471" t="str">
        <f t="shared" si="28"/>
        <v/>
      </c>
      <c r="Y452" s="471">
        <f t="shared" si="29"/>
        <v>126</v>
      </c>
      <c r="Z452" s="471" t="str">
        <f t="shared" si="30"/>
        <v/>
      </c>
      <c r="AA452" s="471" t="b">
        <f t="shared" si="31"/>
        <v>0</v>
      </c>
      <c r="AB452" s="471" t="s">
        <v>1913</v>
      </c>
      <c r="AC452" s="471" t="str">
        <f t="array" ref="AC452">IFERROR(IF(INDEX('Disaggregation Records'!$G$95:$G$183,MATCH(LEFT(Z452,255),LEFT('Disaggregation Records'!$D$95:$D$183,255),0))=0,"",INDEX('Disaggregation Records'!$G$95:$G$183,MATCH(LEFT(Z452,255),LEFT('Disaggregation Records'!$D$95:$D$183,255),0))),"")</f>
        <v/>
      </c>
      <c r="AD452" s="471" t="s">
        <v>770</v>
      </c>
      <c r="AE452" s="219"/>
      <c r="AF452" s="135"/>
      <c r="AG452" s="135"/>
    </row>
    <row r="453" spans="1:33" ht="37.5" customHeight="1" x14ac:dyDescent="0.3">
      <c r="A453" s="366">
        <v>13</v>
      </c>
      <c r="B453" s="383" t="str">
        <f>IFERROR(VLOOKUP(A453,'Coverage Indicators - Section D'!$A$10:$Y$34,25,FALSE),"")</f>
        <v/>
      </c>
      <c r="C453" s="466" t="str">
        <f t="array" ref="C453">IFERROR(IF(INDEX('Disaggregation Records'!$E$95:$E$183,MATCH(LEFT(Z453,255),LEFT('Disaggregation Records'!$D$95:$D$183,255),0))=0,"",INDEX('Disaggregation Records'!$E$95:$E$183,MATCH(LEFT(Z453,255),LEFT('Disaggregation Records'!$D$95:$D$183,255),0))),"")</f>
        <v/>
      </c>
      <c r="D453" s="466" t="str">
        <f t="array" ref="D453">IFERROR(IF(INDEX('Disaggregation Records'!$F$95:$F$183,MATCH(LEFT(Z453,255),LEFT('Disaggregation Records'!$D$95:$D$183,255),0))=0,"",INDEX('Disaggregation Records'!$F$95:$F$183,MATCH(LEFT(Z453,255),LEFT('Disaggregation Records'!$D$95:$D$183,255),0))),"")</f>
        <v/>
      </c>
      <c r="E453" s="385" t="str">
        <f t="array" ref="E453">IFERROR(IF(INDEX('Disaggregation Data'!$K$315:$K$536,MATCH(LEFT(X453,255),LEFT('Disaggregation Data'!$J$315:$J$536,255),0))=0,"",INDEX('Disaggregation Data'!$K$315:$K$536,MATCH(LEFT(X453,255),LEFT('Disaggregation Data'!J$315:$J$536,255),0))),"")</f>
        <v/>
      </c>
      <c r="F453" s="386" t="str">
        <f t="array" ref="F453">IFERROR(IF(INDEX('Disaggregation Data'!$L$315:$L$536,MATCH(LEFT(X453,255),LEFT('Disaggregation Data'!$J$315:$J$536,255),0))=0,"",INDEX('Disaggregation Data'!$L$315:$L$536,MATCH(LEFT(X453,255),LEFT('Disaggregation Data'!J$315:$J$536,255),0))),"")</f>
        <v/>
      </c>
      <c r="G453" s="441" t="str">
        <f t="array" ref="G453">IFERROR(IF(INDEX('Disaggregation Data'!$M$315:$M$536,MATCH(LEFT(X453,255),LEFT('Disaggregation Data'!$J$315:$J$536,255),0))=0,(E453/F453)*100,INDEX('Disaggregation Data'!$M$315:$M$536,MATCH(LEFT(X453,255),LEFT('Disaggregation Data'!J$315:$J$536,255),0))),"")</f>
        <v/>
      </c>
      <c r="H453" s="389" t="str">
        <f t="array" ref="H453">IFERROR(IF(INDEX('Disaggregation Data'!$N$315:$N$536,MATCH(LEFT(X453,255),LEFT('Disaggregation Data'!$J$315:$J$536,255),0))=0,"",INDEX('Disaggregation Data'!$N$315:$N$536,MATCH(LEFT(X453,255),LEFT('Disaggregation Data'!J$315:$J$536,255),0))),"")</f>
        <v/>
      </c>
      <c r="I453" s="470"/>
      <c r="J453" s="470"/>
      <c r="K453" s="470"/>
      <c r="L453" s="470"/>
      <c r="M453" s="470"/>
      <c r="N453" s="470"/>
      <c r="O453" s="470"/>
      <c r="P453" s="470"/>
      <c r="Q453" s="470"/>
      <c r="R453" s="470"/>
      <c r="S453" s="470"/>
      <c r="T453" s="470"/>
      <c r="U453" s="389" t="str">
        <f t="array" ref="U453">IFERROR(IF(INDEX('Disaggregation Data'!$O$315:$O$536,MATCH(LEFT(X453,255),LEFT('Disaggregation Data'!$J$315:$J$536,255),0))=0,"",INDEX('Disaggregation Data'!$O$315:$O$536,MATCH(LEFT(X453,255),LEFT('Disaggregation Data'!J$315:$J$536,255),0))),"")</f>
        <v/>
      </c>
      <c r="V453" s="401" t="str">
        <f t="array" ref="V453">IFERROR(IF(INDEX('Disaggregation Data'!$P$315:$P$536,MATCH(LEFT(X453,255),LEFT('Disaggregation Data'!$J$315:$J$536,255),0))=0,"",INDEX('Disaggregation Data'!$P$315:$P$536,MATCH(LEFT(X453,255),LEFT('Disaggregation Data'!J$315:$J$536,255),0))),"")</f>
        <v/>
      </c>
      <c r="W453" s="471"/>
      <c r="X453" s="471" t="str">
        <f t="shared" si="28"/>
        <v/>
      </c>
      <c r="Y453" s="471">
        <f t="shared" si="29"/>
        <v>127</v>
      </c>
      <c r="Z453" s="471" t="str">
        <f t="shared" si="30"/>
        <v/>
      </c>
      <c r="AA453" s="471" t="b">
        <f t="shared" si="31"/>
        <v>0</v>
      </c>
      <c r="AB453" s="471" t="s">
        <v>1914</v>
      </c>
      <c r="AC453" s="471" t="str">
        <f t="array" ref="AC453">IFERROR(IF(INDEX('Disaggregation Records'!$G$95:$G$183,MATCH(LEFT(Z453,255),LEFT('Disaggregation Records'!$D$95:$D$183,255),0))=0,"",INDEX('Disaggregation Records'!$G$95:$G$183,MATCH(LEFT(Z453,255),LEFT('Disaggregation Records'!$D$95:$D$183,255),0))),"")</f>
        <v/>
      </c>
      <c r="AD453" s="471" t="s">
        <v>770</v>
      </c>
      <c r="AE453" s="219"/>
      <c r="AF453" s="135"/>
      <c r="AG453" s="135"/>
    </row>
    <row r="454" spans="1:33" ht="37.5" customHeight="1" x14ac:dyDescent="0.3">
      <c r="A454" s="366">
        <v>13</v>
      </c>
      <c r="B454" s="383" t="str">
        <f>IFERROR(VLOOKUP(A454,'Coverage Indicators - Section D'!$A$10:$Y$34,25,FALSE),"")</f>
        <v/>
      </c>
      <c r="C454" s="466" t="str">
        <f t="array" ref="C454">IFERROR(IF(INDEX('Disaggregation Records'!$E$95:$E$183,MATCH(LEFT(Z454,255),LEFT('Disaggregation Records'!$D$95:$D$183,255),0))=0,"",INDEX('Disaggregation Records'!$E$95:$E$183,MATCH(LEFT(Z454,255),LEFT('Disaggregation Records'!$D$95:$D$183,255),0))),"")</f>
        <v/>
      </c>
      <c r="D454" s="466" t="str">
        <f t="array" ref="D454">IFERROR(IF(INDEX('Disaggregation Records'!$F$95:$F$183,MATCH(LEFT(Z454,255),LEFT('Disaggregation Records'!$D$95:$D$183,255),0))=0,"",INDEX('Disaggregation Records'!$F$95:$F$183,MATCH(LEFT(Z454,255),LEFT('Disaggregation Records'!$D$95:$D$183,255),0))),"")</f>
        <v/>
      </c>
      <c r="E454" s="385" t="str">
        <f t="array" ref="E454">IFERROR(IF(INDEX('Disaggregation Data'!$K$315:$K$536,MATCH(LEFT(X454,255),LEFT('Disaggregation Data'!$J$315:$J$536,255),0))=0,"",INDEX('Disaggregation Data'!$K$315:$K$536,MATCH(LEFT(X454,255),LEFT('Disaggregation Data'!J$315:$J$536,255),0))),"")</f>
        <v/>
      </c>
      <c r="F454" s="386" t="str">
        <f t="array" ref="F454">IFERROR(IF(INDEX('Disaggregation Data'!$L$315:$L$536,MATCH(LEFT(X454,255),LEFT('Disaggregation Data'!$J$315:$J$536,255),0))=0,"",INDEX('Disaggregation Data'!$L$315:$L$536,MATCH(LEFT(X454,255),LEFT('Disaggregation Data'!J$315:$J$536,255),0))),"")</f>
        <v/>
      </c>
      <c r="G454" s="441" t="str">
        <f t="array" ref="G454">IFERROR(IF(INDEX('Disaggregation Data'!$M$315:$M$536,MATCH(LEFT(X454,255),LEFT('Disaggregation Data'!$J$315:$J$536,255),0))=0,(E454/F454)*100,INDEX('Disaggregation Data'!$M$315:$M$536,MATCH(LEFT(X454,255),LEFT('Disaggregation Data'!J$315:$J$536,255),0))),"")</f>
        <v/>
      </c>
      <c r="H454" s="389" t="str">
        <f t="array" ref="H454">IFERROR(IF(INDEX('Disaggregation Data'!$N$315:$N$536,MATCH(LEFT(X454,255),LEFT('Disaggregation Data'!$J$315:$J$536,255),0))=0,"",INDEX('Disaggregation Data'!$N$315:$N$536,MATCH(LEFT(X454,255),LEFT('Disaggregation Data'!J$315:$J$536,255),0))),"")</f>
        <v/>
      </c>
      <c r="I454" s="470"/>
      <c r="J454" s="470"/>
      <c r="K454" s="470"/>
      <c r="L454" s="470"/>
      <c r="M454" s="470"/>
      <c r="N454" s="470"/>
      <c r="O454" s="470"/>
      <c r="P454" s="470"/>
      <c r="Q454" s="470"/>
      <c r="R454" s="470"/>
      <c r="S454" s="470"/>
      <c r="T454" s="470"/>
      <c r="U454" s="389" t="str">
        <f t="array" ref="U454">IFERROR(IF(INDEX('Disaggregation Data'!$O$315:$O$536,MATCH(LEFT(X454,255),LEFT('Disaggregation Data'!$J$315:$J$536,255),0))=0,"",INDEX('Disaggregation Data'!$O$315:$O$536,MATCH(LEFT(X454,255),LEFT('Disaggregation Data'!J$315:$J$536,255),0))),"")</f>
        <v/>
      </c>
      <c r="V454" s="401" t="str">
        <f t="array" ref="V454">IFERROR(IF(INDEX('Disaggregation Data'!$P$315:$P$536,MATCH(LEFT(X454,255),LEFT('Disaggregation Data'!$J$315:$J$536,255),0))=0,"",INDEX('Disaggregation Data'!$P$315:$P$536,MATCH(LEFT(X454,255),LEFT('Disaggregation Data'!J$315:$J$536,255),0))),"")</f>
        <v/>
      </c>
      <c r="W454" s="471"/>
      <c r="X454" s="471" t="str">
        <f t="shared" si="28"/>
        <v/>
      </c>
      <c r="Y454" s="471">
        <f t="shared" si="29"/>
        <v>128</v>
      </c>
      <c r="Z454" s="471" t="str">
        <f t="shared" si="30"/>
        <v/>
      </c>
      <c r="AA454" s="471" t="b">
        <f t="shared" si="31"/>
        <v>0</v>
      </c>
      <c r="AB454" s="471" t="s">
        <v>1915</v>
      </c>
      <c r="AC454" s="471" t="str">
        <f t="array" ref="AC454">IFERROR(IF(INDEX('Disaggregation Records'!$G$95:$G$183,MATCH(LEFT(Z454,255),LEFT('Disaggregation Records'!$D$95:$D$183,255),0))=0,"",INDEX('Disaggregation Records'!$G$95:$G$183,MATCH(LEFT(Z454,255),LEFT('Disaggregation Records'!$D$95:$D$183,255),0))),"")</f>
        <v/>
      </c>
      <c r="AD454" s="471" t="s">
        <v>770</v>
      </c>
      <c r="AE454" s="219"/>
      <c r="AF454" s="135"/>
      <c r="AG454" s="135"/>
    </row>
    <row r="455" spans="1:33" ht="37.5" customHeight="1" x14ac:dyDescent="0.3">
      <c r="A455" s="366">
        <v>13</v>
      </c>
      <c r="B455" s="383" t="str">
        <f>IFERROR(VLOOKUP(A455,'Coverage Indicators - Section D'!$A$10:$Y$34,25,FALSE),"")</f>
        <v/>
      </c>
      <c r="C455" s="466" t="str">
        <f t="array" ref="C455">IFERROR(IF(INDEX('Disaggregation Records'!$E$95:$E$183,MATCH(LEFT(Z455,255),LEFT('Disaggregation Records'!$D$95:$D$183,255),0))=0,"",INDEX('Disaggregation Records'!$E$95:$E$183,MATCH(LEFT(Z455,255),LEFT('Disaggregation Records'!$D$95:$D$183,255),0))),"")</f>
        <v/>
      </c>
      <c r="D455" s="466" t="str">
        <f t="array" ref="D455">IFERROR(IF(INDEX('Disaggregation Records'!$F$95:$F$183,MATCH(LEFT(Z455,255),LEFT('Disaggregation Records'!$D$95:$D$183,255),0))=0,"",INDEX('Disaggregation Records'!$F$95:$F$183,MATCH(LEFT(Z455,255),LEFT('Disaggregation Records'!$D$95:$D$183,255),0))),"")</f>
        <v/>
      </c>
      <c r="E455" s="385" t="str">
        <f t="array" ref="E455">IFERROR(IF(INDEX('Disaggregation Data'!$K$315:$K$536,MATCH(LEFT(X455,255),LEFT('Disaggregation Data'!$J$315:$J$536,255),0))=0,"",INDEX('Disaggregation Data'!$K$315:$K$536,MATCH(LEFT(X455,255),LEFT('Disaggregation Data'!J$315:$J$536,255),0))),"")</f>
        <v/>
      </c>
      <c r="F455" s="386" t="str">
        <f t="array" ref="F455">IFERROR(IF(INDEX('Disaggregation Data'!$L$315:$L$536,MATCH(LEFT(X455,255),LEFT('Disaggregation Data'!$J$315:$J$536,255),0))=0,"",INDEX('Disaggregation Data'!$L$315:$L$536,MATCH(LEFT(X455,255),LEFT('Disaggregation Data'!J$315:$J$536,255),0))),"")</f>
        <v/>
      </c>
      <c r="G455" s="441" t="str">
        <f t="array" ref="G455">IFERROR(IF(INDEX('Disaggregation Data'!$M$315:$M$536,MATCH(LEFT(X455,255),LEFT('Disaggregation Data'!$J$315:$J$536,255),0))=0,(E455/F455)*100,INDEX('Disaggregation Data'!$M$315:$M$536,MATCH(LEFT(X455,255),LEFT('Disaggregation Data'!J$315:$J$536,255),0))),"")</f>
        <v/>
      </c>
      <c r="H455" s="389" t="str">
        <f t="array" ref="H455">IFERROR(IF(INDEX('Disaggregation Data'!$N$315:$N$536,MATCH(LEFT(X455,255),LEFT('Disaggregation Data'!$J$315:$J$536,255),0))=0,"",INDEX('Disaggregation Data'!$N$315:$N$536,MATCH(LEFT(X455,255),LEFT('Disaggregation Data'!J$315:$J$536,255),0))),"")</f>
        <v/>
      </c>
      <c r="I455" s="470"/>
      <c r="J455" s="470"/>
      <c r="K455" s="470"/>
      <c r="L455" s="470"/>
      <c r="M455" s="470"/>
      <c r="N455" s="470"/>
      <c r="O455" s="470"/>
      <c r="P455" s="470"/>
      <c r="Q455" s="470"/>
      <c r="R455" s="470"/>
      <c r="S455" s="470"/>
      <c r="T455" s="470"/>
      <c r="U455" s="389" t="str">
        <f t="array" ref="U455">IFERROR(IF(INDEX('Disaggregation Data'!$O$315:$O$536,MATCH(LEFT(X455,255),LEFT('Disaggregation Data'!$J$315:$J$536,255),0))=0,"",INDEX('Disaggregation Data'!$O$315:$O$536,MATCH(LEFT(X455,255),LEFT('Disaggregation Data'!J$315:$J$536,255),0))),"")</f>
        <v/>
      </c>
      <c r="V455" s="401" t="str">
        <f t="array" ref="V455">IFERROR(IF(INDEX('Disaggregation Data'!$P$315:$P$536,MATCH(LEFT(X455,255),LEFT('Disaggregation Data'!$J$315:$J$536,255),0))=0,"",INDEX('Disaggregation Data'!$P$315:$P$536,MATCH(LEFT(X455,255),LEFT('Disaggregation Data'!J$315:$J$536,255),0))),"")</f>
        <v/>
      </c>
      <c r="W455" s="471"/>
      <c r="X455" s="471" t="str">
        <f t="shared" ref="X455:X518" si="32">IF(B455&lt;&gt;"",B455&amp;C455&amp;D455,"")</f>
        <v/>
      </c>
      <c r="Y455" s="471">
        <f t="shared" ref="Y455:Y518" si="33">IF(B455=B454,Y454+1,0)</f>
        <v>129</v>
      </c>
      <c r="Z455" s="471" t="str">
        <f t="shared" ref="Z455:Z518" si="34">IF(B455&lt;&gt;"",B455&amp;"-"&amp;Y455,"")</f>
        <v/>
      </c>
      <c r="AA455" s="471" t="b">
        <f t="shared" ref="AA455:AA518" si="35">IFERROR(IF(B455&lt;&gt;"",TRUE,FALSE),"")</f>
        <v>0</v>
      </c>
      <c r="AB455" s="471" t="s">
        <v>1916</v>
      </c>
      <c r="AC455" s="471" t="str">
        <f t="array" ref="AC455">IFERROR(IF(INDEX('Disaggregation Records'!$G$95:$G$183,MATCH(LEFT(Z455,255),LEFT('Disaggregation Records'!$D$95:$D$183,255),0))=0,"",INDEX('Disaggregation Records'!$G$95:$G$183,MATCH(LEFT(Z455,255),LEFT('Disaggregation Records'!$D$95:$D$183,255),0))),"")</f>
        <v/>
      </c>
      <c r="AD455" s="471" t="s">
        <v>770</v>
      </c>
      <c r="AE455" s="219"/>
      <c r="AF455" s="135"/>
      <c r="AG455" s="135"/>
    </row>
    <row r="456" spans="1:33" ht="37.5" customHeight="1" x14ac:dyDescent="0.3">
      <c r="A456" s="366">
        <v>13</v>
      </c>
      <c r="B456" s="383" t="str">
        <f>IFERROR(VLOOKUP(A456,'Coverage Indicators - Section D'!$A$10:$Y$34,25,FALSE),"")</f>
        <v/>
      </c>
      <c r="C456" s="466" t="str">
        <f t="array" ref="C456">IFERROR(IF(INDEX('Disaggregation Records'!$E$95:$E$183,MATCH(LEFT(Z456,255),LEFT('Disaggregation Records'!$D$95:$D$183,255),0))=0,"",INDEX('Disaggregation Records'!$E$95:$E$183,MATCH(LEFT(Z456,255),LEFT('Disaggregation Records'!$D$95:$D$183,255),0))),"")</f>
        <v/>
      </c>
      <c r="D456" s="466" t="str">
        <f t="array" ref="D456">IFERROR(IF(INDEX('Disaggregation Records'!$F$95:$F$183,MATCH(LEFT(Z456,255),LEFT('Disaggregation Records'!$D$95:$D$183,255),0))=0,"",INDEX('Disaggregation Records'!$F$95:$F$183,MATCH(LEFT(Z456,255),LEFT('Disaggregation Records'!$D$95:$D$183,255),0))),"")</f>
        <v/>
      </c>
      <c r="E456" s="385" t="str">
        <f t="array" ref="E456">IFERROR(IF(INDEX('Disaggregation Data'!$K$315:$K$536,MATCH(LEFT(X456,255),LEFT('Disaggregation Data'!$J$315:$J$536,255),0))=0,"",INDEX('Disaggregation Data'!$K$315:$K$536,MATCH(LEFT(X456,255),LEFT('Disaggregation Data'!J$315:$J$536,255),0))),"")</f>
        <v/>
      </c>
      <c r="F456" s="386" t="str">
        <f t="array" ref="F456">IFERROR(IF(INDEX('Disaggregation Data'!$L$315:$L$536,MATCH(LEFT(X456,255),LEFT('Disaggregation Data'!$J$315:$J$536,255),0))=0,"",INDEX('Disaggregation Data'!$L$315:$L$536,MATCH(LEFT(X456,255),LEFT('Disaggregation Data'!J$315:$J$536,255),0))),"")</f>
        <v/>
      </c>
      <c r="G456" s="441" t="str">
        <f t="array" ref="G456">IFERROR(IF(INDEX('Disaggregation Data'!$M$315:$M$536,MATCH(LEFT(X456,255),LEFT('Disaggregation Data'!$J$315:$J$536,255),0))=0,(E456/F456)*100,INDEX('Disaggregation Data'!$M$315:$M$536,MATCH(LEFT(X456,255),LEFT('Disaggregation Data'!J$315:$J$536,255),0))),"")</f>
        <v/>
      </c>
      <c r="H456" s="389" t="str">
        <f t="array" ref="H456">IFERROR(IF(INDEX('Disaggregation Data'!$N$315:$N$536,MATCH(LEFT(X456,255),LEFT('Disaggregation Data'!$J$315:$J$536,255),0))=0,"",INDEX('Disaggregation Data'!$N$315:$N$536,MATCH(LEFT(X456,255),LEFT('Disaggregation Data'!J$315:$J$536,255),0))),"")</f>
        <v/>
      </c>
      <c r="I456" s="470"/>
      <c r="J456" s="470"/>
      <c r="K456" s="470"/>
      <c r="L456" s="470"/>
      <c r="M456" s="470"/>
      <c r="N456" s="470"/>
      <c r="O456" s="470"/>
      <c r="P456" s="470"/>
      <c r="Q456" s="470"/>
      <c r="R456" s="470"/>
      <c r="S456" s="470"/>
      <c r="T456" s="470"/>
      <c r="U456" s="389" t="str">
        <f t="array" ref="U456">IFERROR(IF(INDEX('Disaggregation Data'!$O$315:$O$536,MATCH(LEFT(X456,255),LEFT('Disaggregation Data'!$J$315:$J$536,255),0))=0,"",INDEX('Disaggregation Data'!$O$315:$O$536,MATCH(LEFT(X456,255),LEFT('Disaggregation Data'!J$315:$J$536,255),0))),"")</f>
        <v/>
      </c>
      <c r="V456" s="401" t="str">
        <f t="array" ref="V456">IFERROR(IF(INDEX('Disaggregation Data'!$P$315:$P$536,MATCH(LEFT(X456,255),LEFT('Disaggregation Data'!$J$315:$J$536,255),0))=0,"",INDEX('Disaggregation Data'!$P$315:$P$536,MATCH(LEFT(X456,255),LEFT('Disaggregation Data'!J$315:$J$536,255),0))),"")</f>
        <v/>
      </c>
      <c r="W456" s="471"/>
      <c r="X456" s="471" t="str">
        <f t="shared" si="32"/>
        <v/>
      </c>
      <c r="Y456" s="471">
        <f t="shared" si="33"/>
        <v>130</v>
      </c>
      <c r="Z456" s="471" t="str">
        <f t="shared" si="34"/>
        <v/>
      </c>
      <c r="AA456" s="471" t="b">
        <f t="shared" si="35"/>
        <v>0</v>
      </c>
      <c r="AB456" s="471" t="s">
        <v>1917</v>
      </c>
      <c r="AC456" s="471" t="str">
        <f t="array" ref="AC456">IFERROR(IF(INDEX('Disaggregation Records'!$G$95:$G$183,MATCH(LEFT(Z456,255),LEFT('Disaggregation Records'!$D$95:$D$183,255),0))=0,"",INDEX('Disaggregation Records'!$G$95:$G$183,MATCH(LEFT(Z456,255),LEFT('Disaggregation Records'!$D$95:$D$183,255),0))),"")</f>
        <v/>
      </c>
      <c r="AD456" s="471" t="s">
        <v>770</v>
      </c>
      <c r="AE456" s="219"/>
      <c r="AF456" s="135"/>
      <c r="AG456" s="135"/>
    </row>
    <row r="457" spans="1:33" ht="37.5" customHeight="1" x14ac:dyDescent="0.3">
      <c r="A457" s="366">
        <v>14</v>
      </c>
      <c r="B457" s="383" t="str">
        <f>IFERROR(VLOOKUP(A457,'Coverage Indicators - Section D'!$A$10:$Y$34,25,FALSE),"")</f>
        <v/>
      </c>
      <c r="C457" s="466" t="str">
        <f t="array" ref="C457">IFERROR(IF(INDEX('Disaggregation Records'!$E$95:$E$183,MATCH(LEFT(Z457,255),LEFT('Disaggregation Records'!$D$95:$D$183,255),0))=0,"",INDEX('Disaggregation Records'!$E$95:$E$183,MATCH(LEFT(Z457,255),LEFT('Disaggregation Records'!$D$95:$D$183,255),0))),"")</f>
        <v/>
      </c>
      <c r="D457" s="466" t="str">
        <f t="array" ref="D457">IFERROR(IF(INDEX('Disaggregation Records'!$F$95:$F$183,MATCH(LEFT(Z457,255),LEFT('Disaggregation Records'!$D$95:$D$183,255),0))=0,"",INDEX('Disaggregation Records'!$F$95:$F$183,MATCH(LEFT(Z457,255),LEFT('Disaggregation Records'!$D$95:$D$183,255),0))),"")</f>
        <v/>
      </c>
      <c r="E457" s="385" t="str">
        <f t="array" ref="E457">IFERROR(IF(INDEX('Disaggregation Data'!$K$315:$K$536,MATCH(LEFT(X457,255),LEFT('Disaggregation Data'!$J$315:$J$536,255),0))=0,"",INDEX('Disaggregation Data'!$K$315:$K$536,MATCH(LEFT(X457,255),LEFT('Disaggregation Data'!J$315:$J$536,255),0))),"")</f>
        <v/>
      </c>
      <c r="F457" s="386" t="str">
        <f t="array" ref="F457">IFERROR(IF(INDEX('Disaggregation Data'!$L$315:$L$536,MATCH(LEFT(X457,255),LEFT('Disaggregation Data'!$J$315:$J$536,255),0))=0,"",INDEX('Disaggregation Data'!$L$315:$L$536,MATCH(LEFT(X457,255),LEFT('Disaggregation Data'!J$315:$J$536,255),0))),"")</f>
        <v/>
      </c>
      <c r="G457" s="441" t="str">
        <f t="array" ref="G457">IFERROR(IF(INDEX('Disaggregation Data'!$M$315:$M$536,MATCH(LEFT(X457,255),LEFT('Disaggregation Data'!$J$315:$J$536,255),0))=0,(E457/F457)*100,INDEX('Disaggregation Data'!$M$315:$M$536,MATCH(LEFT(X457,255),LEFT('Disaggregation Data'!J$315:$J$536,255),0))),"")</f>
        <v/>
      </c>
      <c r="H457" s="389" t="str">
        <f t="array" ref="H457">IFERROR(IF(INDEX('Disaggregation Data'!$N$315:$N$536,MATCH(LEFT(X457,255),LEFT('Disaggregation Data'!$J$315:$J$536,255),0))=0,"",INDEX('Disaggregation Data'!$N$315:$N$536,MATCH(LEFT(X457,255),LEFT('Disaggregation Data'!J$315:$J$536,255),0))),"")</f>
        <v/>
      </c>
      <c r="I457" s="470"/>
      <c r="J457" s="470"/>
      <c r="K457" s="470"/>
      <c r="L457" s="470"/>
      <c r="M457" s="470"/>
      <c r="N457" s="470"/>
      <c r="O457" s="470"/>
      <c r="P457" s="470"/>
      <c r="Q457" s="470"/>
      <c r="R457" s="470"/>
      <c r="S457" s="470"/>
      <c r="T457" s="470"/>
      <c r="U457" s="389" t="str">
        <f t="array" ref="U457">IFERROR(IF(INDEX('Disaggregation Data'!$O$315:$O$536,MATCH(LEFT(X457,255),LEFT('Disaggregation Data'!$J$315:$J$536,255),0))=0,"",INDEX('Disaggregation Data'!$O$315:$O$536,MATCH(LEFT(X457,255),LEFT('Disaggregation Data'!J$315:$J$536,255),0))),"")</f>
        <v/>
      </c>
      <c r="V457" s="401" t="str">
        <f t="array" ref="V457">IFERROR(IF(INDEX('Disaggregation Data'!$P$315:$P$536,MATCH(LEFT(X457,255),LEFT('Disaggregation Data'!$J$315:$J$536,255),0))=0,"",INDEX('Disaggregation Data'!$P$315:$P$536,MATCH(LEFT(X457,255),LEFT('Disaggregation Data'!J$315:$J$536,255),0))),"")</f>
        <v/>
      </c>
      <c r="W457" s="471"/>
      <c r="X457" s="471" t="str">
        <f t="shared" si="32"/>
        <v/>
      </c>
      <c r="Y457" s="471">
        <f t="shared" si="33"/>
        <v>131</v>
      </c>
      <c r="Z457" s="471" t="str">
        <f t="shared" si="34"/>
        <v/>
      </c>
      <c r="AA457" s="471" t="b">
        <f t="shared" si="35"/>
        <v>0</v>
      </c>
      <c r="AB457" s="471" t="s">
        <v>1918</v>
      </c>
      <c r="AC457" s="471" t="str">
        <f t="array" ref="AC457">IFERROR(IF(INDEX('Disaggregation Records'!$G$95:$G$183,MATCH(LEFT(Z457,255),LEFT('Disaggregation Records'!$D$95:$D$183,255),0))=0,"",INDEX('Disaggregation Records'!$G$95:$G$183,MATCH(LEFT(Z457,255),LEFT('Disaggregation Records'!$D$95:$D$183,255),0))),"")</f>
        <v/>
      </c>
      <c r="AD457" s="471" t="s">
        <v>773</v>
      </c>
      <c r="AE457" s="219"/>
      <c r="AF457" s="135"/>
      <c r="AG457" s="135"/>
    </row>
    <row r="458" spans="1:33" ht="37.5" customHeight="1" x14ac:dyDescent="0.3">
      <c r="A458" s="366">
        <v>14</v>
      </c>
      <c r="B458" s="383" t="str">
        <f>IFERROR(VLOOKUP(A458,'Coverage Indicators - Section D'!$A$10:$Y$34,25,FALSE),"")</f>
        <v/>
      </c>
      <c r="C458" s="466" t="str">
        <f t="array" ref="C458">IFERROR(IF(INDEX('Disaggregation Records'!$E$95:$E$183,MATCH(LEFT(Z458,255),LEFT('Disaggregation Records'!$D$95:$D$183,255),0))=0,"",INDEX('Disaggregation Records'!$E$95:$E$183,MATCH(LEFT(Z458,255),LEFT('Disaggregation Records'!$D$95:$D$183,255),0))),"")</f>
        <v/>
      </c>
      <c r="D458" s="466" t="str">
        <f t="array" ref="D458">IFERROR(IF(INDEX('Disaggregation Records'!$F$95:$F$183,MATCH(LEFT(Z458,255),LEFT('Disaggregation Records'!$D$95:$D$183,255),0))=0,"",INDEX('Disaggregation Records'!$F$95:$F$183,MATCH(LEFT(Z458,255),LEFT('Disaggregation Records'!$D$95:$D$183,255),0))),"")</f>
        <v/>
      </c>
      <c r="E458" s="385" t="str">
        <f t="array" ref="E458">IFERROR(IF(INDEX('Disaggregation Data'!$K$315:$K$536,MATCH(LEFT(X458,255),LEFT('Disaggregation Data'!$J$315:$J$536,255),0))=0,"",INDEX('Disaggregation Data'!$K$315:$K$536,MATCH(LEFT(X458,255),LEFT('Disaggregation Data'!J$315:$J$536,255),0))),"")</f>
        <v/>
      </c>
      <c r="F458" s="386" t="str">
        <f t="array" ref="F458">IFERROR(IF(INDEX('Disaggregation Data'!$L$315:$L$536,MATCH(LEFT(X458,255),LEFT('Disaggregation Data'!$J$315:$J$536,255),0))=0,"",INDEX('Disaggregation Data'!$L$315:$L$536,MATCH(LEFT(X458,255),LEFT('Disaggregation Data'!J$315:$J$536,255),0))),"")</f>
        <v/>
      </c>
      <c r="G458" s="441" t="str">
        <f t="array" ref="G458">IFERROR(IF(INDEX('Disaggregation Data'!$M$315:$M$536,MATCH(LEFT(X458,255),LEFT('Disaggregation Data'!$J$315:$J$536,255),0))=0,(E458/F458)*100,INDEX('Disaggregation Data'!$M$315:$M$536,MATCH(LEFT(X458,255),LEFT('Disaggregation Data'!J$315:$J$536,255),0))),"")</f>
        <v/>
      </c>
      <c r="H458" s="389" t="str">
        <f t="array" ref="H458">IFERROR(IF(INDEX('Disaggregation Data'!$N$315:$N$536,MATCH(LEFT(X458,255),LEFT('Disaggregation Data'!$J$315:$J$536,255),0))=0,"",INDEX('Disaggregation Data'!$N$315:$N$536,MATCH(LEFT(X458,255),LEFT('Disaggregation Data'!J$315:$J$536,255),0))),"")</f>
        <v/>
      </c>
      <c r="I458" s="470"/>
      <c r="J458" s="470"/>
      <c r="K458" s="470"/>
      <c r="L458" s="470"/>
      <c r="M458" s="470"/>
      <c r="N458" s="470"/>
      <c r="O458" s="470"/>
      <c r="P458" s="470"/>
      <c r="Q458" s="470"/>
      <c r="R458" s="470"/>
      <c r="S458" s="470"/>
      <c r="T458" s="470"/>
      <c r="U458" s="389" t="str">
        <f t="array" ref="U458">IFERROR(IF(INDEX('Disaggregation Data'!$O$315:$O$536,MATCH(LEFT(X458,255),LEFT('Disaggregation Data'!$J$315:$J$536,255),0))=0,"",INDEX('Disaggregation Data'!$O$315:$O$536,MATCH(LEFT(X458,255),LEFT('Disaggregation Data'!J$315:$J$536,255),0))),"")</f>
        <v/>
      </c>
      <c r="V458" s="401" t="str">
        <f t="array" ref="V458">IFERROR(IF(INDEX('Disaggregation Data'!$P$315:$P$536,MATCH(LEFT(X458,255),LEFT('Disaggregation Data'!$J$315:$J$536,255),0))=0,"",INDEX('Disaggregation Data'!$P$315:$P$536,MATCH(LEFT(X458,255),LEFT('Disaggregation Data'!J$315:$J$536,255),0))),"")</f>
        <v/>
      </c>
      <c r="W458" s="471"/>
      <c r="X458" s="471" t="str">
        <f t="shared" si="32"/>
        <v/>
      </c>
      <c r="Y458" s="471">
        <f t="shared" si="33"/>
        <v>132</v>
      </c>
      <c r="Z458" s="471" t="str">
        <f t="shared" si="34"/>
        <v/>
      </c>
      <c r="AA458" s="471" t="b">
        <f t="shared" si="35"/>
        <v>0</v>
      </c>
      <c r="AB458" s="471" t="s">
        <v>1919</v>
      </c>
      <c r="AC458" s="471" t="str">
        <f t="array" ref="AC458">IFERROR(IF(INDEX('Disaggregation Records'!$G$95:$G$183,MATCH(LEFT(Z458,255),LEFT('Disaggregation Records'!$D$95:$D$183,255),0))=0,"",INDEX('Disaggregation Records'!$G$95:$G$183,MATCH(LEFT(Z458,255),LEFT('Disaggregation Records'!$D$95:$D$183,255),0))),"")</f>
        <v/>
      </c>
      <c r="AD458" s="471" t="s">
        <v>773</v>
      </c>
      <c r="AE458" s="219"/>
      <c r="AF458" s="135"/>
      <c r="AG458" s="135"/>
    </row>
    <row r="459" spans="1:33" ht="37.5" customHeight="1" x14ac:dyDescent="0.3">
      <c r="A459" s="366">
        <v>14</v>
      </c>
      <c r="B459" s="383" t="str">
        <f>IFERROR(VLOOKUP(A459,'Coverage Indicators - Section D'!$A$10:$Y$34,25,FALSE),"")</f>
        <v/>
      </c>
      <c r="C459" s="466" t="str">
        <f t="array" ref="C459">IFERROR(IF(INDEX('Disaggregation Records'!$E$95:$E$183,MATCH(LEFT(Z459,255),LEFT('Disaggregation Records'!$D$95:$D$183,255),0))=0,"",INDEX('Disaggregation Records'!$E$95:$E$183,MATCH(LEFT(Z459,255),LEFT('Disaggregation Records'!$D$95:$D$183,255),0))),"")</f>
        <v/>
      </c>
      <c r="D459" s="466" t="str">
        <f t="array" ref="D459">IFERROR(IF(INDEX('Disaggregation Records'!$F$95:$F$183,MATCH(LEFT(Z459,255),LEFT('Disaggregation Records'!$D$95:$D$183,255),0))=0,"",INDEX('Disaggregation Records'!$F$95:$F$183,MATCH(LEFT(Z459,255),LEFT('Disaggregation Records'!$D$95:$D$183,255),0))),"")</f>
        <v/>
      </c>
      <c r="E459" s="385" t="str">
        <f t="array" ref="E459">IFERROR(IF(INDEX('Disaggregation Data'!$K$315:$K$536,MATCH(LEFT(X459,255),LEFT('Disaggregation Data'!$J$315:$J$536,255),0))=0,"",INDEX('Disaggregation Data'!$K$315:$K$536,MATCH(LEFT(X459,255),LEFT('Disaggregation Data'!J$315:$J$536,255),0))),"")</f>
        <v/>
      </c>
      <c r="F459" s="386" t="str">
        <f t="array" ref="F459">IFERROR(IF(INDEX('Disaggregation Data'!$L$315:$L$536,MATCH(LEFT(X459,255),LEFT('Disaggregation Data'!$J$315:$J$536,255),0))=0,"",INDEX('Disaggregation Data'!$L$315:$L$536,MATCH(LEFT(X459,255),LEFT('Disaggregation Data'!J$315:$J$536,255),0))),"")</f>
        <v/>
      </c>
      <c r="G459" s="441" t="str">
        <f t="array" ref="G459">IFERROR(IF(INDEX('Disaggregation Data'!$M$315:$M$536,MATCH(LEFT(X459,255),LEFT('Disaggregation Data'!$J$315:$J$536,255),0))=0,(E459/F459)*100,INDEX('Disaggregation Data'!$M$315:$M$536,MATCH(LEFT(X459,255),LEFT('Disaggregation Data'!J$315:$J$536,255),0))),"")</f>
        <v/>
      </c>
      <c r="H459" s="389" t="str">
        <f t="array" ref="H459">IFERROR(IF(INDEX('Disaggregation Data'!$N$315:$N$536,MATCH(LEFT(X459,255),LEFT('Disaggregation Data'!$J$315:$J$536,255),0))=0,"",INDEX('Disaggregation Data'!$N$315:$N$536,MATCH(LEFT(X459,255),LEFT('Disaggregation Data'!J$315:$J$536,255),0))),"")</f>
        <v/>
      </c>
      <c r="I459" s="470"/>
      <c r="J459" s="470"/>
      <c r="K459" s="470"/>
      <c r="L459" s="470"/>
      <c r="M459" s="470"/>
      <c r="N459" s="470"/>
      <c r="O459" s="470"/>
      <c r="P459" s="470"/>
      <c r="Q459" s="470"/>
      <c r="R459" s="470"/>
      <c r="S459" s="470"/>
      <c r="T459" s="470"/>
      <c r="U459" s="389" t="str">
        <f t="array" ref="U459">IFERROR(IF(INDEX('Disaggregation Data'!$O$315:$O$536,MATCH(LEFT(X459,255),LEFT('Disaggregation Data'!$J$315:$J$536,255),0))=0,"",INDEX('Disaggregation Data'!$O$315:$O$536,MATCH(LEFT(X459,255),LEFT('Disaggregation Data'!J$315:$J$536,255),0))),"")</f>
        <v/>
      </c>
      <c r="V459" s="401" t="str">
        <f t="array" ref="V459">IFERROR(IF(INDEX('Disaggregation Data'!$P$315:$P$536,MATCH(LEFT(X459,255),LEFT('Disaggregation Data'!$J$315:$J$536,255),0))=0,"",INDEX('Disaggregation Data'!$P$315:$P$536,MATCH(LEFT(X459,255),LEFT('Disaggregation Data'!J$315:$J$536,255),0))),"")</f>
        <v/>
      </c>
      <c r="W459" s="471"/>
      <c r="X459" s="471" t="str">
        <f t="shared" si="32"/>
        <v/>
      </c>
      <c r="Y459" s="471">
        <f t="shared" si="33"/>
        <v>133</v>
      </c>
      <c r="Z459" s="471" t="str">
        <f t="shared" si="34"/>
        <v/>
      </c>
      <c r="AA459" s="471" t="b">
        <f t="shared" si="35"/>
        <v>0</v>
      </c>
      <c r="AB459" s="471" t="s">
        <v>1920</v>
      </c>
      <c r="AC459" s="471" t="str">
        <f t="array" ref="AC459">IFERROR(IF(INDEX('Disaggregation Records'!$G$95:$G$183,MATCH(LEFT(Z459,255),LEFT('Disaggregation Records'!$D$95:$D$183,255),0))=0,"",INDEX('Disaggregation Records'!$G$95:$G$183,MATCH(LEFT(Z459,255),LEFT('Disaggregation Records'!$D$95:$D$183,255),0))),"")</f>
        <v/>
      </c>
      <c r="AD459" s="471" t="s">
        <v>773</v>
      </c>
      <c r="AE459" s="219"/>
      <c r="AF459" s="135"/>
      <c r="AG459" s="135"/>
    </row>
    <row r="460" spans="1:33" ht="37.5" customHeight="1" x14ac:dyDescent="0.3">
      <c r="A460" s="366">
        <v>14</v>
      </c>
      <c r="B460" s="383" t="str">
        <f>IFERROR(VLOOKUP(A460,'Coverage Indicators - Section D'!$A$10:$Y$34,25,FALSE),"")</f>
        <v/>
      </c>
      <c r="C460" s="466" t="str">
        <f t="array" ref="C460">IFERROR(IF(INDEX('Disaggregation Records'!$E$95:$E$183,MATCH(LEFT(Z460,255),LEFT('Disaggregation Records'!$D$95:$D$183,255),0))=0,"",INDEX('Disaggregation Records'!$E$95:$E$183,MATCH(LEFT(Z460,255),LEFT('Disaggregation Records'!$D$95:$D$183,255),0))),"")</f>
        <v/>
      </c>
      <c r="D460" s="466" t="str">
        <f t="array" ref="D460">IFERROR(IF(INDEX('Disaggregation Records'!$F$95:$F$183,MATCH(LEFT(Z460,255),LEFT('Disaggregation Records'!$D$95:$D$183,255),0))=0,"",INDEX('Disaggregation Records'!$F$95:$F$183,MATCH(LEFT(Z460,255),LEFT('Disaggregation Records'!$D$95:$D$183,255),0))),"")</f>
        <v/>
      </c>
      <c r="E460" s="385" t="str">
        <f t="array" ref="E460">IFERROR(IF(INDEX('Disaggregation Data'!$K$315:$K$536,MATCH(LEFT(X460,255),LEFT('Disaggregation Data'!$J$315:$J$536,255),0))=0,"",INDEX('Disaggregation Data'!$K$315:$K$536,MATCH(LEFT(X460,255),LEFT('Disaggregation Data'!J$315:$J$536,255),0))),"")</f>
        <v/>
      </c>
      <c r="F460" s="386" t="str">
        <f t="array" ref="F460">IFERROR(IF(INDEX('Disaggregation Data'!$L$315:$L$536,MATCH(LEFT(X460,255),LEFT('Disaggregation Data'!$J$315:$J$536,255),0))=0,"",INDEX('Disaggregation Data'!$L$315:$L$536,MATCH(LEFT(X460,255),LEFT('Disaggregation Data'!J$315:$J$536,255),0))),"")</f>
        <v/>
      </c>
      <c r="G460" s="441" t="str">
        <f t="array" ref="G460">IFERROR(IF(INDEX('Disaggregation Data'!$M$315:$M$536,MATCH(LEFT(X460,255),LEFT('Disaggregation Data'!$J$315:$J$536,255),0))=0,(E460/F460)*100,INDEX('Disaggregation Data'!$M$315:$M$536,MATCH(LEFT(X460,255),LEFT('Disaggregation Data'!J$315:$J$536,255),0))),"")</f>
        <v/>
      </c>
      <c r="H460" s="389" t="str">
        <f t="array" ref="H460">IFERROR(IF(INDEX('Disaggregation Data'!$N$315:$N$536,MATCH(LEFT(X460,255),LEFT('Disaggregation Data'!$J$315:$J$536,255),0))=0,"",INDEX('Disaggregation Data'!$N$315:$N$536,MATCH(LEFT(X460,255),LEFT('Disaggregation Data'!J$315:$J$536,255),0))),"")</f>
        <v/>
      </c>
      <c r="I460" s="470"/>
      <c r="J460" s="470"/>
      <c r="K460" s="470"/>
      <c r="L460" s="470"/>
      <c r="M460" s="470"/>
      <c r="N460" s="470"/>
      <c r="O460" s="470"/>
      <c r="P460" s="470"/>
      <c r="Q460" s="470"/>
      <c r="R460" s="470"/>
      <c r="S460" s="470"/>
      <c r="T460" s="470"/>
      <c r="U460" s="389" t="str">
        <f t="array" ref="U460">IFERROR(IF(INDEX('Disaggregation Data'!$O$315:$O$536,MATCH(LEFT(X460,255),LEFT('Disaggregation Data'!$J$315:$J$536,255),0))=0,"",INDEX('Disaggregation Data'!$O$315:$O$536,MATCH(LEFT(X460,255),LEFT('Disaggregation Data'!J$315:$J$536,255),0))),"")</f>
        <v/>
      </c>
      <c r="V460" s="401" t="str">
        <f t="array" ref="V460">IFERROR(IF(INDEX('Disaggregation Data'!$P$315:$P$536,MATCH(LEFT(X460,255),LEFT('Disaggregation Data'!$J$315:$J$536,255),0))=0,"",INDEX('Disaggregation Data'!$P$315:$P$536,MATCH(LEFT(X460,255),LEFT('Disaggregation Data'!J$315:$J$536,255),0))),"")</f>
        <v/>
      </c>
      <c r="W460" s="471"/>
      <c r="X460" s="471" t="str">
        <f t="shared" si="32"/>
        <v/>
      </c>
      <c r="Y460" s="471">
        <f t="shared" si="33"/>
        <v>134</v>
      </c>
      <c r="Z460" s="471" t="str">
        <f t="shared" si="34"/>
        <v/>
      </c>
      <c r="AA460" s="471" t="b">
        <f t="shared" si="35"/>
        <v>0</v>
      </c>
      <c r="AB460" s="471" t="s">
        <v>1921</v>
      </c>
      <c r="AC460" s="471" t="str">
        <f t="array" ref="AC460">IFERROR(IF(INDEX('Disaggregation Records'!$G$95:$G$183,MATCH(LEFT(Z460,255),LEFT('Disaggregation Records'!$D$95:$D$183,255),0))=0,"",INDEX('Disaggregation Records'!$G$95:$G$183,MATCH(LEFT(Z460,255),LEFT('Disaggregation Records'!$D$95:$D$183,255),0))),"")</f>
        <v/>
      </c>
      <c r="AD460" s="471" t="s">
        <v>773</v>
      </c>
      <c r="AE460" s="219"/>
      <c r="AF460" s="135"/>
      <c r="AG460" s="135"/>
    </row>
    <row r="461" spans="1:33" ht="37.5" customHeight="1" x14ac:dyDescent="0.3">
      <c r="A461" s="366">
        <v>14</v>
      </c>
      <c r="B461" s="383" t="str">
        <f>IFERROR(VLOOKUP(A461,'Coverage Indicators - Section D'!$A$10:$Y$34,25,FALSE),"")</f>
        <v/>
      </c>
      <c r="C461" s="466" t="str">
        <f t="array" ref="C461">IFERROR(IF(INDEX('Disaggregation Records'!$E$95:$E$183,MATCH(LEFT(Z461,255),LEFT('Disaggregation Records'!$D$95:$D$183,255),0))=0,"",INDEX('Disaggregation Records'!$E$95:$E$183,MATCH(LEFT(Z461,255),LEFT('Disaggregation Records'!$D$95:$D$183,255),0))),"")</f>
        <v/>
      </c>
      <c r="D461" s="466" t="str">
        <f t="array" ref="D461">IFERROR(IF(INDEX('Disaggregation Records'!$F$95:$F$183,MATCH(LEFT(Z461,255),LEFT('Disaggregation Records'!$D$95:$D$183,255),0))=0,"",INDEX('Disaggregation Records'!$F$95:$F$183,MATCH(LEFT(Z461,255),LEFT('Disaggregation Records'!$D$95:$D$183,255),0))),"")</f>
        <v/>
      </c>
      <c r="E461" s="385" t="str">
        <f t="array" ref="E461">IFERROR(IF(INDEX('Disaggregation Data'!$K$315:$K$536,MATCH(LEFT(X461,255),LEFT('Disaggregation Data'!$J$315:$J$536,255),0))=0,"",INDEX('Disaggregation Data'!$K$315:$K$536,MATCH(LEFT(X461,255),LEFT('Disaggregation Data'!J$315:$J$536,255),0))),"")</f>
        <v/>
      </c>
      <c r="F461" s="386" t="str">
        <f t="array" ref="F461">IFERROR(IF(INDEX('Disaggregation Data'!$L$315:$L$536,MATCH(LEFT(X461,255),LEFT('Disaggregation Data'!$J$315:$J$536,255),0))=0,"",INDEX('Disaggregation Data'!$L$315:$L$536,MATCH(LEFT(X461,255),LEFT('Disaggregation Data'!J$315:$J$536,255),0))),"")</f>
        <v/>
      </c>
      <c r="G461" s="441" t="str">
        <f t="array" ref="G461">IFERROR(IF(INDEX('Disaggregation Data'!$M$315:$M$536,MATCH(LEFT(X461,255),LEFT('Disaggregation Data'!$J$315:$J$536,255),0))=0,(E461/F461)*100,INDEX('Disaggregation Data'!$M$315:$M$536,MATCH(LEFT(X461,255),LEFT('Disaggregation Data'!J$315:$J$536,255),0))),"")</f>
        <v/>
      </c>
      <c r="H461" s="389" t="str">
        <f t="array" ref="H461">IFERROR(IF(INDEX('Disaggregation Data'!$N$315:$N$536,MATCH(LEFT(X461,255),LEFT('Disaggregation Data'!$J$315:$J$536,255),0))=0,"",INDEX('Disaggregation Data'!$N$315:$N$536,MATCH(LEFT(X461,255),LEFT('Disaggregation Data'!J$315:$J$536,255),0))),"")</f>
        <v/>
      </c>
      <c r="I461" s="470"/>
      <c r="J461" s="470"/>
      <c r="K461" s="470"/>
      <c r="L461" s="470"/>
      <c r="M461" s="470"/>
      <c r="N461" s="470"/>
      <c r="O461" s="470"/>
      <c r="P461" s="470"/>
      <c r="Q461" s="470"/>
      <c r="R461" s="470"/>
      <c r="S461" s="470"/>
      <c r="T461" s="470"/>
      <c r="U461" s="389" t="str">
        <f t="array" ref="U461">IFERROR(IF(INDEX('Disaggregation Data'!$O$315:$O$536,MATCH(LEFT(X461,255),LEFT('Disaggregation Data'!$J$315:$J$536,255),0))=0,"",INDEX('Disaggregation Data'!$O$315:$O$536,MATCH(LEFT(X461,255),LEFT('Disaggregation Data'!J$315:$J$536,255),0))),"")</f>
        <v/>
      </c>
      <c r="V461" s="401" t="str">
        <f t="array" ref="V461">IFERROR(IF(INDEX('Disaggregation Data'!$P$315:$P$536,MATCH(LEFT(X461,255),LEFT('Disaggregation Data'!$J$315:$J$536,255),0))=0,"",INDEX('Disaggregation Data'!$P$315:$P$536,MATCH(LEFT(X461,255),LEFT('Disaggregation Data'!J$315:$J$536,255),0))),"")</f>
        <v/>
      </c>
      <c r="W461" s="471"/>
      <c r="X461" s="471" t="str">
        <f t="shared" si="32"/>
        <v/>
      </c>
      <c r="Y461" s="471">
        <f t="shared" si="33"/>
        <v>135</v>
      </c>
      <c r="Z461" s="471" t="str">
        <f t="shared" si="34"/>
        <v/>
      </c>
      <c r="AA461" s="471" t="b">
        <f t="shared" si="35"/>
        <v>0</v>
      </c>
      <c r="AB461" s="471" t="s">
        <v>1922</v>
      </c>
      <c r="AC461" s="471" t="str">
        <f t="array" ref="AC461">IFERROR(IF(INDEX('Disaggregation Records'!$G$95:$G$183,MATCH(LEFT(Z461,255),LEFT('Disaggregation Records'!$D$95:$D$183,255),0))=0,"",INDEX('Disaggregation Records'!$G$95:$G$183,MATCH(LEFT(Z461,255),LEFT('Disaggregation Records'!$D$95:$D$183,255),0))),"")</f>
        <v/>
      </c>
      <c r="AD461" s="471" t="s">
        <v>773</v>
      </c>
      <c r="AE461" s="219"/>
      <c r="AF461" s="135"/>
      <c r="AG461" s="135"/>
    </row>
    <row r="462" spans="1:33" ht="37.5" customHeight="1" x14ac:dyDescent="0.3">
      <c r="A462" s="366">
        <v>14</v>
      </c>
      <c r="B462" s="383" t="str">
        <f>IFERROR(VLOOKUP(A462,'Coverage Indicators - Section D'!$A$10:$Y$34,25,FALSE),"")</f>
        <v/>
      </c>
      <c r="C462" s="466" t="str">
        <f t="array" ref="C462">IFERROR(IF(INDEX('Disaggregation Records'!$E$95:$E$183,MATCH(LEFT(Z462,255),LEFT('Disaggregation Records'!$D$95:$D$183,255),0))=0,"",INDEX('Disaggregation Records'!$E$95:$E$183,MATCH(LEFT(Z462,255),LEFT('Disaggregation Records'!$D$95:$D$183,255),0))),"")</f>
        <v/>
      </c>
      <c r="D462" s="466" t="str">
        <f t="array" ref="D462">IFERROR(IF(INDEX('Disaggregation Records'!$F$95:$F$183,MATCH(LEFT(Z462,255),LEFT('Disaggregation Records'!$D$95:$D$183,255),0))=0,"",INDEX('Disaggregation Records'!$F$95:$F$183,MATCH(LEFT(Z462,255),LEFT('Disaggregation Records'!$D$95:$D$183,255),0))),"")</f>
        <v/>
      </c>
      <c r="E462" s="385" t="str">
        <f t="array" ref="E462">IFERROR(IF(INDEX('Disaggregation Data'!$K$315:$K$536,MATCH(LEFT(X462,255),LEFT('Disaggregation Data'!$J$315:$J$536,255),0))=0,"",INDEX('Disaggregation Data'!$K$315:$K$536,MATCH(LEFT(X462,255),LEFT('Disaggregation Data'!J$315:$J$536,255),0))),"")</f>
        <v/>
      </c>
      <c r="F462" s="386" t="str">
        <f t="array" ref="F462">IFERROR(IF(INDEX('Disaggregation Data'!$L$315:$L$536,MATCH(LEFT(X462,255),LEFT('Disaggregation Data'!$J$315:$J$536,255),0))=0,"",INDEX('Disaggregation Data'!$L$315:$L$536,MATCH(LEFT(X462,255),LEFT('Disaggregation Data'!J$315:$J$536,255),0))),"")</f>
        <v/>
      </c>
      <c r="G462" s="441" t="str">
        <f t="array" ref="G462">IFERROR(IF(INDEX('Disaggregation Data'!$M$315:$M$536,MATCH(LEFT(X462,255),LEFT('Disaggregation Data'!$J$315:$J$536,255),0))=0,(E462/F462)*100,INDEX('Disaggregation Data'!$M$315:$M$536,MATCH(LEFT(X462,255),LEFT('Disaggregation Data'!J$315:$J$536,255),0))),"")</f>
        <v/>
      </c>
      <c r="H462" s="389" t="str">
        <f t="array" ref="H462">IFERROR(IF(INDEX('Disaggregation Data'!$N$315:$N$536,MATCH(LEFT(X462,255),LEFT('Disaggregation Data'!$J$315:$J$536,255),0))=0,"",INDEX('Disaggregation Data'!$N$315:$N$536,MATCH(LEFT(X462,255),LEFT('Disaggregation Data'!J$315:$J$536,255),0))),"")</f>
        <v/>
      </c>
      <c r="I462" s="470"/>
      <c r="J462" s="470"/>
      <c r="K462" s="470"/>
      <c r="L462" s="470"/>
      <c r="M462" s="470"/>
      <c r="N462" s="470"/>
      <c r="O462" s="470"/>
      <c r="P462" s="470"/>
      <c r="Q462" s="470"/>
      <c r="R462" s="470"/>
      <c r="S462" s="470"/>
      <c r="T462" s="470"/>
      <c r="U462" s="389" t="str">
        <f t="array" ref="U462">IFERROR(IF(INDEX('Disaggregation Data'!$O$315:$O$536,MATCH(LEFT(X462,255),LEFT('Disaggregation Data'!$J$315:$J$536,255),0))=0,"",INDEX('Disaggregation Data'!$O$315:$O$536,MATCH(LEFT(X462,255),LEFT('Disaggregation Data'!J$315:$J$536,255),0))),"")</f>
        <v/>
      </c>
      <c r="V462" s="401" t="str">
        <f t="array" ref="V462">IFERROR(IF(INDEX('Disaggregation Data'!$P$315:$P$536,MATCH(LEFT(X462,255),LEFT('Disaggregation Data'!$J$315:$J$536,255),0))=0,"",INDEX('Disaggregation Data'!$P$315:$P$536,MATCH(LEFT(X462,255),LEFT('Disaggregation Data'!J$315:$J$536,255),0))),"")</f>
        <v/>
      </c>
      <c r="W462" s="471"/>
      <c r="X462" s="471" t="str">
        <f t="shared" si="32"/>
        <v/>
      </c>
      <c r="Y462" s="471">
        <f t="shared" si="33"/>
        <v>136</v>
      </c>
      <c r="Z462" s="471" t="str">
        <f t="shared" si="34"/>
        <v/>
      </c>
      <c r="AA462" s="471" t="b">
        <f t="shared" si="35"/>
        <v>0</v>
      </c>
      <c r="AB462" s="471" t="s">
        <v>1923</v>
      </c>
      <c r="AC462" s="471" t="str">
        <f t="array" ref="AC462">IFERROR(IF(INDEX('Disaggregation Records'!$G$95:$G$183,MATCH(LEFT(Z462,255),LEFT('Disaggregation Records'!$D$95:$D$183,255),0))=0,"",INDEX('Disaggregation Records'!$G$95:$G$183,MATCH(LEFT(Z462,255),LEFT('Disaggregation Records'!$D$95:$D$183,255),0))),"")</f>
        <v/>
      </c>
      <c r="AD462" s="471" t="s">
        <v>773</v>
      </c>
      <c r="AE462" s="219"/>
      <c r="AF462" s="135"/>
      <c r="AG462" s="135"/>
    </row>
    <row r="463" spans="1:33" ht="37.5" customHeight="1" x14ac:dyDescent="0.3">
      <c r="A463" s="366">
        <v>14</v>
      </c>
      <c r="B463" s="383" t="str">
        <f>IFERROR(VLOOKUP(A463,'Coverage Indicators - Section D'!$A$10:$Y$34,25,FALSE),"")</f>
        <v/>
      </c>
      <c r="C463" s="466" t="str">
        <f t="array" ref="C463">IFERROR(IF(INDEX('Disaggregation Records'!$E$95:$E$183,MATCH(LEFT(Z463,255),LEFT('Disaggregation Records'!$D$95:$D$183,255),0))=0,"",INDEX('Disaggregation Records'!$E$95:$E$183,MATCH(LEFT(Z463,255),LEFT('Disaggregation Records'!$D$95:$D$183,255),0))),"")</f>
        <v/>
      </c>
      <c r="D463" s="466" t="str">
        <f t="array" ref="D463">IFERROR(IF(INDEX('Disaggregation Records'!$F$95:$F$183,MATCH(LEFT(Z463,255),LEFT('Disaggregation Records'!$D$95:$D$183,255),0))=0,"",INDEX('Disaggregation Records'!$F$95:$F$183,MATCH(LEFT(Z463,255),LEFT('Disaggregation Records'!$D$95:$D$183,255),0))),"")</f>
        <v/>
      </c>
      <c r="E463" s="385" t="str">
        <f t="array" ref="E463">IFERROR(IF(INDEX('Disaggregation Data'!$K$315:$K$536,MATCH(LEFT(X463,255),LEFT('Disaggregation Data'!$J$315:$J$536,255),0))=0,"",INDEX('Disaggregation Data'!$K$315:$K$536,MATCH(LEFT(X463,255),LEFT('Disaggregation Data'!J$315:$J$536,255),0))),"")</f>
        <v/>
      </c>
      <c r="F463" s="386" t="str">
        <f t="array" ref="F463">IFERROR(IF(INDEX('Disaggregation Data'!$L$315:$L$536,MATCH(LEFT(X463,255),LEFT('Disaggregation Data'!$J$315:$J$536,255),0))=0,"",INDEX('Disaggregation Data'!$L$315:$L$536,MATCH(LEFT(X463,255),LEFT('Disaggregation Data'!J$315:$J$536,255),0))),"")</f>
        <v/>
      </c>
      <c r="G463" s="441" t="str">
        <f t="array" ref="G463">IFERROR(IF(INDEX('Disaggregation Data'!$M$315:$M$536,MATCH(LEFT(X463,255),LEFT('Disaggregation Data'!$J$315:$J$536,255),0))=0,(E463/F463)*100,INDEX('Disaggregation Data'!$M$315:$M$536,MATCH(LEFT(X463,255),LEFT('Disaggregation Data'!J$315:$J$536,255),0))),"")</f>
        <v/>
      </c>
      <c r="H463" s="389" t="str">
        <f t="array" ref="H463">IFERROR(IF(INDEX('Disaggregation Data'!$N$315:$N$536,MATCH(LEFT(X463,255),LEFT('Disaggregation Data'!$J$315:$J$536,255),0))=0,"",INDEX('Disaggregation Data'!$N$315:$N$536,MATCH(LEFT(X463,255),LEFT('Disaggregation Data'!J$315:$J$536,255),0))),"")</f>
        <v/>
      </c>
      <c r="I463" s="470"/>
      <c r="J463" s="470"/>
      <c r="K463" s="470"/>
      <c r="L463" s="470"/>
      <c r="M463" s="470"/>
      <c r="N463" s="470"/>
      <c r="O463" s="470"/>
      <c r="P463" s="470"/>
      <c r="Q463" s="470"/>
      <c r="R463" s="470"/>
      <c r="S463" s="470"/>
      <c r="T463" s="470"/>
      <c r="U463" s="389" t="str">
        <f t="array" ref="U463">IFERROR(IF(INDEX('Disaggregation Data'!$O$315:$O$536,MATCH(LEFT(X463,255),LEFT('Disaggregation Data'!$J$315:$J$536,255),0))=0,"",INDEX('Disaggregation Data'!$O$315:$O$536,MATCH(LEFT(X463,255),LEFT('Disaggregation Data'!J$315:$J$536,255),0))),"")</f>
        <v/>
      </c>
      <c r="V463" s="401" t="str">
        <f t="array" ref="V463">IFERROR(IF(INDEX('Disaggregation Data'!$P$315:$P$536,MATCH(LEFT(X463,255),LEFT('Disaggregation Data'!$J$315:$J$536,255),0))=0,"",INDEX('Disaggregation Data'!$P$315:$P$536,MATCH(LEFT(X463,255),LEFT('Disaggregation Data'!J$315:$J$536,255),0))),"")</f>
        <v/>
      </c>
      <c r="W463" s="471"/>
      <c r="X463" s="471" t="str">
        <f t="shared" si="32"/>
        <v/>
      </c>
      <c r="Y463" s="471">
        <f t="shared" si="33"/>
        <v>137</v>
      </c>
      <c r="Z463" s="471" t="str">
        <f t="shared" si="34"/>
        <v/>
      </c>
      <c r="AA463" s="471" t="b">
        <f t="shared" si="35"/>
        <v>0</v>
      </c>
      <c r="AB463" s="471" t="s">
        <v>1924</v>
      </c>
      <c r="AC463" s="471" t="str">
        <f t="array" ref="AC463">IFERROR(IF(INDEX('Disaggregation Records'!$G$95:$G$183,MATCH(LEFT(Z463,255),LEFT('Disaggregation Records'!$D$95:$D$183,255),0))=0,"",INDEX('Disaggregation Records'!$G$95:$G$183,MATCH(LEFT(Z463,255),LEFT('Disaggregation Records'!$D$95:$D$183,255),0))),"")</f>
        <v/>
      </c>
      <c r="AD463" s="471" t="s">
        <v>773</v>
      </c>
      <c r="AE463" s="219"/>
      <c r="AF463" s="135"/>
      <c r="AG463" s="135"/>
    </row>
    <row r="464" spans="1:33" ht="37.5" customHeight="1" x14ac:dyDescent="0.3">
      <c r="A464" s="366">
        <v>14</v>
      </c>
      <c r="B464" s="383" t="str">
        <f>IFERROR(VLOOKUP(A464,'Coverage Indicators - Section D'!$A$10:$Y$34,25,FALSE),"")</f>
        <v/>
      </c>
      <c r="C464" s="466" t="str">
        <f t="array" ref="C464">IFERROR(IF(INDEX('Disaggregation Records'!$E$95:$E$183,MATCH(LEFT(Z464,255),LEFT('Disaggregation Records'!$D$95:$D$183,255),0))=0,"",INDEX('Disaggregation Records'!$E$95:$E$183,MATCH(LEFT(Z464,255),LEFT('Disaggregation Records'!$D$95:$D$183,255),0))),"")</f>
        <v/>
      </c>
      <c r="D464" s="466" t="str">
        <f t="array" ref="D464">IFERROR(IF(INDEX('Disaggregation Records'!$F$95:$F$183,MATCH(LEFT(Z464,255),LEFT('Disaggregation Records'!$D$95:$D$183,255),0))=0,"",INDEX('Disaggregation Records'!$F$95:$F$183,MATCH(LEFT(Z464,255),LEFT('Disaggregation Records'!$D$95:$D$183,255),0))),"")</f>
        <v/>
      </c>
      <c r="E464" s="385" t="str">
        <f t="array" ref="E464">IFERROR(IF(INDEX('Disaggregation Data'!$K$315:$K$536,MATCH(LEFT(X464,255),LEFT('Disaggregation Data'!$J$315:$J$536,255),0))=0,"",INDEX('Disaggregation Data'!$K$315:$K$536,MATCH(LEFT(X464,255),LEFT('Disaggregation Data'!J$315:$J$536,255),0))),"")</f>
        <v/>
      </c>
      <c r="F464" s="386" t="str">
        <f t="array" ref="F464">IFERROR(IF(INDEX('Disaggregation Data'!$L$315:$L$536,MATCH(LEFT(X464,255),LEFT('Disaggregation Data'!$J$315:$J$536,255),0))=0,"",INDEX('Disaggregation Data'!$L$315:$L$536,MATCH(LEFT(X464,255),LEFT('Disaggregation Data'!J$315:$J$536,255),0))),"")</f>
        <v/>
      </c>
      <c r="G464" s="441" t="str">
        <f t="array" ref="G464">IFERROR(IF(INDEX('Disaggregation Data'!$M$315:$M$536,MATCH(LEFT(X464,255),LEFT('Disaggregation Data'!$J$315:$J$536,255),0))=0,(E464/F464)*100,INDEX('Disaggregation Data'!$M$315:$M$536,MATCH(LEFT(X464,255),LEFT('Disaggregation Data'!J$315:$J$536,255),0))),"")</f>
        <v/>
      </c>
      <c r="H464" s="389" t="str">
        <f t="array" ref="H464">IFERROR(IF(INDEX('Disaggregation Data'!$N$315:$N$536,MATCH(LEFT(X464,255),LEFT('Disaggregation Data'!$J$315:$J$536,255),0))=0,"",INDEX('Disaggregation Data'!$N$315:$N$536,MATCH(LEFT(X464,255),LEFT('Disaggregation Data'!J$315:$J$536,255),0))),"")</f>
        <v/>
      </c>
      <c r="I464" s="470"/>
      <c r="J464" s="470"/>
      <c r="K464" s="470"/>
      <c r="L464" s="470"/>
      <c r="M464" s="470"/>
      <c r="N464" s="470"/>
      <c r="O464" s="470"/>
      <c r="P464" s="470"/>
      <c r="Q464" s="470"/>
      <c r="R464" s="470"/>
      <c r="S464" s="470"/>
      <c r="T464" s="470"/>
      <c r="U464" s="389" t="str">
        <f t="array" ref="U464">IFERROR(IF(INDEX('Disaggregation Data'!$O$315:$O$536,MATCH(LEFT(X464,255),LEFT('Disaggregation Data'!$J$315:$J$536,255),0))=0,"",INDEX('Disaggregation Data'!$O$315:$O$536,MATCH(LEFT(X464,255),LEFT('Disaggregation Data'!J$315:$J$536,255),0))),"")</f>
        <v/>
      </c>
      <c r="V464" s="401" t="str">
        <f t="array" ref="V464">IFERROR(IF(INDEX('Disaggregation Data'!$P$315:$P$536,MATCH(LEFT(X464,255),LEFT('Disaggregation Data'!$J$315:$J$536,255),0))=0,"",INDEX('Disaggregation Data'!$P$315:$P$536,MATCH(LEFT(X464,255),LEFT('Disaggregation Data'!J$315:$J$536,255),0))),"")</f>
        <v/>
      </c>
      <c r="W464" s="471"/>
      <c r="X464" s="471" t="str">
        <f t="shared" si="32"/>
        <v/>
      </c>
      <c r="Y464" s="471">
        <f t="shared" si="33"/>
        <v>138</v>
      </c>
      <c r="Z464" s="471" t="str">
        <f t="shared" si="34"/>
        <v/>
      </c>
      <c r="AA464" s="471" t="b">
        <f t="shared" si="35"/>
        <v>0</v>
      </c>
      <c r="AB464" s="471" t="s">
        <v>1925</v>
      </c>
      <c r="AC464" s="471" t="str">
        <f t="array" ref="AC464">IFERROR(IF(INDEX('Disaggregation Records'!$G$95:$G$183,MATCH(LEFT(Z464,255),LEFT('Disaggregation Records'!$D$95:$D$183,255),0))=0,"",INDEX('Disaggregation Records'!$G$95:$G$183,MATCH(LEFT(Z464,255),LEFT('Disaggregation Records'!$D$95:$D$183,255),0))),"")</f>
        <v/>
      </c>
      <c r="AD464" s="471" t="s">
        <v>773</v>
      </c>
      <c r="AE464" s="219"/>
      <c r="AF464" s="135"/>
      <c r="AG464" s="135"/>
    </row>
    <row r="465" spans="1:33" ht="37.5" customHeight="1" x14ac:dyDescent="0.3">
      <c r="A465" s="366">
        <v>14</v>
      </c>
      <c r="B465" s="383" t="str">
        <f>IFERROR(VLOOKUP(A465,'Coverage Indicators - Section D'!$A$10:$Y$34,25,FALSE),"")</f>
        <v/>
      </c>
      <c r="C465" s="466" t="str">
        <f t="array" ref="C465">IFERROR(IF(INDEX('Disaggregation Records'!$E$95:$E$183,MATCH(LEFT(Z465,255),LEFT('Disaggregation Records'!$D$95:$D$183,255),0))=0,"",INDEX('Disaggregation Records'!$E$95:$E$183,MATCH(LEFT(Z465,255),LEFT('Disaggregation Records'!$D$95:$D$183,255),0))),"")</f>
        <v/>
      </c>
      <c r="D465" s="466" t="str">
        <f t="array" ref="D465">IFERROR(IF(INDEX('Disaggregation Records'!$F$95:$F$183,MATCH(LEFT(Z465,255),LEFT('Disaggregation Records'!$D$95:$D$183,255),0))=0,"",INDEX('Disaggregation Records'!$F$95:$F$183,MATCH(LEFT(Z465,255),LEFT('Disaggregation Records'!$D$95:$D$183,255),0))),"")</f>
        <v/>
      </c>
      <c r="E465" s="385" t="str">
        <f t="array" ref="E465">IFERROR(IF(INDEX('Disaggregation Data'!$K$315:$K$536,MATCH(LEFT(X465,255),LEFT('Disaggregation Data'!$J$315:$J$536,255),0))=0,"",INDEX('Disaggregation Data'!$K$315:$K$536,MATCH(LEFT(X465,255),LEFT('Disaggregation Data'!J$315:$J$536,255),0))),"")</f>
        <v/>
      </c>
      <c r="F465" s="386" t="str">
        <f t="array" ref="F465">IFERROR(IF(INDEX('Disaggregation Data'!$L$315:$L$536,MATCH(LEFT(X465,255),LEFT('Disaggregation Data'!$J$315:$J$536,255),0))=0,"",INDEX('Disaggregation Data'!$L$315:$L$536,MATCH(LEFT(X465,255),LEFT('Disaggregation Data'!J$315:$J$536,255),0))),"")</f>
        <v/>
      </c>
      <c r="G465" s="441" t="str">
        <f t="array" ref="G465">IFERROR(IF(INDEX('Disaggregation Data'!$M$315:$M$536,MATCH(LEFT(X465,255),LEFT('Disaggregation Data'!$J$315:$J$536,255),0))=0,(E465/F465)*100,INDEX('Disaggregation Data'!$M$315:$M$536,MATCH(LEFT(X465,255),LEFT('Disaggregation Data'!J$315:$J$536,255),0))),"")</f>
        <v/>
      </c>
      <c r="H465" s="389" t="str">
        <f t="array" ref="H465">IFERROR(IF(INDEX('Disaggregation Data'!$N$315:$N$536,MATCH(LEFT(X465,255),LEFT('Disaggregation Data'!$J$315:$J$536,255),0))=0,"",INDEX('Disaggregation Data'!$N$315:$N$536,MATCH(LEFT(X465,255),LEFT('Disaggregation Data'!J$315:$J$536,255),0))),"")</f>
        <v/>
      </c>
      <c r="I465" s="470"/>
      <c r="J465" s="470"/>
      <c r="K465" s="470"/>
      <c r="L465" s="470"/>
      <c r="M465" s="470"/>
      <c r="N465" s="470"/>
      <c r="O465" s="470"/>
      <c r="P465" s="470"/>
      <c r="Q465" s="470"/>
      <c r="R465" s="470"/>
      <c r="S465" s="470"/>
      <c r="T465" s="470"/>
      <c r="U465" s="389" t="str">
        <f t="array" ref="U465">IFERROR(IF(INDEX('Disaggregation Data'!$O$315:$O$536,MATCH(LEFT(X465,255),LEFT('Disaggregation Data'!$J$315:$J$536,255),0))=0,"",INDEX('Disaggregation Data'!$O$315:$O$536,MATCH(LEFT(X465,255),LEFT('Disaggregation Data'!J$315:$J$536,255),0))),"")</f>
        <v/>
      </c>
      <c r="V465" s="401" t="str">
        <f t="array" ref="V465">IFERROR(IF(INDEX('Disaggregation Data'!$P$315:$P$536,MATCH(LEFT(X465,255),LEFT('Disaggregation Data'!$J$315:$J$536,255),0))=0,"",INDEX('Disaggregation Data'!$P$315:$P$536,MATCH(LEFT(X465,255),LEFT('Disaggregation Data'!J$315:$J$536,255),0))),"")</f>
        <v/>
      </c>
      <c r="W465" s="471"/>
      <c r="X465" s="471" t="str">
        <f t="shared" si="32"/>
        <v/>
      </c>
      <c r="Y465" s="471">
        <f t="shared" si="33"/>
        <v>139</v>
      </c>
      <c r="Z465" s="471" t="str">
        <f t="shared" si="34"/>
        <v/>
      </c>
      <c r="AA465" s="471" t="b">
        <f t="shared" si="35"/>
        <v>0</v>
      </c>
      <c r="AB465" s="471" t="s">
        <v>1926</v>
      </c>
      <c r="AC465" s="471" t="str">
        <f t="array" ref="AC465">IFERROR(IF(INDEX('Disaggregation Records'!$G$95:$G$183,MATCH(LEFT(Z465,255),LEFT('Disaggregation Records'!$D$95:$D$183,255),0))=0,"",INDEX('Disaggregation Records'!$G$95:$G$183,MATCH(LEFT(Z465,255),LEFT('Disaggregation Records'!$D$95:$D$183,255),0))),"")</f>
        <v/>
      </c>
      <c r="AD465" s="471" t="s">
        <v>773</v>
      </c>
      <c r="AE465" s="219"/>
      <c r="AF465" s="135"/>
      <c r="AG465" s="135"/>
    </row>
    <row r="466" spans="1:33" ht="37.5" customHeight="1" x14ac:dyDescent="0.3">
      <c r="A466" s="366">
        <v>14</v>
      </c>
      <c r="B466" s="383" t="str">
        <f>IFERROR(VLOOKUP(A466,'Coverage Indicators - Section D'!$A$10:$Y$34,25,FALSE),"")</f>
        <v/>
      </c>
      <c r="C466" s="466" t="str">
        <f t="array" ref="C466">IFERROR(IF(INDEX('Disaggregation Records'!$E$95:$E$183,MATCH(LEFT(Z466,255),LEFT('Disaggregation Records'!$D$95:$D$183,255),0))=0,"",INDEX('Disaggregation Records'!$E$95:$E$183,MATCH(LEFT(Z466,255),LEFT('Disaggregation Records'!$D$95:$D$183,255),0))),"")</f>
        <v/>
      </c>
      <c r="D466" s="466" t="str">
        <f t="array" ref="D466">IFERROR(IF(INDEX('Disaggregation Records'!$F$95:$F$183,MATCH(LEFT(Z466,255),LEFT('Disaggregation Records'!$D$95:$D$183,255),0))=0,"",INDEX('Disaggregation Records'!$F$95:$F$183,MATCH(LEFT(Z466,255),LEFT('Disaggregation Records'!$D$95:$D$183,255),0))),"")</f>
        <v/>
      </c>
      <c r="E466" s="385" t="str">
        <f t="array" ref="E466">IFERROR(IF(INDEX('Disaggregation Data'!$K$315:$K$536,MATCH(LEFT(X466,255),LEFT('Disaggregation Data'!$J$315:$J$536,255),0))=0,"",INDEX('Disaggregation Data'!$K$315:$K$536,MATCH(LEFT(X466,255),LEFT('Disaggregation Data'!J$315:$J$536,255),0))),"")</f>
        <v/>
      </c>
      <c r="F466" s="386" t="str">
        <f t="array" ref="F466">IFERROR(IF(INDEX('Disaggregation Data'!$L$315:$L$536,MATCH(LEFT(X466,255),LEFT('Disaggregation Data'!$J$315:$J$536,255),0))=0,"",INDEX('Disaggregation Data'!$L$315:$L$536,MATCH(LEFT(X466,255),LEFT('Disaggregation Data'!J$315:$J$536,255),0))),"")</f>
        <v/>
      </c>
      <c r="G466" s="441" t="str">
        <f t="array" ref="G466">IFERROR(IF(INDEX('Disaggregation Data'!$M$315:$M$536,MATCH(LEFT(X466,255),LEFT('Disaggregation Data'!$J$315:$J$536,255),0))=0,(E466/F466)*100,INDEX('Disaggregation Data'!$M$315:$M$536,MATCH(LEFT(X466,255),LEFT('Disaggregation Data'!J$315:$J$536,255),0))),"")</f>
        <v/>
      </c>
      <c r="H466" s="389" t="str">
        <f t="array" ref="H466">IFERROR(IF(INDEX('Disaggregation Data'!$N$315:$N$536,MATCH(LEFT(X466,255),LEFT('Disaggregation Data'!$J$315:$J$536,255),0))=0,"",INDEX('Disaggregation Data'!$N$315:$N$536,MATCH(LEFT(X466,255),LEFT('Disaggregation Data'!J$315:$J$536,255),0))),"")</f>
        <v/>
      </c>
      <c r="I466" s="470"/>
      <c r="J466" s="470"/>
      <c r="K466" s="470"/>
      <c r="L466" s="470"/>
      <c r="M466" s="470"/>
      <c r="N466" s="470"/>
      <c r="O466" s="470"/>
      <c r="P466" s="470"/>
      <c r="Q466" s="470"/>
      <c r="R466" s="470"/>
      <c r="S466" s="470"/>
      <c r="T466" s="470"/>
      <c r="U466" s="389" t="str">
        <f t="array" ref="U466">IFERROR(IF(INDEX('Disaggregation Data'!$O$315:$O$536,MATCH(LEFT(X466,255),LEFT('Disaggregation Data'!$J$315:$J$536,255),0))=0,"",INDEX('Disaggregation Data'!$O$315:$O$536,MATCH(LEFT(X466,255),LEFT('Disaggregation Data'!J$315:$J$536,255),0))),"")</f>
        <v/>
      </c>
      <c r="V466" s="401" t="str">
        <f t="array" ref="V466">IFERROR(IF(INDEX('Disaggregation Data'!$P$315:$P$536,MATCH(LEFT(X466,255),LEFT('Disaggregation Data'!$J$315:$J$536,255),0))=0,"",INDEX('Disaggregation Data'!$P$315:$P$536,MATCH(LEFT(X466,255),LEFT('Disaggregation Data'!J$315:$J$536,255),0))),"")</f>
        <v/>
      </c>
      <c r="W466" s="471"/>
      <c r="X466" s="471" t="str">
        <f t="shared" si="32"/>
        <v/>
      </c>
      <c r="Y466" s="471">
        <f t="shared" si="33"/>
        <v>140</v>
      </c>
      <c r="Z466" s="471" t="str">
        <f t="shared" si="34"/>
        <v/>
      </c>
      <c r="AA466" s="471" t="b">
        <f t="shared" si="35"/>
        <v>0</v>
      </c>
      <c r="AB466" s="471" t="s">
        <v>1927</v>
      </c>
      <c r="AC466" s="471" t="str">
        <f t="array" ref="AC466">IFERROR(IF(INDEX('Disaggregation Records'!$G$95:$G$183,MATCH(LEFT(Z466,255),LEFT('Disaggregation Records'!$D$95:$D$183,255),0))=0,"",INDEX('Disaggregation Records'!$G$95:$G$183,MATCH(LEFT(Z466,255),LEFT('Disaggregation Records'!$D$95:$D$183,255),0))),"")</f>
        <v/>
      </c>
      <c r="AD466" s="471" t="s">
        <v>773</v>
      </c>
      <c r="AE466" s="219"/>
      <c r="AF466" s="135"/>
      <c r="AG466" s="135"/>
    </row>
    <row r="467" spans="1:33" ht="37.5" customHeight="1" x14ac:dyDescent="0.3">
      <c r="A467" s="366">
        <v>15</v>
      </c>
      <c r="B467" s="383" t="str">
        <f>IFERROR(VLOOKUP(A467,'Coverage Indicators - Section D'!$A$10:$Y$34,25,FALSE),"")</f>
        <v/>
      </c>
      <c r="C467" s="466" t="str">
        <f t="array" ref="C467">IFERROR(IF(INDEX('Disaggregation Records'!$E$95:$E$183,MATCH(LEFT(Z467,255),LEFT('Disaggregation Records'!$D$95:$D$183,255),0))=0,"",INDEX('Disaggregation Records'!$E$95:$E$183,MATCH(LEFT(Z467,255),LEFT('Disaggregation Records'!$D$95:$D$183,255),0))),"")</f>
        <v/>
      </c>
      <c r="D467" s="466" t="str">
        <f t="array" ref="D467">IFERROR(IF(INDEX('Disaggregation Records'!$F$95:$F$183,MATCH(LEFT(Z467,255),LEFT('Disaggregation Records'!$D$95:$D$183,255),0))=0,"",INDEX('Disaggregation Records'!$F$95:$F$183,MATCH(LEFT(Z467,255),LEFT('Disaggregation Records'!$D$95:$D$183,255),0))),"")</f>
        <v/>
      </c>
      <c r="E467" s="385" t="str">
        <f t="array" ref="E467">IFERROR(IF(INDEX('Disaggregation Data'!$K$315:$K$536,MATCH(LEFT(X467,255),LEFT('Disaggregation Data'!$J$315:$J$536,255),0))=0,"",INDEX('Disaggregation Data'!$K$315:$K$536,MATCH(LEFT(X467,255),LEFT('Disaggregation Data'!J$315:$J$536,255),0))),"")</f>
        <v/>
      </c>
      <c r="F467" s="386" t="str">
        <f t="array" ref="F467">IFERROR(IF(INDEX('Disaggregation Data'!$L$315:$L$536,MATCH(LEFT(X467,255),LEFT('Disaggregation Data'!$J$315:$J$536,255),0))=0,"",INDEX('Disaggregation Data'!$L$315:$L$536,MATCH(LEFT(X467,255),LEFT('Disaggregation Data'!J$315:$J$536,255),0))),"")</f>
        <v/>
      </c>
      <c r="G467" s="441" t="str">
        <f t="array" ref="G467">IFERROR(IF(INDEX('Disaggregation Data'!$M$315:$M$536,MATCH(LEFT(X467,255),LEFT('Disaggregation Data'!$J$315:$J$536,255),0))=0,(E467/F467)*100,INDEX('Disaggregation Data'!$M$315:$M$536,MATCH(LEFT(X467,255),LEFT('Disaggregation Data'!J$315:$J$536,255),0))),"")</f>
        <v/>
      </c>
      <c r="H467" s="389" t="str">
        <f t="array" ref="H467">IFERROR(IF(INDEX('Disaggregation Data'!$N$315:$N$536,MATCH(LEFT(X467,255),LEFT('Disaggregation Data'!$J$315:$J$536,255),0))=0,"",INDEX('Disaggregation Data'!$N$315:$N$536,MATCH(LEFT(X467,255),LEFT('Disaggregation Data'!J$315:$J$536,255),0))),"")</f>
        <v/>
      </c>
      <c r="I467" s="470"/>
      <c r="J467" s="470"/>
      <c r="K467" s="470"/>
      <c r="L467" s="470"/>
      <c r="M467" s="470"/>
      <c r="N467" s="470"/>
      <c r="O467" s="470"/>
      <c r="P467" s="470"/>
      <c r="Q467" s="470"/>
      <c r="R467" s="470"/>
      <c r="S467" s="470"/>
      <c r="T467" s="470"/>
      <c r="U467" s="389" t="str">
        <f t="array" ref="U467">IFERROR(IF(INDEX('Disaggregation Data'!$O$315:$O$536,MATCH(LEFT(X467,255),LEFT('Disaggregation Data'!$J$315:$J$536,255),0))=0,"",INDEX('Disaggregation Data'!$O$315:$O$536,MATCH(LEFT(X467,255),LEFT('Disaggregation Data'!J$315:$J$536,255),0))),"")</f>
        <v/>
      </c>
      <c r="V467" s="401" t="str">
        <f t="array" ref="V467">IFERROR(IF(INDEX('Disaggregation Data'!$P$315:$P$536,MATCH(LEFT(X467,255),LEFT('Disaggregation Data'!$J$315:$J$536,255),0))=0,"",INDEX('Disaggregation Data'!$P$315:$P$536,MATCH(LEFT(X467,255),LEFT('Disaggregation Data'!J$315:$J$536,255),0))),"")</f>
        <v/>
      </c>
      <c r="W467" s="471"/>
      <c r="X467" s="471" t="str">
        <f t="shared" si="32"/>
        <v/>
      </c>
      <c r="Y467" s="471">
        <f t="shared" si="33"/>
        <v>141</v>
      </c>
      <c r="Z467" s="471" t="str">
        <f t="shared" si="34"/>
        <v/>
      </c>
      <c r="AA467" s="471" t="b">
        <f t="shared" si="35"/>
        <v>0</v>
      </c>
      <c r="AB467" s="471" t="s">
        <v>1928</v>
      </c>
      <c r="AC467" s="471" t="str">
        <f t="array" ref="AC467">IFERROR(IF(INDEX('Disaggregation Records'!$G$95:$G$183,MATCH(LEFT(Z467,255),LEFT('Disaggregation Records'!$D$95:$D$183,255),0))=0,"",INDEX('Disaggregation Records'!$G$95:$G$183,MATCH(LEFT(Z467,255),LEFT('Disaggregation Records'!$D$95:$D$183,255),0))),"")</f>
        <v/>
      </c>
      <c r="AD467" s="471" t="s">
        <v>774</v>
      </c>
      <c r="AE467" s="219"/>
      <c r="AF467" s="135"/>
      <c r="AG467" s="135"/>
    </row>
    <row r="468" spans="1:33" ht="37.5" customHeight="1" x14ac:dyDescent="0.3">
      <c r="A468" s="366">
        <v>15</v>
      </c>
      <c r="B468" s="383" t="str">
        <f>IFERROR(VLOOKUP(A468,'Coverage Indicators - Section D'!$A$10:$Y$34,25,FALSE),"")</f>
        <v/>
      </c>
      <c r="C468" s="466" t="str">
        <f t="array" ref="C468">IFERROR(IF(INDEX('Disaggregation Records'!$E$95:$E$183,MATCH(LEFT(Z468,255),LEFT('Disaggregation Records'!$D$95:$D$183,255),0))=0,"",INDEX('Disaggregation Records'!$E$95:$E$183,MATCH(LEFT(Z468,255),LEFT('Disaggregation Records'!$D$95:$D$183,255),0))),"")</f>
        <v/>
      </c>
      <c r="D468" s="466" t="str">
        <f t="array" ref="D468">IFERROR(IF(INDEX('Disaggregation Records'!$F$95:$F$183,MATCH(LEFT(Z468,255),LEFT('Disaggregation Records'!$D$95:$D$183,255),0))=0,"",INDEX('Disaggregation Records'!$F$95:$F$183,MATCH(LEFT(Z468,255),LEFT('Disaggregation Records'!$D$95:$D$183,255),0))),"")</f>
        <v/>
      </c>
      <c r="E468" s="385" t="str">
        <f t="array" ref="E468">IFERROR(IF(INDEX('Disaggregation Data'!$K$315:$K$536,MATCH(LEFT(X468,255),LEFT('Disaggregation Data'!$J$315:$J$536,255),0))=0,"",INDEX('Disaggregation Data'!$K$315:$K$536,MATCH(LEFT(X468,255),LEFT('Disaggregation Data'!J$315:$J$536,255),0))),"")</f>
        <v/>
      </c>
      <c r="F468" s="386" t="str">
        <f t="array" ref="F468">IFERROR(IF(INDEX('Disaggregation Data'!$L$315:$L$536,MATCH(LEFT(X468,255),LEFT('Disaggregation Data'!$J$315:$J$536,255),0))=0,"",INDEX('Disaggregation Data'!$L$315:$L$536,MATCH(LEFT(X468,255),LEFT('Disaggregation Data'!J$315:$J$536,255),0))),"")</f>
        <v/>
      </c>
      <c r="G468" s="441" t="str">
        <f t="array" ref="G468">IFERROR(IF(INDEX('Disaggregation Data'!$M$315:$M$536,MATCH(LEFT(X468,255),LEFT('Disaggregation Data'!$J$315:$J$536,255),0))=0,(E468/F468)*100,INDEX('Disaggregation Data'!$M$315:$M$536,MATCH(LEFT(X468,255),LEFT('Disaggregation Data'!J$315:$J$536,255),0))),"")</f>
        <v/>
      </c>
      <c r="H468" s="389" t="str">
        <f t="array" ref="H468">IFERROR(IF(INDEX('Disaggregation Data'!$N$315:$N$536,MATCH(LEFT(X468,255),LEFT('Disaggregation Data'!$J$315:$J$536,255),0))=0,"",INDEX('Disaggregation Data'!$N$315:$N$536,MATCH(LEFT(X468,255),LEFT('Disaggregation Data'!J$315:$J$536,255),0))),"")</f>
        <v/>
      </c>
      <c r="I468" s="470"/>
      <c r="J468" s="470"/>
      <c r="K468" s="470"/>
      <c r="L468" s="470"/>
      <c r="M468" s="470"/>
      <c r="N468" s="470"/>
      <c r="O468" s="470"/>
      <c r="P468" s="470"/>
      <c r="Q468" s="470"/>
      <c r="R468" s="470"/>
      <c r="S468" s="470"/>
      <c r="T468" s="470"/>
      <c r="U468" s="389" t="str">
        <f t="array" ref="U468">IFERROR(IF(INDEX('Disaggregation Data'!$O$315:$O$536,MATCH(LEFT(X468,255),LEFT('Disaggregation Data'!$J$315:$J$536,255),0))=0,"",INDEX('Disaggregation Data'!$O$315:$O$536,MATCH(LEFT(X468,255),LEFT('Disaggregation Data'!J$315:$J$536,255),0))),"")</f>
        <v/>
      </c>
      <c r="V468" s="401" t="str">
        <f t="array" ref="V468">IFERROR(IF(INDEX('Disaggregation Data'!$P$315:$P$536,MATCH(LEFT(X468,255),LEFT('Disaggregation Data'!$J$315:$J$536,255),0))=0,"",INDEX('Disaggregation Data'!$P$315:$P$536,MATCH(LEFT(X468,255),LEFT('Disaggregation Data'!J$315:$J$536,255),0))),"")</f>
        <v/>
      </c>
      <c r="W468" s="471"/>
      <c r="X468" s="471" t="str">
        <f t="shared" si="32"/>
        <v/>
      </c>
      <c r="Y468" s="471">
        <f t="shared" si="33"/>
        <v>142</v>
      </c>
      <c r="Z468" s="471" t="str">
        <f t="shared" si="34"/>
        <v/>
      </c>
      <c r="AA468" s="471" t="b">
        <f t="shared" si="35"/>
        <v>0</v>
      </c>
      <c r="AB468" s="471" t="s">
        <v>1929</v>
      </c>
      <c r="AC468" s="471" t="str">
        <f t="array" ref="AC468">IFERROR(IF(INDEX('Disaggregation Records'!$G$95:$G$183,MATCH(LEFT(Z468,255),LEFT('Disaggregation Records'!$D$95:$D$183,255),0))=0,"",INDEX('Disaggregation Records'!$G$95:$G$183,MATCH(LEFT(Z468,255),LEFT('Disaggregation Records'!$D$95:$D$183,255),0))),"")</f>
        <v/>
      </c>
      <c r="AD468" s="471" t="s">
        <v>774</v>
      </c>
      <c r="AE468" s="219"/>
      <c r="AF468" s="135"/>
      <c r="AG468" s="135"/>
    </row>
    <row r="469" spans="1:33" ht="37.5" customHeight="1" x14ac:dyDescent="0.3">
      <c r="A469" s="366">
        <v>15</v>
      </c>
      <c r="B469" s="383" t="str">
        <f>IFERROR(VLOOKUP(A469,'Coverage Indicators - Section D'!$A$10:$Y$34,25,FALSE),"")</f>
        <v/>
      </c>
      <c r="C469" s="466" t="str">
        <f t="array" ref="C469">IFERROR(IF(INDEX('Disaggregation Records'!$E$95:$E$183,MATCH(LEFT(Z469,255),LEFT('Disaggregation Records'!$D$95:$D$183,255),0))=0,"",INDEX('Disaggregation Records'!$E$95:$E$183,MATCH(LEFT(Z469,255),LEFT('Disaggregation Records'!$D$95:$D$183,255),0))),"")</f>
        <v/>
      </c>
      <c r="D469" s="466" t="str">
        <f t="array" ref="D469">IFERROR(IF(INDEX('Disaggregation Records'!$F$95:$F$183,MATCH(LEFT(Z469,255),LEFT('Disaggregation Records'!$D$95:$D$183,255),0))=0,"",INDEX('Disaggregation Records'!$F$95:$F$183,MATCH(LEFT(Z469,255),LEFT('Disaggregation Records'!$D$95:$D$183,255),0))),"")</f>
        <v/>
      </c>
      <c r="E469" s="385" t="str">
        <f t="array" ref="E469">IFERROR(IF(INDEX('Disaggregation Data'!$K$315:$K$536,MATCH(LEFT(X469,255),LEFT('Disaggregation Data'!$J$315:$J$536,255),0))=0,"",INDEX('Disaggregation Data'!$K$315:$K$536,MATCH(LEFT(X469,255),LEFT('Disaggregation Data'!J$315:$J$536,255),0))),"")</f>
        <v/>
      </c>
      <c r="F469" s="386" t="str">
        <f t="array" ref="F469">IFERROR(IF(INDEX('Disaggregation Data'!$L$315:$L$536,MATCH(LEFT(X469,255),LEFT('Disaggregation Data'!$J$315:$J$536,255),0))=0,"",INDEX('Disaggregation Data'!$L$315:$L$536,MATCH(LEFT(X469,255),LEFT('Disaggregation Data'!J$315:$J$536,255),0))),"")</f>
        <v/>
      </c>
      <c r="G469" s="441" t="str">
        <f t="array" ref="G469">IFERROR(IF(INDEX('Disaggregation Data'!$M$315:$M$536,MATCH(LEFT(X469,255),LEFT('Disaggregation Data'!$J$315:$J$536,255),0))=0,(E469/F469)*100,INDEX('Disaggregation Data'!$M$315:$M$536,MATCH(LEFT(X469,255),LEFT('Disaggregation Data'!J$315:$J$536,255),0))),"")</f>
        <v/>
      </c>
      <c r="H469" s="389" t="str">
        <f t="array" ref="H469">IFERROR(IF(INDEX('Disaggregation Data'!$N$315:$N$536,MATCH(LEFT(X469,255),LEFT('Disaggregation Data'!$J$315:$J$536,255),0))=0,"",INDEX('Disaggregation Data'!$N$315:$N$536,MATCH(LEFT(X469,255),LEFT('Disaggregation Data'!J$315:$J$536,255),0))),"")</f>
        <v/>
      </c>
      <c r="I469" s="470"/>
      <c r="J469" s="470"/>
      <c r="K469" s="470"/>
      <c r="L469" s="470"/>
      <c r="M469" s="470"/>
      <c r="N469" s="470"/>
      <c r="O469" s="470"/>
      <c r="P469" s="470"/>
      <c r="Q469" s="470"/>
      <c r="R469" s="470"/>
      <c r="S469" s="470"/>
      <c r="T469" s="470"/>
      <c r="U469" s="389" t="str">
        <f t="array" ref="U469">IFERROR(IF(INDEX('Disaggregation Data'!$O$315:$O$536,MATCH(LEFT(X469,255),LEFT('Disaggregation Data'!$J$315:$J$536,255),0))=0,"",INDEX('Disaggregation Data'!$O$315:$O$536,MATCH(LEFT(X469,255),LEFT('Disaggregation Data'!J$315:$J$536,255),0))),"")</f>
        <v/>
      </c>
      <c r="V469" s="401" t="str">
        <f t="array" ref="V469">IFERROR(IF(INDEX('Disaggregation Data'!$P$315:$P$536,MATCH(LEFT(X469,255),LEFT('Disaggregation Data'!$J$315:$J$536,255),0))=0,"",INDEX('Disaggregation Data'!$P$315:$P$536,MATCH(LEFT(X469,255),LEFT('Disaggregation Data'!J$315:$J$536,255),0))),"")</f>
        <v/>
      </c>
      <c r="W469" s="471"/>
      <c r="X469" s="471" t="str">
        <f t="shared" si="32"/>
        <v/>
      </c>
      <c r="Y469" s="471">
        <f t="shared" si="33"/>
        <v>143</v>
      </c>
      <c r="Z469" s="471" t="str">
        <f t="shared" si="34"/>
        <v/>
      </c>
      <c r="AA469" s="471" t="b">
        <f t="shared" si="35"/>
        <v>0</v>
      </c>
      <c r="AB469" s="471" t="s">
        <v>1930</v>
      </c>
      <c r="AC469" s="471" t="str">
        <f t="array" ref="AC469">IFERROR(IF(INDEX('Disaggregation Records'!$G$95:$G$183,MATCH(LEFT(Z469,255),LEFT('Disaggregation Records'!$D$95:$D$183,255),0))=0,"",INDEX('Disaggregation Records'!$G$95:$G$183,MATCH(LEFT(Z469,255),LEFT('Disaggregation Records'!$D$95:$D$183,255),0))),"")</f>
        <v/>
      </c>
      <c r="AD469" s="471" t="s">
        <v>774</v>
      </c>
      <c r="AE469" s="219"/>
      <c r="AF469" s="135"/>
      <c r="AG469" s="135"/>
    </row>
    <row r="470" spans="1:33" ht="37.5" customHeight="1" x14ac:dyDescent="0.3">
      <c r="A470" s="366">
        <v>15</v>
      </c>
      <c r="B470" s="383" t="str">
        <f>IFERROR(VLOOKUP(A470,'Coverage Indicators - Section D'!$A$10:$Y$34,25,FALSE),"")</f>
        <v/>
      </c>
      <c r="C470" s="466" t="str">
        <f t="array" ref="C470">IFERROR(IF(INDEX('Disaggregation Records'!$E$95:$E$183,MATCH(LEFT(Z470,255),LEFT('Disaggregation Records'!$D$95:$D$183,255),0))=0,"",INDEX('Disaggregation Records'!$E$95:$E$183,MATCH(LEFT(Z470,255),LEFT('Disaggregation Records'!$D$95:$D$183,255),0))),"")</f>
        <v/>
      </c>
      <c r="D470" s="466" t="str">
        <f t="array" ref="D470">IFERROR(IF(INDEX('Disaggregation Records'!$F$95:$F$183,MATCH(LEFT(Z470,255),LEFT('Disaggregation Records'!$D$95:$D$183,255),0))=0,"",INDEX('Disaggregation Records'!$F$95:$F$183,MATCH(LEFT(Z470,255),LEFT('Disaggregation Records'!$D$95:$D$183,255),0))),"")</f>
        <v/>
      </c>
      <c r="E470" s="385" t="str">
        <f t="array" ref="E470">IFERROR(IF(INDEX('Disaggregation Data'!$K$315:$K$536,MATCH(LEFT(X470,255),LEFT('Disaggregation Data'!$J$315:$J$536,255),0))=0,"",INDEX('Disaggregation Data'!$K$315:$K$536,MATCH(LEFT(X470,255),LEFT('Disaggregation Data'!J$315:$J$536,255),0))),"")</f>
        <v/>
      </c>
      <c r="F470" s="386" t="str">
        <f t="array" ref="F470">IFERROR(IF(INDEX('Disaggregation Data'!$L$315:$L$536,MATCH(LEFT(X470,255),LEFT('Disaggregation Data'!$J$315:$J$536,255),0))=0,"",INDEX('Disaggregation Data'!$L$315:$L$536,MATCH(LEFT(X470,255),LEFT('Disaggregation Data'!J$315:$J$536,255),0))),"")</f>
        <v/>
      </c>
      <c r="G470" s="441" t="str">
        <f t="array" ref="G470">IFERROR(IF(INDEX('Disaggregation Data'!$M$315:$M$536,MATCH(LEFT(X470,255),LEFT('Disaggregation Data'!$J$315:$J$536,255),0))=0,(E470/F470)*100,INDEX('Disaggregation Data'!$M$315:$M$536,MATCH(LEFT(X470,255),LEFT('Disaggregation Data'!J$315:$J$536,255),0))),"")</f>
        <v/>
      </c>
      <c r="H470" s="389" t="str">
        <f t="array" ref="H470">IFERROR(IF(INDEX('Disaggregation Data'!$N$315:$N$536,MATCH(LEFT(X470,255),LEFT('Disaggregation Data'!$J$315:$J$536,255),0))=0,"",INDEX('Disaggregation Data'!$N$315:$N$536,MATCH(LEFT(X470,255),LEFT('Disaggregation Data'!J$315:$J$536,255),0))),"")</f>
        <v/>
      </c>
      <c r="I470" s="470"/>
      <c r="J470" s="470"/>
      <c r="K470" s="470"/>
      <c r="L470" s="470"/>
      <c r="M470" s="470"/>
      <c r="N470" s="470"/>
      <c r="O470" s="470"/>
      <c r="P470" s="470"/>
      <c r="Q470" s="470"/>
      <c r="R470" s="470"/>
      <c r="S470" s="470"/>
      <c r="T470" s="470"/>
      <c r="U470" s="389" t="str">
        <f t="array" ref="U470">IFERROR(IF(INDEX('Disaggregation Data'!$O$315:$O$536,MATCH(LEFT(X470,255),LEFT('Disaggregation Data'!$J$315:$J$536,255),0))=0,"",INDEX('Disaggregation Data'!$O$315:$O$536,MATCH(LEFT(X470,255),LEFT('Disaggregation Data'!J$315:$J$536,255),0))),"")</f>
        <v/>
      </c>
      <c r="V470" s="401" t="str">
        <f t="array" ref="V470">IFERROR(IF(INDEX('Disaggregation Data'!$P$315:$P$536,MATCH(LEFT(X470,255),LEFT('Disaggregation Data'!$J$315:$J$536,255),0))=0,"",INDEX('Disaggregation Data'!$P$315:$P$536,MATCH(LEFT(X470,255),LEFT('Disaggregation Data'!J$315:$J$536,255),0))),"")</f>
        <v/>
      </c>
      <c r="W470" s="471"/>
      <c r="X470" s="471" t="str">
        <f t="shared" si="32"/>
        <v/>
      </c>
      <c r="Y470" s="471">
        <f t="shared" si="33"/>
        <v>144</v>
      </c>
      <c r="Z470" s="471" t="str">
        <f t="shared" si="34"/>
        <v/>
      </c>
      <c r="AA470" s="471" t="b">
        <f t="shared" si="35"/>
        <v>0</v>
      </c>
      <c r="AB470" s="471" t="s">
        <v>1931</v>
      </c>
      <c r="AC470" s="471" t="str">
        <f t="array" ref="AC470">IFERROR(IF(INDEX('Disaggregation Records'!$G$95:$G$183,MATCH(LEFT(Z470,255),LEFT('Disaggregation Records'!$D$95:$D$183,255),0))=0,"",INDEX('Disaggregation Records'!$G$95:$G$183,MATCH(LEFT(Z470,255),LEFT('Disaggregation Records'!$D$95:$D$183,255),0))),"")</f>
        <v/>
      </c>
      <c r="AD470" s="471" t="s">
        <v>774</v>
      </c>
      <c r="AE470" s="219"/>
      <c r="AF470" s="135"/>
      <c r="AG470" s="135"/>
    </row>
    <row r="471" spans="1:33" ht="37.5" customHeight="1" x14ac:dyDescent="0.3">
      <c r="A471" s="366">
        <v>15</v>
      </c>
      <c r="B471" s="383" t="str">
        <f>IFERROR(VLOOKUP(A471,'Coverage Indicators - Section D'!$A$10:$Y$34,25,FALSE),"")</f>
        <v/>
      </c>
      <c r="C471" s="466" t="str">
        <f t="array" ref="C471">IFERROR(IF(INDEX('Disaggregation Records'!$E$95:$E$183,MATCH(LEFT(Z471,255),LEFT('Disaggregation Records'!$D$95:$D$183,255),0))=0,"",INDEX('Disaggregation Records'!$E$95:$E$183,MATCH(LEFT(Z471,255),LEFT('Disaggregation Records'!$D$95:$D$183,255),0))),"")</f>
        <v/>
      </c>
      <c r="D471" s="466" t="str">
        <f t="array" ref="D471">IFERROR(IF(INDEX('Disaggregation Records'!$F$95:$F$183,MATCH(LEFT(Z471,255),LEFT('Disaggregation Records'!$D$95:$D$183,255),0))=0,"",INDEX('Disaggregation Records'!$F$95:$F$183,MATCH(LEFT(Z471,255),LEFT('Disaggregation Records'!$D$95:$D$183,255),0))),"")</f>
        <v/>
      </c>
      <c r="E471" s="385" t="str">
        <f t="array" ref="E471">IFERROR(IF(INDEX('Disaggregation Data'!$K$315:$K$536,MATCH(LEFT(X471,255),LEFT('Disaggregation Data'!$J$315:$J$536,255),0))=0,"",INDEX('Disaggregation Data'!$K$315:$K$536,MATCH(LEFT(X471,255),LEFT('Disaggregation Data'!J$315:$J$536,255),0))),"")</f>
        <v/>
      </c>
      <c r="F471" s="386" t="str">
        <f t="array" ref="F471">IFERROR(IF(INDEX('Disaggregation Data'!$L$315:$L$536,MATCH(LEFT(X471,255),LEFT('Disaggregation Data'!$J$315:$J$536,255),0))=0,"",INDEX('Disaggregation Data'!$L$315:$L$536,MATCH(LEFT(X471,255),LEFT('Disaggregation Data'!J$315:$J$536,255),0))),"")</f>
        <v/>
      </c>
      <c r="G471" s="441" t="str">
        <f t="array" ref="G471">IFERROR(IF(INDEX('Disaggregation Data'!$M$315:$M$536,MATCH(LEFT(X471,255),LEFT('Disaggregation Data'!$J$315:$J$536,255),0))=0,(E471/F471)*100,INDEX('Disaggregation Data'!$M$315:$M$536,MATCH(LEFT(X471,255),LEFT('Disaggregation Data'!J$315:$J$536,255),0))),"")</f>
        <v/>
      </c>
      <c r="H471" s="389" t="str">
        <f t="array" ref="H471">IFERROR(IF(INDEX('Disaggregation Data'!$N$315:$N$536,MATCH(LEFT(X471,255),LEFT('Disaggregation Data'!$J$315:$J$536,255),0))=0,"",INDEX('Disaggregation Data'!$N$315:$N$536,MATCH(LEFT(X471,255),LEFT('Disaggregation Data'!J$315:$J$536,255),0))),"")</f>
        <v/>
      </c>
      <c r="I471" s="470"/>
      <c r="J471" s="470"/>
      <c r="K471" s="470"/>
      <c r="L471" s="470"/>
      <c r="M471" s="470"/>
      <c r="N471" s="470"/>
      <c r="O471" s="470"/>
      <c r="P471" s="470"/>
      <c r="Q471" s="470"/>
      <c r="R471" s="470"/>
      <c r="S471" s="470"/>
      <c r="T471" s="470"/>
      <c r="U471" s="389" t="str">
        <f t="array" ref="U471">IFERROR(IF(INDEX('Disaggregation Data'!$O$315:$O$536,MATCH(LEFT(X471,255),LEFT('Disaggregation Data'!$J$315:$J$536,255),0))=0,"",INDEX('Disaggregation Data'!$O$315:$O$536,MATCH(LEFT(X471,255),LEFT('Disaggregation Data'!J$315:$J$536,255),0))),"")</f>
        <v/>
      </c>
      <c r="V471" s="401" t="str">
        <f t="array" ref="V471">IFERROR(IF(INDEX('Disaggregation Data'!$P$315:$P$536,MATCH(LEFT(X471,255),LEFT('Disaggregation Data'!$J$315:$J$536,255),0))=0,"",INDEX('Disaggregation Data'!$P$315:$P$536,MATCH(LEFT(X471,255),LEFT('Disaggregation Data'!J$315:$J$536,255),0))),"")</f>
        <v/>
      </c>
      <c r="W471" s="471"/>
      <c r="X471" s="471" t="str">
        <f t="shared" si="32"/>
        <v/>
      </c>
      <c r="Y471" s="471">
        <f t="shared" si="33"/>
        <v>145</v>
      </c>
      <c r="Z471" s="471" t="str">
        <f t="shared" si="34"/>
        <v/>
      </c>
      <c r="AA471" s="471" t="b">
        <f t="shared" si="35"/>
        <v>0</v>
      </c>
      <c r="AB471" s="471" t="s">
        <v>1932</v>
      </c>
      <c r="AC471" s="471" t="str">
        <f t="array" ref="AC471">IFERROR(IF(INDEX('Disaggregation Records'!$G$95:$G$183,MATCH(LEFT(Z471,255),LEFT('Disaggregation Records'!$D$95:$D$183,255),0))=0,"",INDEX('Disaggregation Records'!$G$95:$G$183,MATCH(LEFT(Z471,255),LEFT('Disaggregation Records'!$D$95:$D$183,255),0))),"")</f>
        <v/>
      </c>
      <c r="AD471" s="471" t="s">
        <v>774</v>
      </c>
      <c r="AE471" s="219"/>
      <c r="AF471" s="135"/>
      <c r="AG471" s="135"/>
    </row>
    <row r="472" spans="1:33" ht="37.5" customHeight="1" x14ac:dyDescent="0.3">
      <c r="A472" s="366">
        <v>15</v>
      </c>
      <c r="B472" s="383" t="str">
        <f>IFERROR(VLOOKUP(A472,'Coverage Indicators - Section D'!$A$10:$Y$34,25,FALSE),"")</f>
        <v/>
      </c>
      <c r="C472" s="466" t="str">
        <f t="array" ref="C472">IFERROR(IF(INDEX('Disaggregation Records'!$E$95:$E$183,MATCH(LEFT(Z472,255),LEFT('Disaggregation Records'!$D$95:$D$183,255),0))=0,"",INDEX('Disaggregation Records'!$E$95:$E$183,MATCH(LEFT(Z472,255),LEFT('Disaggregation Records'!$D$95:$D$183,255),0))),"")</f>
        <v/>
      </c>
      <c r="D472" s="466" t="str">
        <f t="array" ref="D472">IFERROR(IF(INDEX('Disaggregation Records'!$F$95:$F$183,MATCH(LEFT(Z472,255),LEFT('Disaggregation Records'!$D$95:$D$183,255),0))=0,"",INDEX('Disaggregation Records'!$F$95:$F$183,MATCH(LEFT(Z472,255),LEFT('Disaggregation Records'!$D$95:$D$183,255),0))),"")</f>
        <v/>
      </c>
      <c r="E472" s="385" t="str">
        <f t="array" ref="E472">IFERROR(IF(INDEX('Disaggregation Data'!$K$315:$K$536,MATCH(LEFT(X472,255),LEFT('Disaggregation Data'!$J$315:$J$536,255),0))=0,"",INDEX('Disaggregation Data'!$K$315:$K$536,MATCH(LEFT(X472,255),LEFT('Disaggregation Data'!J$315:$J$536,255),0))),"")</f>
        <v/>
      </c>
      <c r="F472" s="386" t="str">
        <f t="array" ref="F472">IFERROR(IF(INDEX('Disaggregation Data'!$L$315:$L$536,MATCH(LEFT(X472,255),LEFT('Disaggregation Data'!$J$315:$J$536,255),0))=0,"",INDEX('Disaggregation Data'!$L$315:$L$536,MATCH(LEFT(X472,255),LEFT('Disaggregation Data'!J$315:$J$536,255),0))),"")</f>
        <v/>
      </c>
      <c r="G472" s="441" t="str">
        <f t="array" ref="G472">IFERROR(IF(INDEX('Disaggregation Data'!$M$315:$M$536,MATCH(LEFT(X472,255),LEFT('Disaggregation Data'!$J$315:$J$536,255),0))=0,(E472/F472)*100,INDEX('Disaggregation Data'!$M$315:$M$536,MATCH(LEFT(X472,255),LEFT('Disaggregation Data'!J$315:$J$536,255),0))),"")</f>
        <v/>
      </c>
      <c r="H472" s="389" t="str">
        <f t="array" ref="H472">IFERROR(IF(INDEX('Disaggregation Data'!$N$315:$N$536,MATCH(LEFT(X472,255),LEFT('Disaggregation Data'!$J$315:$J$536,255),0))=0,"",INDEX('Disaggregation Data'!$N$315:$N$536,MATCH(LEFT(X472,255),LEFT('Disaggregation Data'!J$315:$J$536,255),0))),"")</f>
        <v/>
      </c>
      <c r="I472" s="470"/>
      <c r="J472" s="470"/>
      <c r="K472" s="470"/>
      <c r="L472" s="470"/>
      <c r="M472" s="470"/>
      <c r="N472" s="470"/>
      <c r="O472" s="470"/>
      <c r="P472" s="470"/>
      <c r="Q472" s="470"/>
      <c r="R472" s="470"/>
      <c r="S472" s="470"/>
      <c r="T472" s="470"/>
      <c r="U472" s="389" t="str">
        <f t="array" ref="U472">IFERROR(IF(INDEX('Disaggregation Data'!$O$315:$O$536,MATCH(LEFT(X472,255),LEFT('Disaggregation Data'!$J$315:$J$536,255),0))=0,"",INDEX('Disaggregation Data'!$O$315:$O$536,MATCH(LEFT(X472,255),LEFT('Disaggregation Data'!J$315:$J$536,255),0))),"")</f>
        <v/>
      </c>
      <c r="V472" s="401" t="str">
        <f t="array" ref="V472">IFERROR(IF(INDEX('Disaggregation Data'!$P$315:$P$536,MATCH(LEFT(X472,255),LEFT('Disaggregation Data'!$J$315:$J$536,255),0))=0,"",INDEX('Disaggregation Data'!$P$315:$P$536,MATCH(LEFT(X472,255),LEFT('Disaggregation Data'!J$315:$J$536,255),0))),"")</f>
        <v/>
      </c>
      <c r="W472" s="471"/>
      <c r="X472" s="471" t="str">
        <f t="shared" si="32"/>
        <v/>
      </c>
      <c r="Y472" s="471">
        <f t="shared" si="33"/>
        <v>146</v>
      </c>
      <c r="Z472" s="471" t="str">
        <f t="shared" si="34"/>
        <v/>
      </c>
      <c r="AA472" s="471" t="b">
        <f t="shared" si="35"/>
        <v>0</v>
      </c>
      <c r="AB472" s="471" t="s">
        <v>1933</v>
      </c>
      <c r="AC472" s="471" t="str">
        <f t="array" ref="AC472">IFERROR(IF(INDEX('Disaggregation Records'!$G$95:$G$183,MATCH(LEFT(Z472,255),LEFT('Disaggregation Records'!$D$95:$D$183,255),0))=0,"",INDEX('Disaggregation Records'!$G$95:$G$183,MATCH(LEFT(Z472,255),LEFT('Disaggregation Records'!$D$95:$D$183,255),0))),"")</f>
        <v/>
      </c>
      <c r="AD472" s="471" t="s">
        <v>774</v>
      </c>
      <c r="AE472" s="219"/>
      <c r="AF472" s="135"/>
      <c r="AG472" s="135"/>
    </row>
    <row r="473" spans="1:33" ht="37.5" customHeight="1" x14ac:dyDescent="0.3">
      <c r="A473" s="366">
        <v>15</v>
      </c>
      <c r="B473" s="383" t="str">
        <f>IFERROR(VLOOKUP(A473,'Coverage Indicators - Section D'!$A$10:$Y$34,25,FALSE),"")</f>
        <v/>
      </c>
      <c r="C473" s="466" t="str">
        <f t="array" ref="C473">IFERROR(IF(INDEX('Disaggregation Records'!$E$95:$E$183,MATCH(LEFT(Z473,255),LEFT('Disaggregation Records'!$D$95:$D$183,255),0))=0,"",INDEX('Disaggregation Records'!$E$95:$E$183,MATCH(LEFT(Z473,255),LEFT('Disaggregation Records'!$D$95:$D$183,255),0))),"")</f>
        <v/>
      </c>
      <c r="D473" s="466" t="str">
        <f t="array" ref="D473">IFERROR(IF(INDEX('Disaggregation Records'!$F$95:$F$183,MATCH(LEFT(Z473,255),LEFT('Disaggregation Records'!$D$95:$D$183,255),0))=0,"",INDEX('Disaggregation Records'!$F$95:$F$183,MATCH(LEFT(Z473,255),LEFT('Disaggregation Records'!$D$95:$D$183,255),0))),"")</f>
        <v/>
      </c>
      <c r="E473" s="385" t="str">
        <f t="array" ref="E473">IFERROR(IF(INDEX('Disaggregation Data'!$K$315:$K$536,MATCH(LEFT(X473,255),LEFT('Disaggregation Data'!$J$315:$J$536,255),0))=0,"",INDEX('Disaggregation Data'!$K$315:$K$536,MATCH(LEFT(X473,255),LEFT('Disaggregation Data'!J$315:$J$536,255),0))),"")</f>
        <v/>
      </c>
      <c r="F473" s="386" t="str">
        <f t="array" ref="F473">IFERROR(IF(INDEX('Disaggregation Data'!$L$315:$L$536,MATCH(LEFT(X473,255),LEFT('Disaggregation Data'!$J$315:$J$536,255),0))=0,"",INDEX('Disaggregation Data'!$L$315:$L$536,MATCH(LEFT(X473,255),LEFT('Disaggregation Data'!J$315:$J$536,255),0))),"")</f>
        <v/>
      </c>
      <c r="G473" s="441" t="str">
        <f t="array" ref="G473">IFERROR(IF(INDEX('Disaggregation Data'!$M$315:$M$536,MATCH(LEFT(X473,255),LEFT('Disaggregation Data'!$J$315:$J$536,255),0))=0,(E473/F473)*100,INDEX('Disaggregation Data'!$M$315:$M$536,MATCH(LEFT(X473,255),LEFT('Disaggregation Data'!J$315:$J$536,255),0))),"")</f>
        <v/>
      </c>
      <c r="H473" s="389" t="str">
        <f t="array" ref="H473">IFERROR(IF(INDEX('Disaggregation Data'!$N$315:$N$536,MATCH(LEFT(X473,255),LEFT('Disaggregation Data'!$J$315:$J$536,255),0))=0,"",INDEX('Disaggregation Data'!$N$315:$N$536,MATCH(LEFT(X473,255),LEFT('Disaggregation Data'!J$315:$J$536,255),0))),"")</f>
        <v/>
      </c>
      <c r="I473" s="470"/>
      <c r="J473" s="470"/>
      <c r="K473" s="470"/>
      <c r="L473" s="470"/>
      <c r="M473" s="470"/>
      <c r="N473" s="470"/>
      <c r="O473" s="470"/>
      <c r="P473" s="470"/>
      <c r="Q473" s="470"/>
      <c r="R473" s="470"/>
      <c r="S473" s="470"/>
      <c r="T473" s="470"/>
      <c r="U473" s="389" t="str">
        <f t="array" ref="U473">IFERROR(IF(INDEX('Disaggregation Data'!$O$315:$O$536,MATCH(LEFT(X473,255),LEFT('Disaggregation Data'!$J$315:$J$536,255),0))=0,"",INDEX('Disaggregation Data'!$O$315:$O$536,MATCH(LEFT(X473,255),LEFT('Disaggregation Data'!J$315:$J$536,255),0))),"")</f>
        <v/>
      </c>
      <c r="V473" s="401" t="str">
        <f t="array" ref="V473">IFERROR(IF(INDEX('Disaggregation Data'!$P$315:$P$536,MATCH(LEFT(X473,255),LEFT('Disaggregation Data'!$J$315:$J$536,255),0))=0,"",INDEX('Disaggregation Data'!$P$315:$P$536,MATCH(LEFT(X473,255),LEFT('Disaggregation Data'!J$315:$J$536,255),0))),"")</f>
        <v/>
      </c>
      <c r="W473" s="471"/>
      <c r="X473" s="471" t="str">
        <f t="shared" si="32"/>
        <v/>
      </c>
      <c r="Y473" s="471">
        <f t="shared" si="33"/>
        <v>147</v>
      </c>
      <c r="Z473" s="471" t="str">
        <f t="shared" si="34"/>
        <v/>
      </c>
      <c r="AA473" s="471" t="b">
        <f t="shared" si="35"/>
        <v>0</v>
      </c>
      <c r="AB473" s="471" t="s">
        <v>1934</v>
      </c>
      <c r="AC473" s="471" t="str">
        <f t="array" ref="AC473">IFERROR(IF(INDEX('Disaggregation Records'!$G$95:$G$183,MATCH(LEFT(Z473,255),LEFT('Disaggregation Records'!$D$95:$D$183,255),0))=0,"",INDEX('Disaggregation Records'!$G$95:$G$183,MATCH(LEFT(Z473,255),LEFT('Disaggregation Records'!$D$95:$D$183,255),0))),"")</f>
        <v/>
      </c>
      <c r="AD473" s="471" t="s">
        <v>774</v>
      </c>
      <c r="AE473" s="219"/>
      <c r="AF473" s="135"/>
      <c r="AG473" s="135"/>
    </row>
    <row r="474" spans="1:33" ht="37.5" customHeight="1" x14ac:dyDescent="0.3">
      <c r="A474" s="366">
        <v>15</v>
      </c>
      <c r="B474" s="383" t="str">
        <f>IFERROR(VLOOKUP(A474,'Coverage Indicators - Section D'!$A$10:$Y$34,25,FALSE),"")</f>
        <v/>
      </c>
      <c r="C474" s="466" t="str">
        <f t="array" ref="C474">IFERROR(IF(INDEX('Disaggregation Records'!$E$95:$E$183,MATCH(LEFT(Z474,255),LEFT('Disaggregation Records'!$D$95:$D$183,255),0))=0,"",INDEX('Disaggregation Records'!$E$95:$E$183,MATCH(LEFT(Z474,255),LEFT('Disaggregation Records'!$D$95:$D$183,255),0))),"")</f>
        <v/>
      </c>
      <c r="D474" s="466" t="str">
        <f t="array" ref="D474">IFERROR(IF(INDEX('Disaggregation Records'!$F$95:$F$183,MATCH(LEFT(Z474,255),LEFT('Disaggregation Records'!$D$95:$D$183,255),0))=0,"",INDEX('Disaggregation Records'!$F$95:$F$183,MATCH(LEFT(Z474,255),LEFT('Disaggregation Records'!$D$95:$D$183,255),0))),"")</f>
        <v/>
      </c>
      <c r="E474" s="385" t="str">
        <f t="array" ref="E474">IFERROR(IF(INDEX('Disaggregation Data'!$K$315:$K$536,MATCH(LEFT(X474,255),LEFT('Disaggregation Data'!$J$315:$J$536,255),0))=0,"",INDEX('Disaggregation Data'!$K$315:$K$536,MATCH(LEFT(X474,255),LEFT('Disaggregation Data'!J$315:$J$536,255),0))),"")</f>
        <v/>
      </c>
      <c r="F474" s="386" t="str">
        <f t="array" ref="F474">IFERROR(IF(INDEX('Disaggregation Data'!$L$315:$L$536,MATCH(LEFT(X474,255),LEFT('Disaggregation Data'!$J$315:$J$536,255),0))=0,"",INDEX('Disaggregation Data'!$L$315:$L$536,MATCH(LEFT(X474,255),LEFT('Disaggregation Data'!J$315:$J$536,255),0))),"")</f>
        <v/>
      </c>
      <c r="G474" s="441" t="str">
        <f t="array" ref="G474">IFERROR(IF(INDEX('Disaggregation Data'!$M$315:$M$536,MATCH(LEFT(X474,255),LEFT('Disaggregation Data'!$J$315:$J$536,255),0))=0,(E474/F474)*100,INDEX('Disaggregation Data'!$M$315:$M$536,MATCH(LEFT(X474,255),LEFT('Disaggregation Data'!J$315:$J$536,255),0))),"")</f>
        <v/>
      </c>
      <c r="H474" s="389" t="str">
        <f t="array" ref="H474">IFERROR(IF(INDEX('Disaggregation Data'!$N$315:$N$536,MATCH(LEFT(X474,255),LEFT('Disaggregation Data'!$J$315:$J$536,255),0))=0,"",INDEX('Disaggregation Data'!$N$315:$N$536,MATCH(LEFT(X474,255),LEFT('Disaggregation Data'!J$315:$J$536,255),0))),"")</f>
        <v/>
      </c>
      <c r="I474" s="470"/>
      <c r="J474" s="470"/>
      <c r="K474" s="470"/>
      <c r="L474" s="470"/>
      <c r="M474" s="470"/>
      <c r="N474" s="470"/>
      <c r="O474" s="470"/>
      <c r="P474" s="470"/>
      <c r="Q474" s="470"/>
      <c r="R474" s="470"/>
      <c r="S474" s="470"/>
      <c r="T474" s="470"/>
      <c r="U474" s="389" t="str">
        <f t="array" ref="U474">IFERROR(IF(INDEX('Disaggregation Data'!$O$315:$O$536,MATCH(LEFT(X474,255),LEFT('Disaggregation Data'!$J$315:$J$536,255),0))=0,"",INDEX('Disaggregation Data'!$O$315:$O$536,MATCH(LEFT(X474,255),LEFT('Disaggregation Data'!J$315:$J$536,255),0))),"")</f>
        <v/>
      </c>
      <c r="V474" s="401" t="str">
        <f t="array" ref="V474">IFERROR(IF(INDEX('Disaggregation Data'!$P$315:$P$536,MATCH(LEFT(X474,255),LEFT('Disaggregation Data'!$J$315:$J$536,255),0))=0,"",INDEX('Disaggregation Data'!$P$315:$P$536,MATCH(LEFT(X474,255),LEFT('Disaggregation Data'!J$315:$J$536,255),0))),"")</f>
        <v/>
      </c>
      <c r="W474" s="471"/>
      <c r="X474" s="471" t="str">
        <f t="shared" si="32"/>
        <v/>
      </c>
      <c r="Y474" s="471">
        <f t="shared" si="33"/>
        <v>148</v>
      </c>
      <c r="Z474" s="471" t="str">
        <f t="shared" si="34"/>
        <v/>
      </c>
      <c r="AA474" s="471" t="b">
        <f t="shared" si="35"/>
        <v>0</v>
      </c>
      <c r="AB474" s="471" t="s">
        <v>1935</v>
      </c>
      <c r="AC474" s="471" t="str">
        <f t="array" ref="AC474">IFERROR(IF(INDEX('Disaggregation Records'!$G$95:$G$183,MATCH(LEFT(Z474,255),LEFT('Disaggregation Records'!$D$95:$D$183,255),0))=0,"",INDEX('Disaggregation Records'!$G$95:$G$183,MATCH(LEFT(Z474,255),LEFT('Disaggregation Records'!$D$95:$D$183,255),0))),"")</f>
        <v/>
      </c>
      <c r="AD474" s="471" t="s">
        <v>774</v>
      </c>
      <c r="AE474" s="219"/>
      <c r="AF474" s="135"/>
      <c r="AG474" s="135"/>
    </row>
    <row r="475" spans="1:33" ht="37.5" customHeight="1" x14ac:dyDescent="0.3">
      <c r="A475" s="366">
        <v>15</v>
      </c>
      <c r="B475" s="383" t="str">
        <f>IFERROR(VLOOKUP(A475,'Coverage Indicators - Section D'!$A$10:$Y$34,25,FALSE),"")</f>
        <v/>
      </c>
      <c r="C475" s="466" t="str">
        <f t="array" ref="C475">IFERROR(IF(INDEX('Disaggregation Records'!$E$95:$E$183,MATCH(LEFT(Z475,255),LEFT('Disaggregation Records'!$D$95:$D$183,255),0))=0,"",INDEX('Disaggregation Records'!$E$95:$E$183,MATCH(LEFT(Z475,255),LEFT('Disaggregation Records'!$D$95:$D$183,255),0))),"")</f>
        <v/>
      </c>
      <c r="D475" s="466" t="str">
        <f t="array" ref="D475">IFERROR(IF(INDEX('Disaggregation Records'!$F$95:$F$183,MATCH(LEFT(Z475,255),LEFT('Disaggregation Records'!$D$95:$D$183,255),0))=0,"",INDEX('Disaggregation Records'!$F$95:$F$183,MATCH(LEFT(Z475,255),LEFT('Disaggregation Records'!$D$95:$D$183,255),0))),"")</f>
        <v/>
      </c>
      <c r="E475" s="385" t="str">
        <f t="array" ref="E475">IFERROR(IF(INDEX('Disaggregation Data'!$K$315:$K$536,MATCH(LEFT(X475,255),LEFT('Disaggregation Data'!$J$315:$J$536,255),0))=0,"",INDEX('Disaggregation Data'!$K$315:$K$536,MATCH(LEFT(X475,255),LEFT('Disaggregation Data'!J$315:$J$536,255),0))),"")</f>
        <v/>
      </c>
      <c r="F475" s="386" t="str">
        <f t="array" ref="F475">IFERROR(IF(INDEX('Disaggregation Data'!$L$315:$L$536,MATCH(LEFT(X475,255),LEFT('Disaggregation Data'!$J$315:$J$536,255),0))=0,"",INDEX('Disaggregation Data'!$L$315:$L$536,MATCH(LEFT(X475,255),LEFT('Disaggregation Data'!J$315:$J$536,255),0))),"")</f>
        <v/>
      </c>
      <c r="G475" s="441" t="str">
        <f t="array" ref="G475">IFERROR(IF(INDEX('Disaggregation Data'!$M$315:$M$536,MATCH(LEFT(X475,255),LEFT('Disaggregation Data'!$J$315:$J$536,255),0))=0,(E475/F475)*100,INDEX('Disaggregation Data'!$M$315:$M$536,MATCH(LEFT(X475,255),LEFT('Disaggregation Data'!J$315:$J$536,255),0))),"")</f>
        <v/>
      </c>
      <c r="H475" s="389" t="str">
        <f t="array" ref="H475">IFERROR(IF(INDEX('Disaggregation Data'!$N$315:$N$536,MATCH(LEFT(X475,255),LEFT('Disaggregation Data'!$J$315:$J$536,255),0))=0,"",INDEX('Disaggregation Data'!$N$315:$N$536,MATCH(LEFT(X475,255),LEFT('Disaggregation Data'!J$315:$J$536,255),0))),"")</f>
        <v/>
      </c>
      <c r="I475" s="470"/>
      <c r="J475" s="470"/>
      <c r="K475" s="470"/>
      <c r="L475" s="470"/>
      <c r="M475" s="470"/>
      <c r="N475" s="470"/>
      <c r="O475" s="470"/>
      <c r="P475" s="470"/>
      <c r="Q475" s="470"/>
      <c r="R475" s="470"/>
      <c r="S475" s="470"/>
      <c r="T475" s="470"/>
      <c r="U475" s="389" t="str">
        <f t="array" ref="U475">IFERROR(IF(INDEX('Disaggregation Data'!$O$315:$O$536,MATCH(LEFT(X475,255),LEFT('Disaggregation Data'!$J$315:$J$536,255),0))=0,"",INDEX('Disaggregation Data'!$O$315:$O$536,MATCH(LEFT(X475,255),LEFT('Disaggregation Data'!J$315:$J$536,255),0))),"")</f>
        <v/>
      </c>
      <c r="V475" s="401" t="str">
        <f t="array" ref="V475">IFERROR(IF(INDEX('Disaggregation Data'!$P$315:$P$536,MATCH(LEFT(X475,255),LEFT('Disaggregation Data'!$J$315:$J$536,255),0))=0,"",INDEX('Disaggregation Data'!$P$315:$P$536,MATCH(LEFT(X475,255),LEFT('Disaggregation Data'!J$315:$J$536,255),0))),"")</f>
        <v/>
      </c>
      <c r="W475" s="471"/>
      <c r="X475" s="471" t="str">
        <f t="shared" si="32"/>
        <v/>
      </c>
      <c r="Y475" s="471">
        <f t="shared" si="33"/>
        <v>149</v>
      </c>
      <c r="Z475" s="471" t="str">
        <f t="shared" si="34"/>
        <v/>
      </c>
      <c r="AA475" s="471" t="b">
        <f t="shared" si="35"/>
        <v>0</v>
      </c>
      <c r="AB475" s="471" t="s">
        <v>1936</v>
      </c>
      <c r="AC475" s="471" t="str">
        <f t="array" ref="AC475">IFERROR(IF(INDEX('Disaggregation Records'!$G$95:$G$183,MATCH(LEFT(Z475,255),LEFT('Disaggregation Records'!$D$95:$D$183,255),0))=0,"",INDEX('Disaggregation Records'!$G$95:$G$183,MATCH(LEFT(Z475,255),LEFT('Disaggregation Records'!$D$95:$D$183,255),0))),"")</f>
        <v/>
      </c>
      <c r="AD475" s="471" t="s">
        <v>774</v>
      </c>
      <c r="AE475" s="219"/>
      <c r="AF475" s="135"/>
      <c r="AG475" s="135"/>
    </row>
    <row r="476" spans="1:33" ht="37.5" customHeight="1" x14ac:dyDescent="0.3">
      <c r="A476" s="366">
        <v>15</v>
      </c>
      <c r="B476" s="383" t="str">
        <f>IFERROR(VLOOKUP(A476,'Coverage Indicators - Section D'!$A$10:$Y$34,25,FALSE),"")</f>
        <v/>
      </c>
      <c r="C476" s="466" t="str">
        <f t="array" ref="C476">IFERROR(IF(INDEX('Disaggregation Records'!$E$95:$E$183,MATCH(LEFT(Z476,255),LEFT('Disaggregation Records'!$D$95:$D$183,255),0))=0,"",INDEX('Disaggregation Records'!$E$95:$E$183,MATCH(LEFT(Z476,255),LEFT('Disaggregation Records'!$D$95:$D$183,255),0))),"")</f>
        <v/>
      </c>
      <c r="D476" s="466" t="str">
        <f t="array" ref="D476">IFERROR(IF(INDEX('Disaggregation Records'!$F$95:$F$183,MATCH(LEFT(Z476,255),LEFT('Disaggregation Records'!$D$95:$D$183,255),0))=0,"",INDEX('Disaggregation Records'!$F$95:$F$183,MATCH(LEFT(Z476,255),LEFT('Disaggregation Records'!$D$95:$D$183,255),0))),"")</f>
        <v/>
      </c>
      <c r="E476" s="385" t="str">
        <f t="array" ref="E476">IFERROR(IF(INDEX('Disaggregation Data'!$K$315:$K$536,MATCH(LEFT(X476,255),LEFT('Disaggregation Data'!$J$315:$J$536,255),0))=0,"",INDEX('Disaggregation Data'!$K$315:$K$536,MATCH(LEFT(X476,255),LEFT('Disaggregation Data'!J$315:$J$536,255),0))),"")</f>
        <v/>
      </c>
      <c r="F476" s="386" t="str">
        <f t="array" ref="F476">IFERROR(IF(INDEX('Disaggregation Data'!$L$315:$L$536,MATCH(LEFT(X476,255),LEFT('Disaggregation Data'!$J$315:$J$536,255),0))=0,"",INDEX('Disaggregation Data'!$L$315:$L$536,MATCH(LEFT(X476,255),LEFT('Disaggregation Data'!J$315:$J$536,255),0))),"")</f>
        <v/>
      </c>
      <c r="G476" s="441" t="str">
        <f t="array" ref="G476">IFERROR(IF(INDEX('Disaggregation Data'!$M$315:$M$536,MATCH(LEFT(X476,255),LEFT('Disaggregation Data'!$J$315:$J$536,255),0))=0,(E476/F476)*100,INDEX('Disaggregation Data'!$M$315:$M$536,MATCH(LEFT(X476,255),LEFT('Disaggregation Data'!J$315:$J$536,255),0))),"")</f>
        <v/>
      </c>
      <c r="H476" s="389" t="str">
        <f t="array" ref="H476">IFERROR(IF(INDEX('Disaggregation Data'!$N$315:$N$536,MATCH(LEFT(X476,255),LEFT('Disaggregation Data'!$J$315:$J$536,255),0))=0,"",INDEX('Disaggregation Data'!$N$315:$N$536,MATCH(LEFT(X476,255),LEFT('Disaggregation Data'!J$315:$J$536,255),0))),"")</f>
        <v/>
      </c>
      <c r="I476" s="470"/>
      <c r="J476" s="470"/>
      <c r="K476" s="470"/>
      <c r="L476" s="470"/>
      <c r="M476" s="470"/>
      <c r="N476" s="470"/>
      <c r="O476" s="470"/>
      <c r="P476" s="470"/>
      <c r="Q476" s="470"/>
      <c r="R476" s="470"/>
      <c r="S476" s="470"/>
      <c r="T476" s="470"/>
      <c r="U476" s="389" t="str">
        <f t="array" ref="U476">IFERROR(IF(INDEX('Disaggregation Data'!$O$315:$O$536,MATCH(LEFT(X476,255),LEFT('Disaggregation Data'!$J$315:$J$536,255),0))=0,"",INDEX('Disaggregation Data'!$O$315:$O$536,MATCH(LEFT(X476,255),LEFT('Disaggregation Data'!J$315:$J$536,255),0))),"")</f>
        <v/>
      </c>
      <c r="V476" s="401" t="str">
        <f t="array" ref="V476">IFERROR(IF(INDEX('Disaggregation Data'!$P$315:$P$536,MATCH(LEFT(X476,255),LEFT('Disaggregation Data'!$J$315:$J$536,255),0))=0,"",INDEX('Disaggregation Data'!$P$315:$P$536,MATCH(LEFT(X476,255),LEFT('Disaggregation Data'!J$315:$J$536,255),0))),"")</f>
        <v/>
      </c>
      <c r="W476" s="471"/>
      <c r="X476" s="471" t="str">
        <f t="shared" si="32"/>
        <v/>
      </c>
      <c r="Y476" s="471">
        <f t="shared" si="33"/>
        <v>150</v>
      </c>
      <c r="Z476" s="471" t="str">
        <f t="shared" si="34"/>
        <v/>
      </c>
      <c r="AA476" s="471" t="b">
        <f t="shared" si="35"/>
        <v>0</v>
      </c>
      <c r="AB476" s="471" t="s">
        <v>1937</v>
      </c>
      <c r="AC476" s="471" t="str">
        <f t="array" ref="AC476">IFERROR(IF(INDEX('Disaggregation Records'!$G$95:$G$183,MATCH(LEFT(Z476,255),LEFT('Disaggregation Records'!$D$95:$D$183,255),0))=0,"",INDEX('Disaggregation Records'!$G$95:$G$183,MATCH(LEFT(Z476,255),LEFT('Disaggregation Records'!$D$95:$D$183,255),0))),"")</f>
        <v/>
      </c>
      <c r="AD476" s="471" t="s">
        <v>774</v>
      </c>
      <c r="AE476" s="219"/>
      <c r="AF476" s="135"/>
      <c r="AG476" s="135"/>
    </row>
    <row r="477" spans="1:33" ht="37.5" customHeight="1" x14ac:dyDescent="0.3">
      <c r="A477" s="366">
        <v>16</v>
      </c>
      <c r="B477" s="383" t="str">
        <f>IFERROR(VLOOKUP(A477,'Coverage Indicators - Section D'!$A$10:$Y$34,25,FALSE),"")</f>
        <v/>
      </c>
      <c r="C477" s="466" t="str">
        <f t="array" ref="C477">IFERROR(IF(INDEX('Disaggregation Records'!$E$95:$E$183,MATCH(LEFT(Z477,255),LEFT('Disaggregation Records'!$D$95:$D$183,255),0))=0,"",INDEX('Disaggregation Records'!$E$95:$E$183,MATCH(LEFT(Z477,255),LEFT('Disaggregation Records'!$D$95:$D$183,255),0))),"")</f>
        <v/>
      </c>
      <c r="D477" s="466" t="str">
        <f t="array" ref="D477">IFERROR(IF(INDEX('Disaggregation Records'!$F$95:$F$183,MATCH(LEFT(Z477,255),LEFT('Disaggregation Records'!$D$95:$D$183,255),0))=0,"",INDEX('Disaggregation Records'!$F$95:$F$183,MATCH(LEFT(Z477,255),LEFT('Disaggregation Records'!$D$95:$D$183,255),0))),"")</f>
        <v/>
      </c>
      <c r="E477" s="385" t="str">
        <f t="array" ref="E477">IFERROR(IF(INDEX('Disaggregation Data'!$K$315:$K$536,MATCH(LEFT(X477,255),LEFT('Disaggregation Data'!$J$315:$J$536,255),0))=0,"",INDEX('Disaggregation Data'!$K$315:$K$536,MATCH(LEFT(X477,255),LEFT('Disaggregation Data'!J$315:$J$536,255),0))),"")</f>
        <v/>
      </c>
      <c r="F477" s="386" t="str">
        <f t="array" ref="F477">IFERROR(IF(INDEX('Disaggregation Data'!$L$315:$L$536,MATCH(LEFT(X477,255),LEFT('Disaggregation Data'!$J$315:$J$536,255),0))=0,"",INDEX('Disaggregation Data'!$L$315:$L$536,MATCH(LEFT(X477,255),LEFT('Disaggregation Data'!J$315:$J$536,255),0))),"")</f>
        <v/>
      </c>
      <c r="G477" s="441" t="str">
        <f t="array" ref="G477">IFERROR(IF(INDEX('Disaggregation Data'!$M$315:$M$536,MATCH(LEFT(X477,255),LEFT('Disaggregation Data'!$J$315:$J$536,255),0))=0,(E477/F477)*100,INDEX('Disaggregation Data'!$M$315:$M$536,MATCH(LEFT(X477,255),LEFT('Disaggregation Data'!J$315:$J$536,255),0))),"")</f>
        <v/>
      </c>
      <c r="H477" s="389" t="str">
        <f t="array" ref="H477">IFERROR(IF(INDEX('Disaggregation Data'!$N$315:$N$536,MATCH(LEFT(X477,255),LEFT('Disaggregation Data'!$J$315:$J$536,255),0))=0,"",INDEX('Disaggregation Data'!$N$315:$N$536,MATCH(LEFT(X477,255),LEFT('Disaggregation Data'!J$315:$J$536,255),0))),"")</f>
        <v/>
      </c>
      <c r="I477" s="470"/>
      <c r="J477" s="470"/>
      <c r="K477" s="470"/>
      <c r="L477" s="470"/>
      <c r="M477" s="470"/>
      <c r="N477" s="470"/>
      <c r="O477" s="470"/>
      <c r="P477" s="470"/>
      <c r="Q477" s="470"/>
      <c r="R477" s="470"/>
      <c r="S477" s="470"/>
      <c r="T477" s="470"/>
      <c r="U477" s="389" t="str">
        <f t="array" ref="U477">IFERROR(IF(INDEX('Disaggregation Data'!$O$315:$O$536,MATCH(LEFT(X477,255),LEFT('Disaggregation Data'!$J$315:$J$536,255),0))=0,"",INDEX('Disaggregation Data'!$O$315:$O$536,MATCH(LEFT(X477,255),LEFT('Disaggregation Data'!J$315:$J$536,255),0))),"")</f>
        <v/>
      </c>
      <c r="V477" s="401" t="str">
        <f t="array" ref="V477">IFERROR(IF(INDEX('Disaggregation Data'!$P$315:$P$536,MATCH(LEFT(X477,255),LEFT('Disaggregation Data'!$J$315:$J$536,255),0))=0,"",INDEX('Disaggregation Data'!$P$315:$P$536,MATCH(LEFT(X477,255),LEFT('Disaggregation Data'!J$315:$J$536,255),0))),"")</f>
        <v/>
      </c>
      <c r="W477" s="471"/>
      <c r="X477" s="471" t="str">
        <f t="shared" si="32"/>
        <v/>
      </c>
      <c r="Y477" s="471">
        <f t="shared" si="33"/>
        <v>151</v>
      </c>
      <c r="Z477" s="471" t="str">
        <f t="shared" si="34"/>
        <v/>
      </c>
      <c r="AA477" s="471" t="b">
        <f t="shared" si="35"/>
        <v>0</v>
      </c>
      <c r="AB477" s="471" t="s">
        <v>1938</v>
      </c>
      <c r="AC477" s="471" t="str">
        <f t="array" ref="AC477">IFERROR(IF(INDEX('Disaggregation Records'!$G$95:$G$183,MATCH(LEFT(Z477,255),LEFT('Disaggregation Records'!$D$95:$D$183,255),0))=0,"",INDEX('Disaggregation Records'!$G$95:$G$183,MATCH(LEFT(Z477,255),LEFT('Disaggregation Records'!$D$95:$D$183,255),0))),"")</f>
        <v/>
      </c>
      <c r="AD477" s="471" t="s">
        <v>775</v>
      </c>
      <c r="AE477" s="219"/>
      <c r="AF477" s="135"/>
      <c r="AG477" s="135"/>
    </row>
    <row r="478" spans="1:33" ht="37.5" customHeight="1" x14ac:dyDescent="0.3">
      <c r="A478" s="366">
        <v>16</v>
      </c>
      <c r="B478" s="383" t="str">
        <f>IFERROR(VLOOKUP(A478,'Coverage Indicators - Section D'!$A$10:$Y$34,25,FALSE),"")</f>
        <v/>
      </c>
      <c r="C478" s="466" t="str">
        <f t="array" ref="C478">IFERROR(IF(INDEX('Disaggregation Records'!$E$95:$E$183,MATCH(LEFT(Z478,255),LEFT('Disaggregation Records'!$D$95:$D$183,255),0))=0,"",INDEX('Disaggregation Records'!$E$95:$E$183,MATCH(LEFT(Z478,255),LEFT('Disaggregation Records'!$D$95:$D$183,255),0))),"")</f>
        <v/>
      </c>
      <c r="D478" s="466" t="str">
        <f t="array" ref="D478">IFERROR(IF(INDEX('Disaggregation Records'!$F$95:$F$183,MATCH(LEFT(Z478,255),LEFT('Disaggregation Records'!$D$95:$D$183,255),0))=0,"",INDEX('Disaggregation Records'!$F$95:$F$183,MATCH(LEFT(Z478,255),LEFT('Disaggregation Records'!$D$95:$D$183,255),0))),"")</f>
        <v/>
      </c>
      <c r="E478" s="385" t="str">
        <f t="array" ref="E478">IFERROR(IF(INDEX('Disaggregation Data'!$K$315:$K$536,MATCH(LEFT(X478,255),LEFT('Disaggregation Data'!$J$315:$J$536,255),0))=0,"",INDEX('Disaggregation Data'!$K$315:$K$536,MATCH(LEFT(X478,255),LEFT('Disaggregation Data'!J$315:$J$536,255),0))),"")</f>
        <v/>
      </c>
      <c r="F478" s="386" t="str">
        <f t="array" ref="F478">IFERROR(IF(INDEX('Disaggregation Data'!$L$315:$L$536,MATCH(LEFT(X478,255),LEFT('Disaggregation Data'!$J$315:$J$536,255),0))=0,"",INDEX('Disaggregation Data'!$L$315:$L$536,MATCH(LEFT(X478,255),LEFT('Disaggregation Data'!J$315:$J$536,255),0))),"")</f>
        <v/>
      </c>
      <c r="G478" s="441" t="str">
        <f t="array" ref="G478">IFERROR(IF(INDEX('Disaggregation Data'!$M$315:$M$536,MATCH(LEFT(X478,255),LEFT('Disaggregation Data'!$J$315:$J$536,255),0))=0,(E478/F478)*100,INDEX('Disaggregation Data'!$M$315:$M$536,MATCH(LEFT(X478,255),LEFT('Disaggregation Data'!J$315:$J$536,255),0))),"")</f>
        <v/>
      </c>
      <c r="H478" s="389" t="str">
        <f t="array" ref="H478">IFERROR(IF(INDEX('Disaggregation Data'!$N$315:$N$536,MATCH(LEFT(X478,255),LEFT('Disaggregation Data'!$J$315:$J$536,255),0))=0,"",INDEX('Disaggregation Data'!$N$315:$N$536,MATCH(LEFT(X478,255),LEFT('Disaggregation Data'!J$315:$J$536,255),0))),"")</f>
        <v/>
      </c>
      <c r="I478" s="470"/>
      <c r="J478" s="470"/>
      <c r="K478" s="470"/>
      <c r="L478" s="470"/>
      <c r="M478" s="470"/>
      <c r="N478" s="470"/>
      <c r="O478" s="470"/>
      <c r="P478" s="470"/>
      <c r="Q478" s="470"/>
      <c r="R478" s="470"/>
      <c r="S478" s="470"/>
      <c r="T478" s="470"/>
      <c r="U478" s="389" t="str">
        <f t="array" ref="U478">IFERROR(IF(INDEX('Disaggregation Data'!$O$315:$O$536,MATCH(LEFT(X478,255),LEFT('Disaggregation Data'!$J$315:$J$536,255),0))=0,"",INDEX('Disaggregation Data'!$O$315:$O$536,MATCH(LEFT(X478,255),LEFT('Disaggregation Data'!J$315:$J$536,255),0))),"")</f>
        <v/>
      </c>
      <c r="V478" s="401" t="str">
        <f t="array" ref="V478">IFERROR(IF(INDEX('Disaggregation Data'!$P$315:$P$536,MATCH(LEFT(X478,255),LEFT('Disaggregation Data'!$J$315:$J$536,255),0))=0,"",INDEX('Disaggregation Data'!$P$315:$P$536,MATCH(LEFT(X478,255),LEFT('Disaggregation Data'!J$315:$J$536,255),0))),"")</f>
        <v/>
      </c>
      <c r="W478" s="471"/>
      <c r="X478" s="471" t="str">
        <f t="shared" si="32"/>
        <v/>
      </c>
      <c r="Y478" s="471">
        <f t="shared" si="33"/>
        <v>152</v>
      </c>
      <c r="Z478" s="471" t="str">
        <f t="shared" si="34"/>
        <v/>
      </c>
      <c r="AA478" s="471" t="b">
        <f t="shared" si="35"/>
        <v>0</v>
      </c>
      <c r="AB478" s="471" t="s">
        <v>1939</v>
      </c>
      <c r="AC478" s="471" t="str">
        <f t="array" ref="AC478">IFERROR(IF(INDEX('Disaggregation Records'!$G$95:$G$183,MATCH(LEFT(Z478,255),LEFT('Disaggregation Records'!$D$95:$D$183,255),0))=0,"",INDEX('Disaggregation Records'!$G$95:$G$183,MATCH(LEFT(Z478,255),LEFT('Disaggregation Records'!$D$95:$D$183,255),0))),"")</f>
        <v/>
      </c>
      <c r="AD478" s="471" t="s">
        <v>775</v>
      </c>
      <c r="AE478" s="219"/>
      <c r="AF478" s="135"/>
      <c r="AG478" s="135"/>
    </row>
    <row r="479" spans="1:33" ht="37.5" customHeight="1" x14ac:dyDescent="0.3">
      <c r="A479" s="366">
        <v>16</v>
      </c>
      <c r="B479" s="383" t="str">
        <f>IFERROR(VLOOKUP(A479,'Coverage Indicators - Section D'!$A$10:$Y$34,25,FALSE),"")</f>
        <v/>
      </c>
      <c r="C479" s="466" t="str">
        <f t="array" ref="C479">IFERROR(IF(INDEX('Disaggregation Records'!$E$95:$E$183,MATCH(LEFT(Z479,255),LEFT('Disaggregation Records'!$D$95:$D$183,255),0))=0,"",INDEX('Disaggregation Records'!$E$95:$E$183,MATCH(LEFT(Z479,255),LEFT('Disaggregation Records'!$D$95:$D$183,255),0))),"")</f>
        <v/>
      </c>
      <c r="D479" s="466" t="str">
        <f t="array" ref="D479">IFERROR(IF(INDEX('Disaggregation Records'!$F$95:$F$183,MATCH(LEFT(Z479,255),LEFT('Disaggregation Records'!$D$95:$D$183,255),0))=0,"",INDEX('Disaggregation Records'!$F$95:$F$183,MATCH(LEFT(Z479,255),LEFT('Disaggregation Records'!$D$95:$D$183,255),0))),"")</f>
        <v/>
      </c>
      <c r="E479" s="385" t="str">
        <f t="array" ref="E479">IFERROR(IF(INDEX('Disaggregation Data'!$K$315:$K$536,MATCH(LEFT(X479,255),LEFT('Disaggregation Data'!$J$315:$J$536,255),0))=0,"",INDEX('Disaggregation Data'!$K$315:$K$536,MATCH(LEFT(X479,255),LEFT('Disaggregation Data'!J$315:$J$536,255),0))),"")</f>
        <v/>
      </c>
      <c r="F479" s="386" t="str">
        <f t="array" ref="F479">IFERROR(IF(INDEX('Disaggregation Data'!$L$315:$L$536,MATCH(LEFT(X479,255),LEFT('Disaggregation Data'!$J$315:$J$536,255),0))=0,"",INDEX('Disaggregation Data'!$L$315:$L$536,MATCH(LEFT(X479,255),LEFT('Disaggregation Data'!J$315:$J$536,255),0))),"")</f>
        <v/>
      </c>
      <c r="G479" s="441" t="str">
        <f t="array" ref="G479">IFERROR(IF(INDEX('Disaggregation Data'!$M$315:$M$536,MATCH(LEFT(X479,255),LEFT('Disaggregation Data'!$J$315:$J$536,255),0))=0,(E479/F479)*100,INDEX('Disaggregation Data'!$M$315:$M$536,MATCH(LEFT(X479,255),LEFT('Disaggregation Data'!J$315:$J$536,255),0))),"")</f>
        <v/>
      </c>
      <c r="H479" s="389" t="str">
        <f t="array" ref="H479">IFERROR(IF(INDEX('Disaggregation Data'!$N$315:$N$536,MATCH(LEFT(X479,255),LEFT('Disaggregation Data'!$J$315:$J$536,255),0))=0,"",INDEX('Disaggregation Data'!$N$315:$N$536,MATCH(LEFT(X479,255),LEFT('Disaggregation Data'!J$315:$J$536,255),0))),"")</f>
        <v/>
      </c>
      <c r="I479" s="470"/>
      <c r="J479" s="470"/>
      <c r="K479" s="470"/>
      <c r="L479" s="470"/>
      <c r="M479" s="470"/>
      <c r="N479" s="470"/>
      <c r="O479" s="470"/>
      <c r="P479" s="470"/>
      <c r="Q479" s="470"/>
      <c r="R479" s="470"/>
      <c r="S479" s="470"/>
      <c r="T479" s="470"/>
      <c r="U479" s="389" t="str">
        <f t="array" ref="U479">IFERROR(IF(INDEX('Disaggregation Data'!$O$315:$O$536,MATCH(LEFT(X479,255),LEFT('Disaggregation Data'!$J$315:$J$536,255),0))=0,"",INDEX('Disaggregation Data'!$O$315:$O$536,MATCH(LEFT(X479,255),LEFT('Disaggregation Data'!J$315:$J$536,255),0))),"")</f>
        <v/>
      </c>
      <c r="V479" s="401" t="str">
        <f t="array" ref="V479">IFERROR(IF(INDEX('Disaggregation Data'!$P$315:$P$536,MATCH(LEFT(X479,255),LEFT('Disaggregation Data'!$J$315:$J$536,255),0))=0,"",INDEX('Disaggregation Data'!$P$315:$P$536,MATCH(LEFT(X479,255),LEFT('Disaggregation Data'!J$315:$J$536,255),0))),"")</f>
        <v/>
      </c>
      <c r="W479" s="471"/>
      <c r="X479" s="471" t="str">
        <f t="shared" si="32"/>
        <v/>
      </c>
      <c r="Y479" s="471">
        <f t="shared" si="33"/>
        <v>153</v>
      </c>
      <c r="Z479" s="471" t="str">
        <f t="shared" si="34"/>
        <v/>
      </c>
      <c r="AA479" s="471" t="b">
        <f t="shared" si="35"/>
        <v>0</v>
      </c>
      <c r="AB479" s="471" t="s">
        <v>1940</v>
      </c>
      <c r="AC479" s="471" t="str">
        <f t="array" ref="AC479">IFERROR(IF(INDEX('Disaggregation Records'!$G$95:$G$183,MATCH(LEFT(Z479,255),LEFT('Disaggregation Records'!$D$95:$D$183,255),0))=0,"",INDEX('Disaggregation Records'!$G$95:$G$183,MATCH(LEFT(Z479,255),LEFT('Disaggregation Records'!$D$95:$D$183,255),0))),"")</f>
        <v/>
      </c>
      <c r="AD479" s="471" t="s">
        <v>775</v>
      </c>
      <c r="AE479" s="219"/>
      <c r="AF479" s="135"/>
      <c r="AG479" s="135"/>
    </row>
    <row r="480" spans="1:33" ht="37.5" customHeight="1" x14ac:dyDescent="0.3">
      <c r="A480" s="366">
        <v>16</v>
      </c>
      <c r="B480" s="383" t="str">
        <f>IFERROR(VLOOKUP(A480,'Coverage Indicators - Section D'!$A$10:$Y$34,25,FALSE),"")</f>
        <v/>
      </c>
      <c r="C480" s="466" t="str">
        <f t="array" ref="C480">IFERROR(IF(INDEX('Disaggregation Records'!$E$95:$E$183,MATCH(LEFT(Z480,255),LEFT('Disaggregation Records'!$D$95:$D$183,255),0))=0,"",INDEX('Disaggregation Records'!$E$95:$E$183,MATCH(LEFT(Z480,255),LEFT('Disaggregation Records'!$D$95:$D$183,255),0))),"")</f>
        <v/>
      </c>
      <c r="D480" s="466" t="str">
        <f t="array" ref="D480">IFERROR(IF(INDEX('Disaggregation Records'!$F$95:$F$183,MATCH(LEFT(Z480,255),LEFT('Disaggregation Records'!$D$95:$D$183,255),0))=0,"",INDEX('Disaggregation Records'!$F$95:$F$183,MATCH(LEFT(Z480,255),LEFT('Disaggregation Records'!$D$95:$D$183,255),0))),"")</f>
        <v/>
      </c>
      <c r="E480" s="385" t="str">
        <f t="array" ref="E480">IFERROR(IF(INDEX('Disaggregation Data'!$K$315:$K$536,MATCH(LEFT(X480,255),LEFT('Disaggregation Data'!$J$315:$J$536,255),0))=0,"",INDEX('Disaggregation Data'!$K$315:$K$536,MATCH(LEFT(X480,255),LEFT('Disaggregation Data'!J$315:$J$536,255),0))),"")</f>
        <v/>
      </c>
      <c r="F480" s="386" t="str">
        <f t="array" ref="F480">IFERROR(IF(INDEX('Disaggregation Data'!$L$315:$L$536,MATCH(LEFT(X480,255),LEFT('Disaggregation Data'!$J$315:$J$536,255),0))=0,"",INDEX('Disaggregation Data'!$L$315:$L$536,MATCH(LEFT(X480,255),LEFT('Disaggregation Data'!J$315:$J$536,255),0))),"")</f>
        <v/>
      </c>
      <c r="G480" s="441" t="str">
        <f t="array" ref="G480">IFERROR(IF(INDEX('Disaggregation Data'!$M$315:$M$536,MATCH(LEFT(X480,255),LEFT('Disaggregation Data'!$J$315:$J$536,255),0))=0,(E480/F480)*100,INDEX('Disaggregation Data'!$M$315:$M$536,MATCH(LEFT(X480,255),LEFT('Disaggregation Data'!J$315:$J$536,255),0))),"")</f>
        <v/>
      </c>
      <c r="H480" s="389" t="str">
        <f t="array" ref="H480">IFERROR(IF(INDEX('Disaggregation Data'!$N$315:$N$536,MATCH(LEFT(X480,255),LEFT('Disaggregation Data'!$J$315:$J$536,255),0))=0,"",INDEX('Disaggregation Data'!$N$315:$N$536,MATCH(LEFT(X480,255),LEFT('Disaggregation Data'!J$315:$J$536,255),0))),"")</f>
        <v/>
      </c>
      <c r="I480" s="470"/>
      <c r="J480" s="470"/>
      <c r="K480" s="470"/>
      <c r="L480" s="470"/>
      <c r="M480" s="470"/>
      <c r="N480" s="470"/>
      <c r="O480" s="470"/>
      <c r="P480" s="470"/>
      <c r="Q480" s="470"/>
      <c r="R480" s="470"/>
      <c r="S480" s="470"/>
      <c r="T480" s="470"/>
      <c r="U480" s="389" t="str">
        <f t="array" ref="U480">IFERROR(IF(INDEX('Disaggregation Data'!$O$315:$O$536,MATCH(LEFT(X480,255),LEFT('Disaggregation Data'!$J$315:$J$536,255),0))=0,"",INDEX('Disaggregation Data'!$O$315:$O$536,MATCH(LEFT(X480,255),LEFT('Disaggregation Data'!J$315:$J$536,255),0))),"")</f>
        <v/>
      </c>
      <c r="V480" s="401" t="str">
        <f t="array" ref="V480">IFERROR(IF(INDEX('Disaggregation Data'!$P$315:$P$536,MATCH(LEFT(X480,255),LEFT('Disaggregation Data'!$J$315:$J$536,255),0))=0,"",INDEX('Disaggregation Data'!$P$315:$P$536,MATCH(LEFT(X480,255),LEFT('Disaggregation Data'!J$315:$J$536,255),0))),"")</f>
        <v/>
      </c>
      <c r="W480" s="471"/>
      <c r="X480" s="471" t="str">
        <f t="shared" si="32"/>
        <v/>
      </c>
      <c r="Y480" s="471">
        <f t="shared" si="33"/>
        <v>154</v>
      </c>
      <c r="Z480" s="471" t="str">
        <f t="shared" si="34"/>
        <v/>
      </c>
      <c r="AA480" s="471" t="b">
        <f t="shared" si="35"/>
        <v>0</v>
      </c>
      <c r="AB480" s="471" t="s">
        <v>1941</v>
      </c>
      <c r="AC480" s="471" t="str">
        <f t="array" ref="AC480">IFERROR(IF(INDEX('Disaggregation Records'!$G$95:$G$183,MATCH(LEFT(Z480,255),LEFT('Disaggregation Records'!$D$95:$D$183,255),0))=0,"",INDEX('Disaggregation Records'!$G$95:$G$183,MATCH(LEFT(Z480,255),LEFT('Disaggregation Records'!$D$95:$D$183,255),0))),"")</f>
        <v/>
      </c>
      <c r="AD480" s="471" t="s">
        <v>775</v>
      </c>
      <c r="AE480" s="219"/>
      <c r="AF480" s="135"/>
      <c r="AG480" s="135"/>
    </row>
    <row r="481" spans="1:33" ht="37.5" customHeight="1" x14ac:dyDescent="0.3">
      <c r="A481" s="366">
        <v>16</v>
      </c>
      <c r="B481" s="383" t="str">
        <f>IFERROR(VLOOKUP(A481,'Coverage Indicators - Section D'!$A$10:$Y$34,25,FALSE),"")</f>
        <v/>
      </c>
      <c r="C481" s="466" t="str">
        <f t="array" ref="C481">IFERROR(IF(INDEX('Disaggregation Records'!$E$95:$E$183,MATCH(LEFT(Z481,255),LEFT('Disaggregation Records'!$D$95:$D$183,255),0))=0,"",INDEX('Disaggregation Records'!$E$95:$E$183,MATCH(LEFT(Z481,255),LEFT('Disaggregation Records'!$D$95:$D$183,255),0))),"")</f>
        <v/>
      </c>
      <c r="D481" s="466" t="str">
        <f t="array" ref="D481">IFERROR(IF(INDEX('Disaggregation Records'!$F$95:$F$183,MATCH(LEFT(Z481,255),LEFT('Disaggregation Records'!$D$95:$D$183,255),0))=0,"",INDEX('Disaggregation Records'!$F$95:$F$183,MATCH(LEFT(Z481,255),LEFT('Disaggregation Records'!$D$95:$D$183,255),0))),"")</f>
        <v/>
      </c>
      <c r="E481" s="385" t="str">
        <f t="array" ref="E481">IFERROR(IF(INDEX('Disaggregation Data'!$K$315:$K$536,MATCH(LEFT(X481,255),LEFT('Disaggregation Data'!$J$315:$J$536,255),0))=0,"",INDEX('Disaggregation Data'!$K$315:$K$536,MATCH(LEFT(X481,255),LEFT('Disaggregation Data'!J$315:$J$536,255),0))),"")</f>
        <v/>
      </c>
      <c r="F481" s="386" t="str">
        <f t="array" ref="F481">IFERROR(IF(INDEX('Disaggregation Data'!$L$315:$L$536,MATCH(LEFT(X481,255),LEFT('Disaggregation Data'!$J$315:$J$536,255),0))=0,"",INDEX('Disaggregation Data'!$L$315:$L$536,MATCH(LEFT(X481,255),LEFT('Disaggregation Data'!J$315:$J$536,255),0))),"")</f>
        <v/>
      </c>
      <c r="G481" s="441" t="str">
        <f t="array" ref="G481">IFERROR(IF(INDEX('Disaggregation Data'!$M$315:$M$536,MATCH(LEFT(X481,255),LEFT('Disaggregation Data'!$J$315:$J$536,255),0))=0,(E481/F481)*100,INDEX('Disaggregation Data'!$M$315:$M$536,MATCH(LEFT(X481,255),LEFT('Disaggregation Data'!J$315:$J$536,255),0))),"")</f>
        <v/>
      </c>
      <c r="H481" s="389" t="str">
        <f t="array" ref="H481">IFERROR(IF(INDEX('Disaggregation Data'!$N$315:$N$536,MATCH(LEFT(X481,255),LEFT('Disaggregation Data'!$J$315:$J$536,255),0))=0,"",INDEX('Disaggregation Data'!$N$315:$N$536,MATCH(LEFT(X481,255),LEFT('Disaggregation Data'!J$315:$J$536,255),0))),"")</f>
        <v/>
      </c>
      <c r="I481" s="470"/>
      <c r="J481" s="470"/>
      <c r="K481" s="470"/>
      <c r="L481" s="470"/>
      <c r="M481" s="470"/>
      <c r="N481" s="470"/>
      <c r="O481" s="470"/>
      <c r="P481" s="470"/>
      <c r="Q481" s="470"/>
      <c r="R481" s="470"/>
      <c r="S481" s="470"/>
      <c r="T481" s="470"/>
      <c r="U481" s="389" t="str">
        <f t="array" ref="U481">IFERROR(IF(INDEX('Disaggregation Data'!$O$315:$O$536,MATCH(LEFT(X481,255),LEFT('Disaggregation Data'!$J$315:$J$536,255),0))=0,"",INDEX('Disaggregation Data'!$O$315:$O$536,MATCH(LEFT(X481,255),LEFT('Disaggregation Data'!J$315:$J$536,255),0))),"")</f>
        <v/>
      </c>
      <c r="V481" s="401" t="str">
        <f t="array" ref="V481">IFERROR(IF(INDEX('Disaggregation Data'!$P$315:$P$536,MATCH(LEFT(X481,255),LEFT('Disaggregation Data'!$J$315:$J$536,255),0))=0,"",INDEX('Disaggregation Data'!$P$315:$P$536,MATCH(LEFT(X481,255),LEFT('Disaggregation Data'!J$315:$J$536,255),0))),"")</f>
        <v/>
      </c>
      <c r="W481" s="471"/>
      <c r="X481" s="471" t="str">
        <f t="shared" si="32"/>
        <v/>
      </c>
      <c r="Y481" s="471">
        <f t="shared" si="33"/>
        <v>155</v>
      </c>
      <c r="Z481" s="471" t="str">
        <f t="shared" si="34"/>
        <v/>
      </c>
      <c r="AA481" s="471" t="b">
        <f t="shared" si="35"/>
        <v>0</v>
      </c>
      <c r="AB481" s="471" t="s">
        <v>1942</v>
      </c>
      <c r="AC481" s="471" t="str">
        <f t="array" ref="AC481">IFERROR(IF(INDEX('Disaggregation Records'!$G$95:$G$183,MATCH(LEFT(Z481,255),LEFT('Disaggregation Records'!$D$95:$D$183,255),0))=0,"",INDEX('Disaggregation Records'!$G$95:$G$183,MATCH(LEFT(Z481,255),LEFT('Disaggregation Records'!$D$95:$D$183,255),0))),"")</f>
        <v/>
      </c>
      <c r="AD481" s="471" t="s">
        <v>775</v>
      </c>
      <c r="AE481" s="219"/>
      <c r="AF481" s="135"/>
      <c r="AG481" s="135"/>
    </row>
    <row r="482" spans="1:33" ht="37.5" customHeight="1" x14ac:dyDescent="0.3">
      <c r="A482" s="366">
        <v>16</v>
      </c>
      <c r="B482" s="383" t="str">
        <f>IFERROR(VLOOKUP(A482,'Coverage Indicators - Section D'!$A$10:$Y$34,25,FALSE),"")</f>
        <v/>
      </c>
      <c r="C482" s="466" t="str">
        <f t="array" ref="C482">IFERROR(IF(INDEX('Disaggregation Records'!$E$95:$E$183,MATCH(LEFT(Z482,255),LEFT('Disaggregation Records'!$D$95:$D$183,255),0))=0,"",INDEX('Disaggregation Records'!$E$95:$E$183,MATCH(LEFT(Z482,255),LEFT('Disaggregation Records'!$D$95:$D$183,255),0))),"")</f>
        <v/>
      </c>
      <c r="D482" s="466" t="str">
        <f t="array" ref="D482">IFERROR(IF(INDEX('Disaggregation Records'!$F$95:$F$183,MATCH(LEFT(Z482,255),LEFT('Disaggregation Records'!$D$95:$D$183,255),0))=0,"",INDEX('Disaggregation Records'!$F$95:$F$183,MATCH(LEFT(Z482,255),LEFT('Disaggregation Records'!$D$95:$D$183,255),0))),"")</f>
        <v/>
      </c>
      <c r="E482" s="385" t="str">
        <f t="array" ref="E482">IFERROR(IF(INDEX('Disaggregation Data'!$K$315:$K$536,MATCH(LEFT(X482,255),LEFT('Disaggregation Data'!$J$315:$J$536,255),0))=0,"",INDEX('Disaggregation Data'!$K$315:$K$536,MATCH(LEFT(X482,255),LEFT('Disaggregation Data'!J$315:$J$536,255),0))),"")</f>
        <v/>
      </c>
      <c r="F482" s="386" t="str">
        <f t="array" ref="F482">IFERROR(IF(INDEX('Disaggregation Data'!$L$315:$L$536,MATCH(LEFT(X482,255),LEFT('Disaggregation Data'!$J$315:$J$536,255),0))=0,"",INDEX('Disaggregation Data'!$L$315:$L$536,MATCH(LEFT(X482,255),LEFT('Disaggregation Data'!J$315:$J$536,255),0))),"")</f>
        <v/>
      </c>
      <c r="G482" s="441" t="str">
        <f t="array" ref="G482">IFERROR(IF(INDEX('Disaggregation Data'!$M$315:$M$536,MATCH(LEFT(X482,255),LEFT('Disaggregation Data'!$J$315:$J$536,255),0))=0,(E482/F482)*100,INDEX('Disaggregation Data'!$M$315:$M$536,MATCH(LEFT(X482,255),LEFT('Disaggregation Data'!J$315:$J$536,255),0))),"")</f>
        <v/>
      </c>
      <c r="H482" s="389" t="str">
        <f t="array" ref="H482">IFERROR(IF(INDEX('Disaggregation Data'!$N$315:$N$536,MATCH(LEFT(X482,255),LEFT('Disaggregation Data'!$J$315:$J$536,255),0))=0,"",INDEX('Disaggregation Data'!$N$315:$N$536,MATCH(LEFT(X482,255),LEFT('Disaggregation Data'!J$315:$J$536,255),0))),"")</f>
        <v/>
      </c>
      <c r="I482" s="470"/>
      <c r="J482" s="470"/>
      <c r="K482" s="470"/>
      <c r="L482" s="470"/>
      <c r="M482" s="470"/>
      <c r="N482" s="470"/>
      <c r="O482" s="470"/>
      <c r="P482" s="470"/>
      <c r="Q482" s="470"/>
      <c r="R482" s="470"/>
      <c r="S482" s="470"/>
      <c r="T482" s="470"/>
      <c r="U482" s="389" t="str">
        <f t="array" ref="U482">IFERROR(IF(INDEX('Disaggregation Data'!$O$315:$O$536,MATCH(LEFT(X482,255),LEFT('Disaggregation Data'!$J$315:$J$536,255),0))=0,"",INDEX('Disaggregation Data'!$O$315:$O$536,MATCH(LEFT(X482,255),LEFT('Disaggregation Data'!J$315:$J$536,255),0))),"")</f>
        <v/>
      </c>
      <c r="V482" s="401" t="str">
        <f t="array" ref="V482">IFERROR(IF(INDEX('Disaggregation Data'!$P$315:$P$536,MATCH(LEFT(X482,255),LEFT('Disaggregation Data'!$J$315:$J$536,255),0))=0,"",INDEX('Disaggregation Data'!$P$315:$P$536,MATCH(LEFT(X482,255),LEFT('Disaggregation Data'!J$315:$J$536,255),0))),"")</f>
        <v/>
      </c>
      <c r="W482" s="471"/>
      <c r="X482" s="471" t="str">
        <f t="shared" si="32"/>
        <v/>
      </c>
      <c r="Y482" s="471">
        <f t="shared" si="33"/>
        <v>156</v>
      </c>
      <c r="Z482" s="471" t="str">
        <f t="shared" si="34"/>
        <v/>
      </c>
      <c r="AA482" s="471" t="b">
        <f t="shared" si="35"/>
        <v>0</v>
      </c>
      <c r="AB482" s="471" t="s">
        <v>1943</v>
      </c>
      <c r="AC482" s="471" t="str">
        <f t="array" ref="AC482">IFERROR(IF(INDEX('Disaggregation Records'!$G$95:$G$183,MATCH(LEFT(Z482,255),LEFT('Disaggregation Records'!$D$95:$D$183,255),0))=0,"",INDEX('Disaggregation Records'!$G$95:$G$183,MATCH(LEFT(Z482,255),LEFT('Disaggregation Records'!$D$95:$D$183,255),0))),"")</f>
        <v/>
      </c>
      <c r="AD482" s="471" t="s">
        <v>775</v>
      </c>
      <c r="AE482" s="219"/>
      <c r="AF482" s="135"/>
      <c r="AG482" s="135"/>
    </row>
    <row r="483" spans="1:33" ht="37.5" customHeight="1" x14ac:dyDescent="0.3">
      <c r="A483" s="366">
        <v>16</v>
      </c>
      <c r="B483" s="383" t="str">
        <f>IFERROR(VLOOKUP(A483,'Coverage Indicators - Section D'!$A$10:$Y$34,25,FALSE),"")</f>
        <v/>
      </c>
      <c r="C483" s="466" t="str">
        <f t="array" ref="C483">IFERROR(IF(INDEX('Disaggregation Records'!$E$95:$E$183,MATCH(LEFT(Z483,255),LEFT('Disaggregation Records'!$D$95:$D$183,255),0))=0,"",INDEX('Disaggregation Records'!$E$95:$E$183,MATCH(LEFT(Z483,255),LEFT('Disaggregation Records'!$D$95:$D$183,255),0))),"")</f>
        <v/>
      </c>
      <c r="D483" s="466" t="str">
        <f t="array" ref="D483">IFERROR(IF(INDEX('Disaggregation Records'!$F$95:$F$183,MATCH(LEFT(Z483,255),LEFT('Disaggregation Records'!$D$95:$D$183,255),0))=0,"",INDEX('Disaggregation Records'!$F$95:$F$183,MATCH(LEFT(Z483,255),LEFT('Disaggregation Records'!$D$95:$D$183,255),0))),"")</f>
        <v/>
      </c>
      <c r="E483" s="385" t="str">
        <f t="array" ref="E483">IFERROR(IF(INDEX('Disaggregation Data'!$K$315:$K$536,MATCH(LEFT(X483,255),LEFT('Disaggregation Data'!$J$315:$J$536,255),0))=0,"",INDEX('Disaggregation Data'!$K$315:$K$536,MATCH(LEFT(X483,255),LEFT('Disaggregation Data'!J$315:$J$536,255),0))),"")</f>
        <v/>
      </c>
      <c r="F483" s="386" t="str">
        <f t="array" ref="F483">IFERROR(IF(INDEX('Disaggregation Data'!$L$315:$L$536,MATCH(LEFT(X483,255),LEFT('Disaggregation Data'!$J$315:$J$536,255),0))=0,"",INDEX('Disaggregation Data'!$L$315:$L$536,MATCH(LEFT(X483,255),LEFT('Disaggregation Data'!J$315:$J$536,255),0))),"")</f>
        <v/>
      </c>
      <c r="G483" s="441" t="str">
        <f t="array" ref="G483">IFERROR(IF(INDEX('Disaggregation Data'!$M$315:$M$536,MATCH(LEFT(X483,255),LEFT('Disaggregation Data'!$J$315:$J$536,255),0))=0,(E483/F483)*100,INDEX('Disaggregation Data'!$M$315:$M$536,MATCH(LEFT(X483,255),LEFT('Disaggregation Data'!J$315:$J$536,255),0))),"")</f>
        <v/>
      </c>
      <c r="H483" s="389" t="str">
        <f t="array" ref="H483">IFERROR(IF(INDEX('Disaggregation Data'!$N$315:$N$536,MATCH(LEFT(X483,255),LEFT('Disaggregation Data'!$J$315:$J$536,255),0))=0,"",INDEX('Disaggregation Data'!$N$315:$N$536,MATCH(LEFT(X483,255),LEFT('Disaggregation Data'!J$315:$J$536,255),0))),"")</f>
        <v/>
      </c>
      <c r="I483" s="470"/>
      <c r="J483" s="470"/>
      <c r="K483" s="470"/>
      <c r="L483" s="470"/>
      <c r="M483" s="470"/>
      <c r="N483" s="470"/>
      <c r="O483" s="470"/>
      <c r="P483" s="470"/>
      <c r="Q483" s="470"/>
      <c r="R483" s="470"/>
      <c r="S483" s="470"/>
      <c r="T483" s="470"/>
      <c r="U483" s="389" t="str">
        <f t="array" ref="U483">IFERROR(IF(INDEX('Disaggregation Data'!$O$315:$O$536,MATCH(LEFT(X483,255),LEFT('Disaggregation Data'!$J$315:$J$536,255),0))=0,"",INDEX('Disaggregation Data'!$O$315:$O$536,MATCH(LEFT(X483,255),LEFT('Disaggregation Data'!J$315:$J$536,255),0))),"")</f>
        <v/>
      </c>
      <c r="V483" s="401" t="str">
        <f t="array" ref="V483">IFERROR(IF(INDEX('Disaggregation Data'!$P$315:$P$536,MATCH(LEFT(X483,255),LEFT('Disaggregation Data'!$J$315:$J$536,255),0))=0,"",INDEX('Disaggregation Data'!$P$315:$P$536,MATCH(LEFT(X483,255),LEFT('Disaggregation Data'!J$315:$J$536,255),0))),"")</f>
        <v/>
      </c>
      <c r="W483" s="471"/>
      <c r="X483" s="471" t="str">
        <f t="shared" si="32"/>
        <v/>
      </c>
      <c r="Y483" s="471">
        <f t="shared" si="33"/>
        <v>157</v>
      </c>
      <c r="Z483" s="471" t="str">
        <f t="shared" si="34"/>
        <v/>
      </c>
      <c r="AA483" s="471" t="b">
        <f t="shared" si="35"/>
        <v>0</v>
      </c>
      <c r="AB483" s="471" t="s">
        <v>1944</v>
      </c>
      <c r="AC483" s="471" t="str">
        <f t="array" ref="AC483">IFERROR(IF(INDEX('Disaggregation Records'!$G$95:$G$183,MATCH(LEFT(Z483,255),LEFT('Disaggregation Records'!$D$95:$D$183,255),0))=0,"",INDEX('Disaggregation Records'!$G$95:$G$183,MATCH(LEFT(Z483,255),LEFT('Disaggregation Records'!$D$95:$D$183,255),0))),"")</f>
        <v/>
      </c>
      <c r="AD483" s="471" t="s">
        <v>775</v>
      </c>
      <c r="AE483" s="219"/>
      <c r="AF483" s="135"/>
      <c r="AG483" s="135"/>
    </row>
    <row r="484" spans="1:33" ht="37.5" customHeight="1" x14ac:dyDescent="0.3">
      <c r="A484" s="366">
        <v>16</v>
      </c>
      <c r="B484" s="383" t="str">
        <f>IFERROR(VLOOKUP(A484,'Coverage Indicators - Section D'!$A$10:$Y$34,25,FALSE),"")</f>
        <v/>
      </c>
      <c r="C484" s="466" t="str">
        <f t="array" ref="C484">IFERROR(IF(INDEX('Disaggregation Records'!$E$95:$E$183,MATCH(LEFT(Z484,255),LEFT('Disaggregation Records'!$D$95:$D$183,255),0))=0,"",INDEX('Disaggregation Records'!$E$95:$E$183,MATCH(LEFT(Z484,255),LEFT('Disaggregation Records'!$D$95:$D$183,255),0))),"")</f>
        <v/>
      </c>
      <c r="D484" s="466" t="str">
        <f t="array" ref="D484">IFERROR(IF(INDEX('Disaggregation Records'!$F$95:$F$183,MATCH(LEFT(Z484,255),LEFT('Disaggregation Records'!$D$95:$D$183,255),0))=0,"",INDEX('Disaggregation Records'!$F$95:$F$183,MATCH(LEFT(Z484,255),LEFT('Disaggregation Records'!$D$95:$D$183,255),0))),"")</f>
        <v/>
      </c>
      <c r="E484" s="385" t="str">
        <f t="array" ref="E484">IFERROR(IF(INDEX('Disaggregation Data'!$K$315:$K$536,MATCH(LEFT(X484,255),LEFT('Disaggregation Data'!$J$315:$J$536,255),0))=0,"",INDEX('Disaggregation Data'!$K$315:$K$536,MATCH(LEFT(X484,255),LEFT('Disaggregation Data'!J$315:$J$536,255),0))),"")</f>
        <v/>
      </c>
      <c r="F484" s="386" t="str">
        <f t="array" ref="F484">IFERROR(IF(INDEX('Disaggregation Data'!$L$315:$L$536,MATCH(LEFT(X484,255),LEFT('Disaggregation Data'!$J$315:$J$536,255),0))=0,"",INDEX('Disaggregation Data'!$L$315:$L$536,MATCH(LEFT(X484,255),LEFT('Disaggregation Data'!J$315:$J$536,255),0))),"")</f>
        <v/>
      </c>
      <c r="G484" s="441" t="str">
        <f t="array" ref="G484">IFERROR(IF(INDEX('Disaggregation Data'!$M$315:$M$536,MATCH(LEFT(X484,255),LEFT('Disaggregation Data'!$J$315:$J$536,255),0))=0,(E484/F484)*100,INDEX('Disaggregation Data'!$M$315:$M$536,MATCH(LEFT(X484,255),LEFT('Disaggregation Data'!J$315:$J$536,255),0))),"")</f>
        <v/>
      </c>
      <c r="H484" s="389" t="str">
        <f t="array" ref="H484">IFERROR(IF(INDEX('Disaggregation Data'!$N$315:$N$536,MATCH(LEFT(X484,255),LEFT('Disaggregation Data'!$J$315:$J$536,255),0))=0,"",INDEX('Disaggregation Data'!$N$315:$N$536,MATCH(LEFT(X484,255),LEFT('Disaggregation Data'!J$315:$J$536,255),0))),"")</f>
        <v/>
      </c>
      <c r="I484" s="470"/>
      <c r="J484" s="470"/>
      <c r="K484" s="470"/>
      <c r="L484" s="470"/>
      <c r="M484" s="470"/>
      <c r="N484" s="470"/>
      <c r="O484" s="470"/>
      <c r="P484" s="470"/>
      <c r="Q484" s="470"/>
      <c r="R484" s="470"/>
      <c r="S484" s="470"/>
      <c r="T484" s="470"/>
      <c r="U484" s="389" t="str">
        <f t="array" ref="U484">IFERROR(IF(INDEX('Disaggregation Data'!$O$315:$O$536,MATCH(LEFT(X484,255),LEFT('Disaggregation Data'!$J$315:$J$536,255),0))=0,"",INDEX('Disaggregation Data'!$O$315:$O$536,MATCH(LEFT(X484,255),LEFT('Disaggregation Data'!J$315:$J$536,255),0))),"")</f>
        <v/>
      </c>
      <c r="V484" s="401" t="str">
        <f t="array" ref="V484">IFERROR(IF(INDEX('Disaggregation Data'!$P$315:$P$536,MATCH(LEFT(X484,255),LEFT('Disaggregation Data'!$J$315:$J$536,255),0))=0,"",INDEX('Disaggregation Data'!$P$315:$P$536,MATCH(LEFT(X484,255),LEFT('Disaggregation Data'!J$315:$J$536,255),0))),"")</f>
        <v/>
      </c>
      <c r="W484" s="471"/>
      <c r="X484" s="471" t="str">
        <f t="shared" si="32"/>
        <v/>
      </c>
      <c r="Y484" s="471">
        <f t="shared" si="33"/>
        <v>158</v>
      </c>
      <c r="Z484" s="471" t="str">
        <f t="shared" si="34"/>
        <v/>
      </c>
      <c r="AA484" s="471" t="b">
        <f t="shared" si="35"/>
        <v>0</v>
      </c>
      <c r="AB484" s="471" t="s">
        <v>1945</v>
      </c>
      <c r="AC484" s="471" t="str">
        <f t="array" ref="AC484">IFERROR(IF(INDEX('Disaggregation Records'!$G$95:$G$183,MATCH(LEFT(Z484,255),LEFT('Disaggregation Records'!$D$95:$D$183,255),0))=0,"",INDEX('Disaggregation Records'!$G$95:$G$183,MATCH(LEFT(Z484,255),LEFT('Disaggregation Records'!$D$95:$D$183,255),0))),"")</f>
        <v/>
      </c>
      <c r="AD484" s="471" t="s">
        <v>775</v>
      </c>
      <c r="AE484" s="219"/>
      <c r="AF484" s="135"/>
      <c r="AG484" s="135"/>
    </row>
    <row r="485" spans="1:33" ht="37.5" customHeight="1" x14ac:dyDescent="0.3">
      <c r="A485" s="366">
        <v>16</v>
      </c>
      <c r="B485" s="383" t="str">
        <f>IFERROR(VLOOKUP(A485,'Coverage Indicators - Section D'!$A$10:$Y$34,25,FALSE),"")</f>
        <v/>
      </c>
      <c r="C485" s="466" t="str">
        <f t="array" ref="C485">IFERROR(IF(INDEX('Disaggregation Records'!$E$95:$E$183,MATCH(LEFT(Z485,255),LEFT('Disaggregation Records'!$D$95:$D$183,255),0))=0,"",INDEX('Disaggregation Records'!$E$95:$E$183,MATCH(LEFT(Z485,255),LEFT('Disaggregation Records'!$D$95:$D$183,255),0))),"")</f>
        <v/>
      </c>
      <c r="D485" s="466" t="str">
        <f t="array" ref="D485">IFERROR(IF(INDEX('Disaggregation Records'!$F$95:$F$183,MATCH(LEFT(Z485,255),LEFT('Disaggregation Records'!$D$95:$D$183,255),0))=0,"",INDEX('Disaggregation Records'!$F$95:$F$183,MATCH(LEFT(Z485,255),LEFT('Disaggregation Records'!$D$95:$D$183,255),0))),"")</f>
        <v/>
      </c>
      <c r="E485" s="385" t="str">
        <f t="array" ref="E485">IFERROR(IF(INDEX('Disaggregation Data'!$K$315:$K$536,MATCH(LEFT(X485,255),LEFT('Disaggregation Data'!$J$315:$J$536,255),0))=0,"",INDEX('Disaggregation Data'!$K$315:$K$536,MATCH(LEFT(X485,255),LEFT('Disaggregation Data'!J$315:$J$536,255),0))),"")</f>
        <v/>
      </c>
      <c r="F485" s="386" t="str">
        <f t="array" ref="F485">IFERROR(IF(INDEX('Disaggregation Data'!$L$315:$L$536,MATCH(LEFT(X485,255),LEFT('Disaggregation Data'!$J$315:$J$536,255),0))=0,"",INDEX('Disaggregation Data'!$L$315:$L$536,MATCH(LEFT(X485,255),LEFT('Disaggregation Data'!J$315:$J$536,255),0))),"")</f>
        <v/>
      </c>
      <c r="G485" s="441" t="str">
        <f t="array" ref="G485">IFERROR(IF(INDEX('Disaggregation Data'!$M$315:$M$536,MATCH(LEFT(X485,255),LEFT('Disaggregation Data'!$J$315:$J$536,255),0))=0,(E485/F485)*100,INDEX('Disaggregation Data'!$M$315:$M$536,MATCH(LEFT(X485,255),LEFT('Disaggregation Data'!J$315:$J$536,255),0))),"")</f>
        <v/>
      </c>
      <c r="H485" s="389" t="str">
        <f t="array" ref="H485">IFERROR(IF(INDEX('Disaggregation Data'!$N$315:$N$536,MATCH(LEFT(X485,255),LEFT('Disaggregation Data'!$J$315:$J$536,255),0))=0,"",INDEX('Disaggregation Data'!$N$315:$N$536,MATCH(LEFT(X485,255),LEFT('Disaggregation Data'!J$315:$J$536,255),0))),"")</f>
        <v/>
      </c>
      <c r="I485" s="470"/>
      <c r="J485" s="470"/>
      <c r="K485" s="470"/>
      <c r="L485" s="470"/>
      <c r="M485" s="470"/>
      <c r="N485" s="470"/>
      <c r="O485" s="470"/>
      <c r="P485" s="470"/>
      <c r="Q485" s="470"/>
      <c r="R485" s="470"/>
      <c r="S485" s="470"/>
      <c r="T485" s="470"/>
      <c r="U485" s="389" t="str">
        <f t="array" ref="U485">IFERROR(IF(INDEX('Disaggregation Data'!$O$315:$O$536,MATCH(LEFT(X485,255),LEFT('Disaggregation Data'!$J$315:$J$536,255),0))=0,"",INDEX('Disaggregation Data'!$O$315:$O$536,MATCH(LEFT(X485,255),LEFT('Disaggregation Data'!J$315:$J$536,255),0))),"")</f>
        <v/>
      </c>
      <c r="V485" s="401" t="str">
        <f t="array" ref="V485">IFERROR(IF(INDEX('Disaggregation Data'!$P$315:$P$536,MATCH(LEFT(X485,255),LEFT('Disaggregation Data'!$J$315:$J$536,255),0))=0,"",INDEX('Disaggregation Data'!$P$315:$P$536,MATCH(LEFT(X485,255),LEFT('Disaggregation Data'!J$315:$J$536,255),0))),"")</f>
        <v/>
      </c>
      <c r="W485" s="471"/>
      <c r="X485" s="471" t="str">
        <f t="shared" si="32"/>
        <v/>
      </c>
      <c r="Y485" s="471">
        <f t="shared" si="33"/>
        <v>159</v>
      </c>
      <c r="Z485" s="471" t="str">
        <f t="shared" si="34"/>
        <v/>
      </c>
      <c r="AA485" s="471" t="b">
        <f t="shared" si="35"/>
        <v>0</v>
      </c>
      <c r="AB485" s="471" t="s">
        <v>1946</v>
      </c>
      <c r="AC485" s="471" t="str">
        <f t="array" ref="AC485">IFERROR(IF(INDEX('Disaggregation Records'!$G$95:$G$183,MATCH(LEFT(Z485,255),LEFT('Disaggregation Records'!$D$95:$D$183,255),0))=0,"",INDEX('Disaggregation Records'!$G$95:$G$183,MATCH(LEFT(Z485,255),LEFT('Disaggregation Records'!$D$95:$D$183,255),0))),"")</f>
        <v/>
      </c>
      <c r="AD485" s="471" t="s">
        <v>775</v>
      </c>
      <c r="AE485" s="219"/>
      <c r="AF485" s="135"/>
      <c r="AG485" s="135"/>
    </row>
    <row r="486" spans="1:33" ht="37.5" customHeight="1" x14ac:dyDescent="0.3">
      <c r="A486" s="366">
        <v>16</v>
      </c>
      <c r="B486" s="383" t="str">
        <f>IFERROR(VLOOKUP(A486,'Coverage Indicators - Section D'!$A$10:$Y$34,25,FALSE),"")</f>
        <v/>
      </c>
      <c r="C486" s="466" t="str">
        <f t="array" ref="C486">IFERROR(IF(INDEX('Disaggregation Records'!$E$95:$E$183,MATCH(LEFT(Z486,255),LEFT('Disaggregation Records'!$D$95:$D$183,255),0))=0,"",INDEX('Disaggregation Records'!$E$95:$E$183,MATCH(LEFT(Z486,255),LEFT('Disaggregation Records'!$D$95:$D$183,255),0))),"")</f>
        <v/>
      </c>
      <c r="D486" s="466" t="str">
        <f t="array" ref="D486">IFERROR(IF(INDEX('Disaggregation Records'!$F$95:$F$183,MATCH(LEFT(Z486,255),LEFT('Disaggregation Records'!$D$95:$D$183,255),0))=0,"",INDEX('Disaggregation Records'!$F$95:$F$183,MATCH(LEFT(Z486,255),LEFT('Disaggregation Records'!$D$95:$D$183,255),0))),"")</f>
        <v/>
      </c>
      <c r="E486" s="385" t="str">
        <f t="array" ref="E486">IFERROR(IF(INDEX('Disaggregation Data'!$K$315:$K$536,MATCH(LEFT(X486,255),LEFT('Disaggregation Data'!$J$315:$J$536,255),0))=0,"",INDEX('Disaggregation Data'!$K$315:$K$536,MATCH(LEFT(X486,255),LEFT('Disaggregation Data'!J$315:$J$536,255),0))),"")</f>
        <v/>
      </c>
      <c r="F486" s="386" t="str">
        <f t="array" ref="F486">IFERROR(IF(INDEX('Disaggregation Data'!$L$315:$L$536,MATCH(LEFT(X486,255),LEFT('Disaggregation Data'!$J$315:$J$536,255),0))=0,"",INDEX('Disaggregation Data'!$L$315:$L$536,MATCH(LEFT(X486,255),LEFT('Disaggregation Data'!J$315:$J$536,255),0))),"")</f>
        <v/>
      </c>
      <c r="G486" s="441" t="str">
        <f t="array" ref="G486">IFERROR(IF(INDEX('Disaggregation Data'!$M$315:$M$536,MATCH(LEFT(X486,255),LEFT('Disaggregation Data'!$J$315:$J$536,255),0))=0,(E486/F486)*100,INDEX('Disaggregation Data'!$M$315:$M$536,MATCH(LEFT(X486,255),LEFT('Disaggregation Data'!J$315:$J$536,255),0))),"")</f>
        <v/>
      </c>
      <c r="H486" s="389" t="str">
        <f t="array" ref="H486">IFERROR(IF(INDEX('Disaggregation Data'!$N$315:$N$536,MATCH(LEFT(X486,255),LEFT('Disaggregation Data'!$J$315:$J$536,255),0))=0,"",INDEX('Disaggregation Data'!$N$315:$N$536,MATCH(LEFT(X486,255),LEFT('Disaggregation Data'!J$315:$J$536,255),0))),"")</f>
        <v/>
      </c>
      <c r="I486" s="470"/>
      <c r="J486" s="470"/>
      <c r="K486" s="470"/>
      <c r="L486" s="470"/>
      <c r="M486" s="470"/>
      <c r="N486" s="470"/>
      <c r="O486" s="470"/>
      <c r="P486" s="470"/>
      <c r="Q486" s="470"/>
      <c r="R486" s="470"/>
      <c r="S486" s="470"/>
      <c r="T486" s="470"/>
      <c r="U486" s="389" t="str">
        <f t="array" ref="U486">IFERROR(IF(INDEX('Disaggregation Data'!$O$315:$O$536,MATCH(LEFT(X486,255),LEFT('Disaggregation Data'!$J$315:$J$536,255),0))=0,"",INDEX('Disaggregation Data'!$O$315:$O$536,MATCH(LEFT(X486,255),LEFT('Disaggregation Data'!J$315:$J$536,255),0))),"")</f>
        <v/>
      </c>
      <c r="V486" s="401" t="str">
        <f t="array" ref="V486">IFERROR(IF(INDEX('Disaggregation Data'!$P$315:$P$536,MATCH(LEFT(X486,255),LEFT('Disaggregation Data'!$J$315:$J$536,255),0))=0,"",INDEX('Disaggregation Data'!$P$315:$P$536,MATCH(LEFT(X486,255),LEFT('Disaggregation Data'!J$315:$J$536,255),0))),"")</f>
        <v/>
      </c>
      <c r="W486" s="471"/>
      <c r="X486" s="471" t="str">
        <f t="shared" si="32"/>
        <v/>
      </c>
      <c r="Y486" s="471">
        <f t="shared" si="33"/>
        <v>160</v>
      </c>
      <c r="Z486" s="471" t="str">
        <f t="shared" si="34"/>
        <v/>
      </c>
      <c r="AA486" s="471" t="b">
        <f t="shared" si="35"/>
        <v>0</v>
      </c>
      <c r="AB486" s="471" t="s">
        <v>1947</v>
      </c>
      <c r="AC486" s="471" t="str">
        <f t="array" ref="AC486">IFERROR(IF(INDEX('Disaggregation Records'!$G$95:$G$183,MATCH(LEFT(Z486,255),LEFT('Disaggregation Records'!$D$95:$D$183,255),0))=0,"",INDEX('Disaggregation Records'!$G$95:$G$183,MATCH(LEFT(Z486,255),LEFT('Disaggregation Records'!$D$95:$D$183,255),0))),"")</f>
        <v/>
      </c>
      <c r="AD486" s="471" t="s">
        <v>775</v>
      </c>
      <c r="AE486" s="219"/>
      <c r="AF486" s="135"/>
      <c r="AG486" s="135"/>
    </row>
    <row r="487" spans="1:33" ht="37.5" customHeight="1" x14ac:dyDescent="0.3">
      <c r="A487" s="366">
        <v>17</v>
      </c>
      <c r="B487" s="383" t="str">
        <f>IFERROR(VLOOKUP(A487,'Coverage Indicators - Section D'!$A$10:$Y$34,25,FALSE),"")</f>
        <v/>
      </c>
      <c r="C487" s="466" t="str">
        <f t="array" ref="C487">IFERROR(IF(INDEX('Disaggregation Records'!$E$95:$E$183,MATCH(LEFT(Z487,255),LEFT('Disaggregation Records'!$D$95:$D$183,255),0))=0,"",INDEX('Disaggregation Records'!$E$95:$E$183,MATCH(LEFT(Z487,255),LEFT('Disaggregation Records'!$D$95:$D$183,255),0))),"")</f>
        <v/>
      </c>
      <c r="D487" s="466" t="str">
        <f t="array" ref="D487">IFERROR(IF(INDEX('Disaggregation Records'!$F$95:$F$183,MATCH(LEFT(Z487,255),LEFT('Disaggregation Records'!$D$95:$D$183,255),0))=0,"",INDEX('Disaggregation Records'!$F$95:$F$183,MATCH(LEFT(Z487,255),LEFT('Disaggregation Records'!$D$95:$D$183,255),0))),"")</f>
        <v/>
      </c>
      <c r="E487" s="385" t="str">
        <f t="array" ref="E487">IFERROR(IF(INDEX('Disaggregation Data'!$K$315:$K$536,MATCH(LEFT(X487,255),LEFT('Disaggregation Data'!$J$315:$J$536,255),0))=0,"",INDEX('Disaggregation Data'!$K$315:$K$536,MATCH(LEFT(X487,255),LEFT('Disaggregation Data'!J$315:$J$536,255),0))),"")</f>
        <v/>
      </c>
      <c r="F487" s="386" t="str">
        <f t="array" ref="F487">IFERROR(IF(INDEX('Disaggregation Data'!$L$315:$L$536,MATCH(LEFT(X487,255),LEFT('Disaggregation Data'!$J$315:$J$536,255),0))=0,"",INDEX('Disaggregation Data'!$L$315:$L$536,MATCH(LEFT(X487,255),LEFT('Disaggregation Data'!J$315:$J$536,255),0))),"")</f>
        <v/>
      </c>
      <c r="G487" s="441" t="str">
        <f t="array" ref="G487">IFERROR(IF(INDEX('Disaggregation Data'!$M$315:$M$536,MATCH(LEFT(X487,255),LEFT('Disaggregation Data'!$J$315:$J$536,255),0))=0,(E487/F487)*100,INDEX('Disaggregation Data'!$M$315:$M$536,MATCH(LEFT(X487,255),LEFT('Disaggregation Data'!J$315:$J$536,255),0))),"")</f>
        <v/>
      </c>
      <c r="H487" s="389" t="str">
        <f t="array" ref="H487">IFERROR(IF(INDEX('Disaggregation Data'!$N$315:$N$536,MATCH(LEFT(X487,255),LEFT('Disaggregation Data'!$J$315:$J$536,255),0))=0,"",INDEX('Disaggregation Data'!$N$315:$N$536,MATCH(LEFT(X487,255),LEFT('Disaggregation Data'!J$315:$J$536,255),0))),"")</f>
        <v/>
      </c>
      <c r="I487" s="470"/>
      <c r="J487" s="470"/>
      <c r="K487" s="470"/>
      <c r="L487" s="470"/>
      <c r="M487" s="470"/>
      <c r="N487" s="470"/>
      <c r="O487" s="470"/>
      <c r="P487" s="470"/>
      <c r="Q487" s="470"/>
      <c r="R487" s="470"/>
      <c r="S487" s="470"/>
      <c r="T487" s="470"/>
      <c r="U487" s="389" t="str">
        <f t="array" ref="U487">IFERROR(IF(INDEX('Disaggregation Data'!$O$315:$O$536,MATCH(LEFT(X487,255),LEFT('Disaggregation Data'!$J$315:$J$536,255),0))=0,"",INDEX('Disaggregation Data'!$O$315:$O$536,MATCH(LEFT(X487,255),LEFT('Disaggregation Data'!J$315:$J$536,255),0))),"")</f>
        <v/>
      </c>
      <c r="V487" s="401" t="str">
        <f t="array" ref="V487">IFERROR(IF(INDEX('Disaggregation Data'!$P$315:$P$536,MATCH(LEFT(X487,255),LEFT('Disaggregation Data'!$J$315:$J$536,255),0))=0,"",INDEX('Disaggregation Data'!$P$315:$P$536,MATCH(LEFT(X487,255),LEFT('Disaggregation Data'!J$315:$J$536,255),0))),"")</f>
        <v/>
      </c>
      <c r="W487" s="471"/>
      <c r="X487" s="471" t="str">
        <f t="shared" si="32"/>
        <v/>
      </c>
      <c r="Y487" s="471">
        <f t="shared" si="33"/>
        <v>161</v>
      </c>
      <c r="Z487" s="471" t="str">
        <f t="shared" si="34"/>
        <v/>
      </c>
      <c r="AA487" s="471" t="b">
        <f t="shared" si="35"/>
        <v>0</v>
      </c>
      <c r="AB487" s="471" t="s">
        <v>1948</v>
      </c>
      <c r="AC487" s="471" t="str">
        <f t="array" ref="AC487">IFERROR(IF(INDEX('Disaggregation Records'!$G$95:$G$183,MATCH(LEFT(Z487,255),LEFT('Disaggregation Records'!$D$95:$D$183,255),0))=0,"",INDEX('Disaggregation Records'!$G$95:$G$183,MATCH(LEFT(Z487,255),LEFT('Disaggregation Records'!$D$95:$D$183,255),0))),"")</f>
        <v/>
      </c>
      <c r="AD487" s="471" t="s">
        <v>776</v>
      </c>
      <c r="AE487" s="219"/>
      <c r="AF487" s="135"/>
      <c r="AG487" s="135"/>
    </row>
    <row r="488" spans="1:33" ht="37.5" customHeight="1" x14ac:dyDescent="0.3">
      <c r="A488" s="366">
        <v>17</v>
      </c>
      <c r="B488" s="383" t="str">
        <f>IFERROR(VLOOKUP(A488,'Coverage Indicators - Section D'!$A$10:$Y$34,25,FALSE),"")</f>
        <v/>
      </c>
      <c r="C488" s="466" t="str">
        <f t="array" ref="C488">IFERROR(IF(INDEX('Disaggregation Records'!$E$95:$E$183,MATCH(LEFT(Z488,255),LEFT('Disaggregation Records'!$D$95:$D$183,255),0))=0,"",INDEX('Disaggregation Records'!$E$95:$E$183,MATCH(LEFT(Z488,255),LEFT('Disaggregation Records'!$D$95:$D$183,255),0))),"")</f>
        <v/>
      </c>
      <c r="D488" s="466" t="str">
        <f t="array" ref="D488">IFERROR(IF(INDEX('Disaggregation Records'!$F$95:$F$183,MATCH(LEFT(Z488,255),LEFT('Disaggregation Records'!$D$95:$D$183,255),0))=0,"",INDEX('Disaggregation Records'!$F$95:$F$183,MATCH(LEFT(Z488,255),LEFT('Disaggregation Records'!$D$95:$D$183,255),0))),"")</f>
        <v/>
      </c>
      <c r="E488" s="385" t="str">
        <f t="array" ref="E488">IFERROR(IF(INDEX('Disaggregation Data'!$K$315:$K$536,MATCH(LEFT(X488,255),LEFT('Disaggregation Data'!$J$315:$J$536,255),0))=0,"",INDEX('Disaggregation Data'!$K$315:$K$536,MATCH(LEFT(X488,255),LEFT('Disaggregation Data'!J$315:$J$536,255),0))),"")</f>
        <v/>
      </c>
      <c r="F488" s="386" t="str">
        <f t="array" ref="F488">IFERROR(IF(INDEX('Disaggregation Data'!$L$315:$L$536,MATCH(LEFT(X488,255),LEFT('Disaggregation Data'!$J$315:$J$536,255),0))=0,"",INDEX('Disaggregation Data'!$L$315:$L$536,MATCH(LEFT(X488,255),LEFT('Disaggregation Data'!J$315:$J$536,255),0))),"")</f>
        <v/>
      </c>
      <c r="G488" s="441" t="str">
        <f t="array" ref="G488">IFERROR(IF(INDEX('Disaggregation Data'!$M$315:$M$536,MATCH(LEFT(X488,255),LEFT('Disaggregation Data'!$J$315:$J$536,255),0))=0,(E488/F488)*100,INDEX('Disaggregation Data'!$M$315:$M$536,MATCH(LEFT(X488,255),LEFT('Disaggregation Data'!J$315:$J$536,255),0))),"")</f>
        <v/>
      </c>
      <c r="H488" s="389" t="str">
        <f t="array" ref="H488">IFERROR(IF(INDEX('Disaggregation Data'!$N$315:$N$536,MATCH(LEFT(X488,255),LEFT('Disaggregation Data'!$J$315:$J$536,255),0))=0,"",INDEX('Disaggregation Data'!$N$315:$N$536,MATCH(LEFT(X488,255),LEFT('Disaggregation Data'!J$315:$J$536,255),0))),"")</f>
        <v/>
      </c>
      <c r="I488" s="470"/>
      <c r="J488" s="470"/>
      <c r="K488" s="470"/>
      <c r="L488" s="470"/>
      <c r="M488" s="470"/>
      <c r="N488" s="470"/>
      <c r="O488" s="470"/>
      <c r="P488" s="470"/>
      <c r="Q488" s="470"/>
      <c r="R488" s="470"/>
      <c r="S488" s="470"/>
      <c r="T488" s="470"/>
      <c r="U488" s="389" t="str">
        <f t="array" ref="U488">IFERROR(IF(INDEX('Disaggregation Data'!$O$315:$O$536,MATCH(LEFT(X488,255),LEFT('Disaggregation Data'!$J$315:$J$536,255),0))=0,"",INDEX('Disaggregation Data'!$O$315:$O$536,MATCH(LEFT(X488,255),LEFT('Disaggregation Data'!J$315:$J$536,255),0))),"")</f>
        <v/>
      </c>
      <c r="V488" s="401" t="str">
        <f t="array" ref="V488">IFERROR(IF(INDEX('Disaggregation Data'!$P$315:$P$536,MATCH(LEFT(X488,255),LEFT('Disaggregation Data'!$J$315:$J$536,255),0))=0,"",INDEX('Disaggregation Data'!$P$315:$P$536,MATCH(LEFT(X488,255),LEFT('Disaggregation Data'!J$315:$J$536,255),0))),"")</f>
        <v/>
      </c>
      <c r="W488" s="471"/>
      <c r="X488" s="471" t="str">
        <f t="shared" si="32"/>
        <v/>
      </c>
      <c r="Y488" s="471">
        <f t="shared" si="33"/>
        <v>162</v>
      </c>
      <c r="Z488" s="471" t="str">
        <f t="shared" si="34"/>
        <v/>
      </c>
      <c r="AA488" s="471" t="b">
        <f t="shared" si="35"/>
        <v>0</v>
      </c>
      <c r="AB488" s="471" t="s">
        <v>1949</v>
      </c>
      <c r="AC488" s="471" t="str">
        <f t="array" ref="AC488">IFERROR(IF(INDEX('Disaggregation Records'!$G$95:$G$183,MATCH(LEFT(Z488,255),LEFT('Disaggregation Records'!$D$95:$D$183,255),0))=0,"",INDEX('Disaggregation Records'!$G$95:$G$183,MATCH(LEFT(Z488,255),LEFT('Disaggregation Records'!$D$95:$D$183,255),0))),"")</f>
        <v/>
      </c>
      <c r="AD488" s="471" t="s">
        <v>776</v>
      </c>
      <c r="AE488" s="219"/>
      <c r="AF488" s="135"/>
      <c r="AG488" s="135"/>
    </row>
    <row r="489" spans="1:33" ht="37.5" customHeight="1" x14ac:dyDescent="0.3">
      <c r="A489" s="366">
        <v>17</v>
      </c>
      <c r="B489" s="383" t="str">
        <f>IFERROR(VLOOKUP(A489,'Coverage Indicators - Section D'!$A$10:$Y$34,25,FALSE),"")</f>
        <v/>
      </c>
      <c r="C489" s="466" t="str">
        <f t="array" ref="C489">IFERROR(IF(INDEX('Disaggregation Records'!$E$95:$E$183,MATCH(LEFT(Z489,255),LEFT('Disaggregation Records'!$D$95:$D$183,255),0))=0,"",INDEX('Disaggregation Records'!$E$95:$E$183,MATCH(LEFT(Z489,255),LEFT('Disaggregation Records'!$D$95:$D$183,255),0))),"")</f>
        <v/>
      </c>
      <c r="D489" s="466" t="str">
        <f t="array" ref="D489">IFERROR(IF(INDEX('Disaggregation Records'!$F$95:$F$183,MATCH(LEFT(Z489,255),LEFT('Disaggregation Records'!$D$95:$D$183,255),0))=0,"",INDEX('Disaggregation Records'!$F$95:$F$183,MATCH(LEFT(Z489,255),LEFT('Disaggregation Records'!$D$95:$D$183,255),0))),"")</f>
        <v/>
      </c>
      <c r="E489" s="385" t="str">
        <f t="array" ref="E489">IFERROR(IF(INDEX('Disaggregation Data'!$K$315:$K$536,MATCH(LEFT(X489,255),LEFT('Disaggregation Data'!$J$315:$J$536,255),0))=0,"",INDEX('Disaggregation Data'!$K$315:$K$536,MATCH(LEFT(X489,255),LEFT('Disaggregation Data'!J$315:$J$536,255),0))),"")</f>
        <v/>
      </c>
      <c r="F489" s="386" t="str">
        <f t="array" ref="F489">IFERROR(IF(INDEX('Disaggregation Data'!$L$315:$L$536,MATCH(LEFT(X489,255),LEFT('Disaggregation Data'!$J$315:$J$536,255),0))=0,"",INDEX('Disaggregation Data'!$L$315:$L$536,MATCH(LEFT(X489,255),LEFT('Disaggregation Data'!J$315:$J$536,255),0))),"")</f>
        <v/>
      </c>
      <c r="G489" s="441" t="str">
        <f t="array" ref="G489">IFERROR(IF(INDEX('Disaggregation Data'!$M$315:$M$536,MATCH(LEFT(X489,255),LEFT('Disaggregation Data'!$J$315:$J$536,255),0))=0,(E489/F489)*100,INDEX('Disaggregation Data'!$M$315:$M$536,MATCH(LEFT(X489,255),LEFT('Disaggregation Data'!J$315:$J$536,255),0))),"")</f>
        <v/>
      </c>
      <c r="H489" s="389" t="str">
        <f t="array" ref="H489">IFERROR(IF(INDEX('Disaggregation Data'!$N$315:$N$536,MATCH(LEFT(X489,255),LEFT('Disaggregation Data'!$J$315:$J$536,255),0))=0,"",INDEX('Disaggregation Data'!$N$315:$N$536,MATCH(LEFT(X489,255),LEFT('Disaggregation Data'!J$315:$J$536,255),0))),"")</f>
        <v/>
      </c>
      <c r="I489" s="470"/>
      <c r="J489" s="470"/>
      <c r="K489" s="470"/>
      <c r="L489" s="470"/>
      <c r="M489" s="470"/>
      <c r="N489" s="470"/>
      <c r="O489" s="470"/>
      <c r="P489" s="470"/>
      <c r="Q489" s="470"/>
      <c r="R489" s="470"/>
      <c r="S489" s="470"/>
      <c r="T489" s="470"/>
      <c r="U489" s="389" t="str">
        <f t="array" ref="U489">IFERROR(IF(INDEX('Disaggregation Data'!$O$315:$O$536,MATCH(LEFT(X489,255),LEFT('Disaggregation Data'!$J$315:$J$536,255),0))=0,"",INDEX('Disaggregation Data'!$O$315:$O$536,MATCH(LEFT(X489,255),LEFT('Disaggregation Data'!J$315:$J$536,255),0))),"")</f>
        <v/>
      </c>
      <c r="V489" s="401" t="str">
        <f t="array" ref="V489">IFERROR(IF(INDEX('Disaggregation Data'!$P$315:$P$536,MATCH(LEFT(X489,255),LEFT('Disaggregation Data'!$J$315:$J$536,255),0))=0,"",INDEX('Disaggregation Data'!$P$315:$P$536,MATCH(LEFT(X489,255),LEFT('Disaggregation Data'!J$315:$J$536,255),0))),"")</f>
        <v/>
      </c>
      <c r="W489" s="471"/>
      <c r="X489" s="471" t="str">
        <f t="shared" si="32"/>
        <v/>
      </c>
      <c r="Y489" s="471">
        <f t="shared" si="33"/>
        <v>163</v>
      </c>
      <c r="Z489" s="471" t="str">
        <f t="shared" si="34"/>
        <v/>
      </c>
      <c r="AA489" s="471" t="b">
        <f t="shared" si="35"/>
        <v>0</v>
      </c>
      <c r="AB489" s="471" t="s">
        <v>1950</v>
      </c>
      <c r="AC489" s="471" t="str">
        <f t="array" ref="AC489">IFERROR(IF(INDEX('Disaggregation Records'!$G$95:$G$183,MATCH(LEFT(Z489,255),LEFT('Disaggregation Records'!$D$95:$D$183,255),0))=0,"",INDEX('Disaggregation Records'!$G$95:$G$183,MATCH(LEFT(Z489,255),LEFT('Disaggregation Records'!$D$95:$D$183,255),0))),"")</f>
        <v/>
      </c>
      <c r="AD489" s="471" t="s">
        <v>776</v>
      </c>
      <c r="AE489" s="219"/>
      <c r="AF489" s="135"/>
      <c r="AG489" s="135"/>
    </row>
    <row r="490" spans="1:33" ht="37.5" customHeight="1" x14ac:dyDescent="0.3">
      <c r="A490" s="366">
        <v>17</v>
      </c>
      <c r="B490" s="383" t="str">
        <f>IFERROR(VLOOKUP(A490,'Coverage Indicators - Section D'!$A$10:$Y$34,25,FALSE),"")</f>
        <v/>
      </c>
      <c r="C490" s="466" t="str">
        <f t="array" ref="C490">IFERROR(IF(INDEX('Disaggregation Records'!$E$95:$E$183,MATCH(LEFT(Z490,255),LEFT('Disaggregation Records'!$D$95:$D$183,255),0))=0,"",INDEX('Disaggregation Records'!$E$95:$E$183,MATCH(LEFT(Z490,255),LEFT('Disaggregation Records'!$D$95:$D$183,255),0))),"")</f>
        <v/>
      </c>
      <c r="D490" s="466" t="str">
        <f t="array" ref="D490">IFERROR(IF(INDEX('Disaggregation Records'!$F$95:$F$183,MATCH(LEFT(Z490,255),LEFT('Disaggregation Records'!$D$95:$D$183,255),0))=0,"",INDEX('Disaggregation Records'!$F$95:$F$183,MATCH(LEFT(Z490,255),LEFT('Disaggregation Records'!$D$95:$D$183,255),0))),"")</f>
        <v/>
      </c>
      <c r="E490" s="385" t="str">
        <f t="array" ref="E490">IFERROR(IF(INDEX('Disaggregation Data'!$K$315:$K$536,MATCH(LEFT(X490,255),LEFT('Disaggregation Data'!$J$315:$J$536,255),0))=0,"",INDEX('Disaggregation Data'!$K$315:$K$536,MATCH(LEFT(X490,255),LEFT('Disaggregation Data'!J$315:$J$536,255),0))),"")</f>
        <v/>
      </c>
      <c r="F490" s="386" t="str">
        <f t="array" ref="F490">IFERROR(IF(INDEX('Disaggregation Data'!$L$315:$L$536,MATCH(LEFT(X490,255),LEFT('Disaggregation Data'!$J$315:$J$536,255),0))=0,"",INDEX('Disaggregation Data'!$L$315:$L$536,MATCH(LEFT(X490,255),LEFT('Disaggregation Data'!J$315:$J$536,255),0))),"")</f>
        <v/>
      </c>
      <c r="G490" s="441" t="str">
        <f t="array" ref="G490">IFERROR(IF(INDEX('Disaggregation Data'!$M$315:$M$536,MATCH(LEFT(X490,255),LEFT('Disaggregation Data'!$J$315:$J$536,255),0))=0,(E490/F490)*100,INDEX('Disaggregation Data'!$M$315:$M$536,MATCH(LEFT(X490,255),LEFT('Disaggregation Data'!J$315:$J$536,255),0))),"")</f>
        <v/>
      </c>
      <c r="H490" s="389" t="str">
        <f t="array" ref="H490">IFERROR(IF(INDEX('Disaggregation Data'!$N$315:$N$536,MATCH(LEFT(X490,255),LEFT('Disaggregation Data'!$J$315:$J$536,255),0))=0,"",INDEX('Disaggregation Data'!$N$315:$N$536,MATCH(LEFT(X490,255),LEFT('Disaggregation Data'!J$315:$J$536,255),0))),"")</f>
        <v/>
      </c>
      <c r="I490" s="470"/>
      <c r="J490" s="470"/>
      <c r="K490" s="470"/>
      <c r="L490" s="470"/>
      <c r="M490" s="470"/>
      <c r="N490" s="470"/>
      <c r="O490" s="470"/>
      <c r="P490" s="470"/>
      <c r="Q490" s="470"/>
      <c r="R490" s="470"/>
      <c r="S490" s="470"/>
      <c r="T490" s="470"/>
      <c r="U490" s="389" t="str">
        <f t="array" ref="U490">IFERROR(IF(INDEX('Disaggregation Data'!$O$315:$O$536,MATCH(LEFT(X490,255),LEFT('Disaggregation Data'!$J$315:$J$536,255),0))=0,"",INDEX('Disaggregation Data'!$O$315:$O$536,MATCH(LEFT(X490,255),LEFT('Disaggregation Data'!J$315:$J$536,255),0))),"")</f>
        <v/>
      </c>
      <c r="V490" s="401" t="str">
        <f t="array" ref="V490">IFERROR(IF(INDEX('Disaggregation Data'!$P$315:$P$536,MATCH(LEFT(X490,255),LEFT('Disaggregation Data'!$J$315:$J$536,255),0))=0,"",INDEX('Disaggregation Data'!$P$315:$P$536,MATCH(LEFT(X490,255),LEFT('Disaggregation Data'!J$315:$J$536,255),0))),"")</f>
        <v/>
      </c>
      <c r="W490" s="471"/>
      <c r="X490" s="471" t="str">
        <f t="shared" si="32"/>
        <v/>
      </c>
      <c r="Y490" s="471">
        <f t="shared" si="33"/>
        <v>164</v>
      </c>
      <c r="Z490" s="471" t="str">
        <f t="shared" si="34"/>
        <v/>
      </c>
      <c r="AA490" s="471" t="b">
        <f t="shared" si="35"/>
        <v>0</v>
      </c>
      <c r="AB490" s="471" t="s">
        <v>1951</v>
      </c>
      <c r="AC490" s="471" t="str">
        <f t="array" ref="AC490">IFERROR(IF(INDEX('Disaggregation Records'!$G$95:$G$183,MATCH(LEFT(Z490,255),LEFT('Disaggregation Records'!$D$95:$D$183,255),0))=0,"",INDEX('Disaggregation Records'!$G$95:$G$183,MATCH(LEFT(Z490,255),LEFT('Disaggregation Records'!$D$95:$D$183,255),0))),"")</f>
        <v/>
      </c>
      <c r="AD490" s="471" t="s">
        <v>776</v>
      </c>
      <c r="AE490" s="219"/>
      <c r="AF490" s="135"/>
      <c r="AG490" s="135"/>
    </row>
    <row r="491" spans="1:33" ht="37.5" customHeight="1" x14ac:dyDescent="0.3">
      <c r="A491" s="366">
        <v>17</v>
      </c>
      <c r="B491" s="383" t="str">
        <f>IFERROR(VLOOKUP(A491,'Coverage Indicators - Section D'!$A$10:$Y$34,25,FALSE),"")</f>
        <v/>
      </c>
      <c r="C491" s="466" t="str">
        <f t="array" ref="C491">IFERROR(IF(INDEX('Disaggregation Records'!$E$95:$E$183,MATCH(LEFT(Z491,255),LEFT('Disaggregation Records'!$D$95:$D$183,255),0))=0,"",INDEX('Disaggregation Records'!$E$95:$E$183,MATCH(LEFT(Z491,255),LEFT('Disaggregation Records'!$D$95:$D$183,255),0))),"")</f>
        <v/>
      </c>
      <c r="D491" s="466" t="str">
        <f t="array" ref="D491">IFERROR(IF(INDEX('Disaggregation Records'!$F$95:$F$183,MATCH(LEFT(Z491,255),LEFT('Disaggregation Records'!$D$95:$D$183,255),0))=0,"",INDEX('Disaggregation Records'!$F$95:$F$183,MATCH(LEFT(Z491,255),LEFT('Disaggregation Records'!$D$95:$D$183,255),0))),"")</f>
        <v/>
      </c>
      <c r="E491" s="385" t="str">
        <f t="array" ref="E491">IFERROR(IF(INDEX('Disaggregation Data'!$K$315:$K$536,MATCH(LEFT(X491,255),LEFT('Disaggregation Data'!$J$315:$J$536,255),0))=0,"",INDEX('Disaggregation Data'!$K$315:$K$536,MATCH(LEFT(X491,255),LEFT('Disaggregation Data'!J$315:$J$536,255),0))),"")</f>
        <v/>
      </c>
      <c r="F491" s="386" t="str">
        <f t="array" ref="F491">IFERROR(IF(INDEX('Disaggregation Data'!$L$315:$L$536,MATCH(LEFT(X491,255),LEFT('Disaggregation Data'!$J$315:$J$536,255),0))=0,"",INDEX('Disaggregation Data'!$L$315:$L$536,MATCH(LEFT(X491,255),LEFT('Disaggregation Data'!J$315:$J$536,255),0))),"")</f>
        <v/>
      </c>
      <c r="G491" s="441" t="str">
        <f t="array" ref="G491">IFERROR(IF(INDEX('Disaggregation Data'!$M$315:$M$536,MATCH(LEFT(X491,255),LEFT('Disaggregation Data'!$J$315:$J$536,255),0))=0,(E491/F491)*100,INDEX('Disaggregation Data'!$M$315:$M$536,MATCH(LEFT(X491,255),LEFT('Disaggregation Data'!J$315:$J$536,255),0))),"")</f>
        <v/>
      </c>
      <c r="H491" s="389" t="str">
        <f t="array" ref="H491">IFERROR(IF(INDEX('Disaggregation Data'!$N$315:$N$536,MATCH(LEFT(X491,255),LEFT('Disaggregation Data'!$J$315:$J$536,255),0))=0,"",INDEX('Disaggregation Data'!$N$315:$N$536,MATCH(LEFT(X491,255),LEFT('Disaggregation Data'!J$315:$J$536,255),0))),"")</f>
        <v/>
      </c>
      <c r="I491" s="470"/>
      <c r="J491" s="470"/>
      <c r="K491" s="470"/>
      <c r="L491" s="470"/>
      <c r="M491" s="470"/>
      <c r="N491" s="470"/>
      <c r="O491" s="470"/>
      <c r="P491" s="470"/>
      <c r="Q491" s="470"/>
      <c r="R491" s="470"/>
      <c r="S491" s="470"/>
      <c r="T491" s="470"/>
      <c r="U491" s="389" t="str">
        <f t="array" ref="U491">IFERROR(IF(INDEX('Disaggregation Data'!$O$315:$O$536,MATCH(LEFT(X491,255),LEFT('Disaggregation Data'!$J$315:$J$536,255),0))=0,"",INDEX('Disaggregation Data'!$O$315:$O$536,MATCH(LEFT(X491,255),LEFT('Disaggregation Data'!J$315:$J$536,255),0))),"")</f>
        <v/>
      </c>
      <c r="V491" s="401" t="str">
        <f t="array" ref="V491">IFERROR(IF(INDEX('Disaggregation Data'!$P$315:$P$536,MATCH(LEFT(X491,255),LEFT('Disaggregation Data'!$J$315:$J$536,255),0))=0,"",INDEX('Disaggregation Data'!$P$315:$P$536,MATCH(LEFT(X491,255),LEFT('Disaggregation Data'!J$315:$J$536,255),0))),"")</f>
        <v/>
      </c>
      <c r="W491" s="471"/>
      <c r="X491" s="471" t="str">
        <f t="shared" si="32"/>
        <v/>
      </c>
      <c r="Y491" s="471">
        <f t="shared" si="33"/>
        <v>165</v>
      </c>
      <c r="Z491" s="471" t="str">
        <f t="shared" si="34"/>
        <v/>
      </c>
      <c r="AA491" s="471" t="b">
        <f t="shared" si="35"/>
        <v>0</v>
      </c>
      <c r="AB491" s="471" t="s">
        <v>1952</v>
      </c>
      <c r="AC491" s="471" t="str">
        <f t="array" ref="AC491">IFERROR(IF(INDEX('Disaggregation Records'!$G$95:$G$183,MATCH(LEFT(Z491,255),LEFT('Disaggregation Records'!$D$95:$D$183,255),0))=0,"",INDEX('Disaggregation Records'!$G$95:$G$183,MATCH(LEFT(Z491,255),LEFT('Disaggregation Records'!$D$95:$D$183,255),0))),"")</f>
        <v/>
      </c>
      <c r="AD491" s="471" t="s">
        <v>776</v>
      </c>
      <c r="AE491" s="219"/>
      <c r="AF491" s="135"/>
      <c r="AG491" s="135"/>
    </row>
    <row r="492" spans="1:33" ht="37.5" customHeight="1" x14ac:dyDescent="0.3">
      <c r="A492" s="366">
        <v>17</v>
      </c>
      <c r="B492" s="383" t="str">
        <f>IFERROR(VLOOKUP(A492,'Coverage Indicators - Section D'!$A$10:$Y$34,25,FALSE),"")</f>
        <v/>
      </c>
      <c r="C492" s="466" t="str">
        <f t="array" ref="C492">IFERROR(IF(INDEX('Disaggregation Records'!$E$95:$E$183,MATCH(LEFT(Z492,255),LEFT('Disaggregation Records'!$D$95:$D$183,255),0))=0,"",INDEX('Disaggregation Records'!$E$95:$E$183,MATCH(LEFT(Z492,255),LEFT('Disaggregation Records'!$D$95:$D$183,255),0))),"")</f>
        <v/>
      </c>
      <c r="D492" s="466" t="str">
        <f t="array" ref="D492">IFERROR(IF(INDEX('Disaggregation Records'!$F$95:$F$183,MATCH(LEFT(Z492,255),LEFT('Disaggregation Records'!$D$95:$D$183,255),0))=0,"",INDEX('Disaggregation Records'!$F$95:$F$183,MATCH(LEFT(Z492,255),LEFT('Disaggregation Records'!$D$95:$D$183,255),0))),"")</f>
        <v/>
      </c>
      <c r="E492" s="385" t="str">
        <f t="array" ref="E492">IFERROR(IF(INDEX('Disaggregation Data'!$K$315:$K$536,MATCH(LEFT(X492,255),LEFT('Disaggregation Data'!$J$315:$J$536,255),0))=0,"",INDEX('Disaggregation Data'!$K$315:$K$536,MATCH(LEFT(X492,255),LEFT('Disaggregation Data'!J$315:$J$536,255),0))),"")</f>
        <v/>
      </c>
      <c r="F492" s="386" t="str">
        <f t="array" ref="F492">IFERROR(IF(INDEX('Disaggregation Data'!$L$315:$L$536,MATCH(LEFT(X492,255),LEFT('Disaggregation Data'!$J$315:$J$536,255),0))=0,"",INDEX('Disaggregation Data'!$L$315:$L$536,MATCH(LEFT(X492,255),LEFT('Disaggregation Data'!J$315:$J$536,255),0))),"")</f>
        <v/>
      </c>
      <c r="G492" s="441" t="str">
        <f t="array" ref="G492">IFERROR(IF(INDEX('Disaggregation Data'!$M$315:$M$536,MATCH(LEFT(X492,255),LEFT('Disaggregation Data'!$J$315:$J$536,255),0))=0,(E492/F492)*100,INDEX('Disaggregation Data'!$M$315:$M$536,MATCH(LEFT(X492,255),LEFT('Disaggregation Data'!J$315:$J$536,255),0))),"")</f>
        <v/>
      </c>
      <c r="H492" s="389" t="str">
        <f t="array" ref="H492">IFERROR(IF(INDEX('Disaggregation Data'!$N$315:$N$536,MATCH(LEFT(X492,255),LEFT('Disaggregation Data'!$J$315:$J$536,255),0))=0,"",INDEX('Disaggregation Data'!$N$315:$N$536,MATCH(LEFT(X492,255),LEFT('Disaggregation Data'!J$315:$J$536,255),0))),"")</f>
        <v/>
      </c>
      <c r="I492" s="470"/>
      <c r="J492" s="470"/>
      <c r="K492" s="470"/>
      <c r="L492" s="470"/>
      <c r="M492" s="470"/>
      <c r="N492" s="470"/>
      <c r="O492" s="470"/>
      <c r="P492" s="470"/>
      <c r="Q492" s="470"/>
      <c r="R492" s="470"/>
      <c r="S492" s="470"/>
      <c r="T492" s="470"/>
      <c r="U492" s="389" t="str">
        <f t="array" ref="U492">IFERROR(IF(INDEX('Disaggregation Data'!$O$315:$O$536,MATCH(LEFT(X492,255),LEFT('Disaggregation Data'!$J$315:$J$536,255),0))=0,"",INDEX('Disaggregation Data'!$O$315:$O$536,MATCH(LEFT(X492,255),LEFT('Disaggregation Data'!J$315:$J$536,255),0))),"")</f>
        <v/>
      </c>
      <c r="V492" s="401" t="str">
        <f t="array" ref="V492">IFERROR(IF(INDEX('Disaggregation Data'!$P$315:$P$536,MATCH(LEFT(X492,255),LEFT('Disaggregation Data'!$J$315:$J$536,255),0))=0,"",INDEX('Disaggregation Data'!$P$315:$P$536,MATCH(LEFT(X492,255),LEFT('Disaggregation Data'!J$315:$J$536,255),0))),"")</f>
        <v/>
      </c>
      <c r="W492" s="471"/>
      <c r="X492" s="471" t="str">
        <f t="shared" si="32"/>
        <v/>
      </c>
      <c r="Y492" s="471">
        <f t="shared" si="33"/>
        <v>166</v>
      </c>
      <c r="Z492" s="471" t="str">
        <f t="shared" si="34"/>
        <v/>
      </c>
      <c r="AA492" s="471" t="b">
        <f t="shared" si="35"/>
        <v>0</v>
      </c>
      <c r="AB492" s="471" t="s">
        <v>1953</v>
      </c>
      <c r="AC492" s="471" t="str">
        <f t="array" ref="AC492">IFERROR(IF(INDEX('Disaggregation Records'!$G$95:$G$183,MATCH(LEFT(Z492,255),LEFT('Disaggregation Records'!$D$95:$D$183,255),0))=0,"",INDEX('Disaggregation Records'!$G$95:$G$183,MATCH(LEFT(Z492,255),LEFT('Disaggregation Records'!$D$95:$D$183,255),0))),"")</f>
        <v/>
      </c>
      <c r="AD492" s="471" t="s">
        <v>776</v>
      </c>
      <c r="AE492" s="219"/>
      <c r="AF492" s="135"/>
      <c r="AG492" s="135"/>
    </row>
    <row r="493" spans="1:33" ht="37.5" customHeight="1" x14ac:dyDescent="0.3">
      <c r="A493" s="366">
        <v>17</v>
      </c>
      <c r="B493" s="383" t="str">
        <f>IFERROR(VLOOKUP(A493,'Coverage Indicators - Section D'!$A$10:$Y$34,25,FALSE),"")</f>
        <v/>
      </c>
      <c r="C493" s="466" t="str">
        <f t="array" ref="C493">IFERROR(IF(INDEX('Disaggregation Records'!$E$95:$E$183,MATCH(LEFT(Z493,255),LEFT('Disaggregation Records'!$D$95:$D$183,255),0))=0,"",INDEX('Disaggregation Records'!$E$95:$E$183,MATCH(LEFT(Z493,255),LEFT('Disaggregation Records'!$D$95:$D$183,255),0))),"")</f>
        <v/>
      </c>
      <c r="D493" s="466" t="str">
        <f t="array" ref="D493">IFERROR(IF(INDEX('Disaggregation Records'!$F$95:$F$183,MATCH(LEFT(Z493,255),LEFT('Disaggregation Records'!$D$95:$D$183,255),0))=0,"",INDEX('Disaggregation Records'!$F$95:$F$183,MATCH(LEFT(Z493,255),LEFT('Disaggregation Records'!$D$95:$D$183,255),0))),"")</f>
        <v/>
      </c>
      <c r="E493" s="385" t="str">
        <f t="array" ref="E493">IFERROR(IF(INDEX('Disaggregation Data'!$K$315:$K$536,MATCH(LEFT(X493,255),LEFT('Disaggregation Data'!$J$315:$J$536,255),0))=0,"",INDEX('Disaggregation Data'!$K$315:$K$536,MATCH(LEFT(X493,255),LEFT('Disaggregation Data'!J$315:$J$536,255),0))),"")</f>
        <v/>
      </c>
      <c r="F493" s="386" t="str">
        <f t="array" ref="F493">IFERROR(IF(INDEX('Disaggregation Data'!$L$315:$L$536,MATCH(LEFT(X493,255),LEFT('Disaggregation Data'!$J$315:$J$536,255),0))=0,"",INDEX('Disaggregation Data'!$L$315:$L$536,MATCH(LEFT(X493,255),LEFT('Disaggregation Data'!J$315:$J$536,255),0))),"")</f>
        <v/>
      </c>
      <c r="G493" s="441" t="str">
        <f t="array" ref="G493">IFERROR(IF(INDEX('Disaggregation Data'!$M$315:$M$536,MATCH(LEFT(X493,255),LEFT('Disaggregation Data'!$J$315:$J$536,255),0))=0,(E493/F493)*100,INDEX('Disaggregation Data'!$M$315:$M$536,MATCH(LEFT(X493,255),LEFT('Disaggregation Data'!J$315:$J$536,255),0))),"")</f>
        <v/>
      </c>
      <c r="H493" s="389" t="str">
        <f t="array" ref="H493">IFERROR(IF(INDEX('Disaggregation Data'!$N$315:$N$536,MATCH(LEFT(X493,255),LEFT('Disaggregation Data'!$J$315:$J$536,255),0))=0,"",INDEX('Disaggregation Data'!$N$315:$N$536,MATCH(LEFT(X493,255),LEFT('Disaggregation Data'!J$315:$J$536,255),0))),"")</f>
        <v/>
      </c>
      <c r="I493" s="470"/>
      <c r="J493" s="470"/>
      <c r="K493" s="470"/>
      <c r="L493" s="470"/>
      <c r="M493" s="470"/>
      <c r="N493" s="470"/>
      <c r="O493" s="470"/>
      <c r="P493" s="470"/>
      <c r="Q493" s="470"/>
      <c r="R493" s="470"/>
      <c r="S493" s="470"/>
      <c r="T493" s="470"/>
      <c r="U493" s="389" t="str">
        <f t="array" ref="U493">IFERROR(IF(INDEX('Disaggregation Data'!$O$315:$O$536,MATCH(LEFT(X493,255),LEFT('Disaggregation Data'!$J$315:$J$536,255),0))=0,"",INDEX('Disaggregation Data'!$O$315:$O$536,MATCH(LEFT(X493,255),LEFT('Disaggregation Data'!J$315:$J$536,255),0))),"")</f>
        <v/>
      </c>
      <c r="V493" s="401" t="str">
        <f t="array" ref="V493">IFERROR(IF(INDEX('Disaggregation Data'!$P$315:$P$536,MATCH(LEFT(X493,255),LEFT('Disaggregation Data'!$J$315:$J$536,255),0))=0,"",INDEX('Disaggregation Data'!$P$315:$P$536,MATCH(LEFT(X493,255),LEFT('Disaggregation Data'!J$315:$J$536,255),0))),"")</f>
        <v/>
      </c>
      <c r="W493" s="471"/>
      <c r="X493" s="471" t="str">
        <f t="shared" si="32"/>
        <v/>
      </c>
      <c r="Y493" s="471">
        <f t="shared" si="33"/>
        <v>167</v>
      </c>
      <c r="Z493" s="471" t="str">
        <f t="shared" si="34"/>
        <v/>
      </c>
      <c r="AA493" s="471" t="b">
        <f t="shared" si="35"/>
        <v>0</v>
      </c>
      <c r="AB493" s="471" t="s">
        <v>1954</v>
      </c>
      <c r="AC493" s="471" t="str">
        <f t="array" ref="AC493">IFERROR(IF(INDEX('Disaggregation Records'!$G$95:$G$183,MATCH(LEFT(Z493,255),LEFT('Disaggregation Records'!$D$95:$D$183,255),0))=0,"",INDEX('Disaggregation Records'!$G$95:$G$183,MATCH(LEFT(Z493,255),LEFT('Disaggregation Records'!$D$95:$D$183,255),0))),"")</f>
        <v/>
      </c>
      <c r="AD493" s="471" t="s">
        <v>776</v>
      </c>
      <c r="AE493" s="219"/>
      <c r="AF493" s="135"/>
      <c r="AG493" s="135"/>
    </row>
    <row r="494" spans="1:33" ht="37.5" customHeight="1" x14ac:dyDescent="0.3">
      <c r="A494" s="366">
        <v>17</v>
      </c>
      <c r="B494" s="383" t="str">
        <f>IFERROR(VLOOKUP(A494,'Coverage Indicators - Section D'!$A$10:$Y$34,25,FALSE),"")</f>
        <v/>
      </c>
      <c r="C494" s="466" t="str">
        <f t="array" ref="C494">IFERROR(IF(INDEX('Disaggregation Records'!$E$95:$E$183,MATCH(LEFT(Z494,255),LEFT('Disaggregation Records'!$D$95:$D$183,255),0))=0,"",INDEX('Disaggregation Records'!$E$95:$E$183,MATCH(LEFT(Z494,255),LEFT('Disaggregation Records'!$D$95:$D$183,255),0))),"")</f>
        <v/>
      </c>
      <c r="D494" s="466" t="str">
        <f t="array" ref="D494">IFERROR(IF(INDEX('Disaggregation Records'!$F$95:$F$183,MATCH(LEFT(Z494,255),LEFT('Disaggregation Records'!$D$95:$D$183,255),0))=0,"",INDEX('Disaggregation Records'!$F$95:$F$183,MATCH(LEFT(Z494,255),LEFT('Disaggregation Records'!$D$95:$D$183,255),0))),"")</f>
        <v/>
      </c>
      <c r="E494" s="385" t="str">
        <f t="array" ref="E494">IFERROR(IF(INDEX('Disaggregation Data'!$K$315:$K$536,MATCH(LEFT(X494,255),LEFT('Disaggregation Data'!$J$315:$J$536,255),0))=0,"",INDEX('Disaggregation Data'!$K$315:$K$536,MATCH(LEFT(X494,255),LEFT('Disaggregation Data'!J$315:$J$536,255),0))),"")</f>
        <v/>
      </c>
      <c r="F494" s="386" t="str">
        <f t="array" ref="F494">IFERROR(IF(INDEX('Disaggregation Data'!$L$315:$L$536,MATCH(LEFT(X494,255),LEFT('Disaggregation Data'!$J$315:$J$536,255),0))=0,"",INDEX('Disaggregation Data'!$L$315:$L$536,MATCH(LEFT(X494,255),LEFT('Disaggregation Data'!J$315:$J$536,255),0))),"")</f>
        <v/>
      </c>
      <c r="G494" s="441" t="str">
        <f t="array" ref="G494">IFERROR(IF(INDEX('Disaggregation Data'!$M$315:$M$536,MATCH(LEFT(X494,255),LEFT('Disaggregation Data'!$J$315:$J$536,255),0))=0,(E494/F494)*100,INDEX('Disaggregation Data'!$M$315:$M$536,MATCH(LEFT(X494,255),LEFT('Disaggregation Data'!J$315:$J$536,255),0))),"")</f>
        <v/>
      </c>
      <c r="H494" s="389" t="str">
        <f t="array" ref="H494">IFERROR(IF(INDEX('Disaggregation Data'!$N$315:$N$536,MATCH(LEFT(X494,255),LEFT('Disaggregation Data'!$J$315:$J$536,255),0))=0,"",INDEX('Disaggregation Data'!$N$315:$N$536,MATCH(LEFT(X494,255),LEFT('Disaggregation Data'!J$315:$J$536,255),0))),"")</f>
        <v/>
      </c>
      <c r="I494" s="470"/>
      <c r="J494" s="470"/>
      <c r="K494" s="470"/>
      <c r="L494" s="470"/>
      <c r="M494" s="470"/>
      <c r="N494" s="470"/>
      <c r="O494" s="470"/>
      <c r="P494" s="470"/>
      <c r="Q494" s="470"/>
      <c r="R494" s="470"/>
      <c r="S494" s="470"/>
      <c r="T494" s="470"/>
      <c r="U494" s="389" t="str">
        <f t="array" ref="U494">IFERROR(IF(INDEX('Disaggregation Data'!$O$315:$O$536,MATCH(LEFT(X494,255),LEFT('Disaggregation Data'!$J$315:$J$536,255),0))=0,"",INDEX('Disaggregation Data'!$O$315:$O$536,MATCH(LEFT(X494,255),LEFT('Disaggregation Data'!J$315:$J$536,255),0))),"")</f>
        <v/>
      </c>
      <c r="V494" s="401" t="str">
        <f t="array" ref="V494">IFERROR(IF(INDEX('Disaggregation Data'!$P$315:$P$536,MATCH(LEFT(X494,255),LEFT('Disaggregation Data'!$J$315:$J$536,255),0))=0,"",INDEX('Disaggregation Data'!$P$315:$P$536,MATCH(LEFT(X494,255),LEFT('Disaggregation Data'!J$315:$J$536,255),0))),"")</f>
        <v/>
      </c>
      <c r="W494" s="471"/>
      <c r="X494" s="471" t="str">
        <f t="shared" si="32"/>
        <v/>
      </c>
      <c r="Y494" s="471">
        <f t="shared" si="33"/>
        <v>168</v>
      </c>
      <c r="Z494" s="471" t="str">
        <f t="shared" si="34"/>
        <v/>
      </c>
      <c r="AA494" s="471" t="b">
        <f t="shared" si="35"/>
        <v>0</v>
      </c>
      <c r="AB494" s="471" t="s">
        <v>1955</v>
      </c>
      <c r="AC494" s="471" t="str">
        <f t="array" ref="AC494">IFERROR(IF(INDEX('Disaggregation Records'!$G$95:$G$183,MATCH(LEFT(Z494,255),LEFT('Disaggregation Records'!$D$95:$D$183,255),0))=0,"",INDEX('Disaggregation Records'!$G$95:$G$183,MATCH(LEFT(Z494,255),LEFT('Disaggregation Records'!$D$95:$D$183,255),0))),"")</f>
        <v/>
      </c>
      <c r="AD494" s="471" t="s">
        <v>776</v>
      </c>
      <c r="AE494" s="219"/>
      <c r="AF494" s="135"/>
      <c r="AG494" s="135"/>
    </row>
    <row r="495" spans="1:33" ht="37.5" customHeight="1" x14ac:dyDescent="0.3">
      <c r="A495" s="366">
        <v>17</v>
      </c>
      <c r="B495" s="383" t="str">
        <f>IFERROR(VLOOKUP(A495,'Coverage Indicators - Section D'!$A$10:$Y$34,25,FALSE),"")</f>
        <v/>
      </c>
      <c r="C495" s="466" t="str">
        <f t="array" ref="C495">IFERROR(IF(INDEX('Disaggregation Records'!$E$95:$E$183,MATCH(LEFT(Z495,255),LEFT('Disaggregation Records'!$D$95:$D$183,255),0))=0,"",INDEX('Disaggregation Records'!$E$95:$E$183,MATCH(LEFT(Z495,255),LEFT('Disaggregation Records'!$D$95:$D$183,255),0))),"")</f>
        <v/>
      </c>
      <c r="D495" s="466" t="str">
        <f t="array" ref="D495">IFERROR(IF(INDEX('Disaggregation Records'!$F$95:$F$183,MATCH(LEFT(Z495,255),LEFT('Disaggregation Records'!$D$95:$D$183,255),0))=0,"",INDEX('Disaggregation Records'!$F$95:$F$183,MATCH(LEFT(Z495,255),LEFT('Disaggregation Records'!$D$95:$D$183,255),0))),"")</f>
        <v/>
      </c>
      <c r="E495" s="385" t="str">
        <f t="array" ref="E495">IFERROR(IF(INDEX('Disaggregation Data'!$K$315:$K$536,MATCH(LEFT(X495,255),LEFT('Disaggregation Data'!$J$315:$J$536,255),0))=0,"",INDEX('Disaggregation Data'!$K$315:$K$536,MATCH(LEFT(X495,255),LEFT('Disaggregation Data'!J$315:$J$536,255),0))),"")</f>
        <v/>
      </c>
      <c r="F495" s="386" t="str">
        <f t="array" ref="F495">IFERROR(IF(INDEX('Disaggregation Data'!$L$315:$L$536,MATCH(LEFT(X495,255),LEFT('Disaggregation Data'!$J$315:$J$536,255),0))=0,"",INDEX('Disaggregation Data'!$L$315:$L$536,MATCH(LEFT(X495,255),LEFT('Disaggregation Data'!J$315:$J$536,255),0))),"")</f>
        <v/>
      </c>
      <c r="G495" s="441" t="str">
        <f t="array" ref="G495">IFERROR(IF(INDEX('Disaggregation Data'!$M$315:$M$536,MATCH(LEFT(X495,255),LEFT('Disaggregation Data'!$J$315:$J$536,255),0))=0,(E495/F495)*100,INDEX('Disaggregation Data'!$M$315:$M$536,MATCH(LEFT(X495,255),LEFT('Disaggregation Data'!J$315:$J$536,255),0))),"")</f>
        <v/>
      </c>
      <c r="H495" s="389" t="str">
        <f t="array" ref="H495">IFERROR(IF(INDEX('Disaggregation Data'!$N$315:$N$536,MATCH(LEFT(X495,255),LEFT('Disaggregation Data'!$J$315:$J$536,255),0))=0,"",INDEX('Disaggregation Data'!$N$315:$N$536,MATCH(LEFT(X495,255),LEFT('Disaggregation Data'!J$315:$J$536,255),0))),"")</f>
        <v/>
      </c>
      <c r="I495" s="470"/>
      <c r="J495" s="470"/>
      <c r="K495" s="470"/>
      <c r="L495" s="470"/>
      <c r="M495" s="470"/>
      <c r="N495" s="470"/>
      <c r="O495" s="470"/>
      <c r="P495" s="470"/>
      <c r="Q495" s="470"/>
      <c r="R495" s="470"/>
      <c r="S495" s="470"/>
      <c r="T495" s="470"/>
      <c r="U495" s="389" t="str">
        <f t="array" ref="U495">IFERROR(IF(INDEX('Disaggregation Data'!$O$315:$O$536,MATCH(LEFT(X495,255),LEFT('Disaggregation Data'!$J$315:$J$536,255),0))=0,"",INDEX('Disaggregation Data'!$O$315:$O$536,MATCH(LEFT(X495,255),LEFT('Disaggregation Data'!J$315:$J$536,255),0))),"")</f>
        <v/>
      </c>
      <c r="V495" s="401" t="str">
        <f t="array" ref="V495">IFERROR(IF(INDEX('Disaggregation Data'!$P$315:$P$536,MATCH(LEFT(X495,255),LEFT('Disaggregation Data'!$J$315:$J$536,255),0))=0,"",INDEX('Disaggregation Data'!$P$315:$P$536,MATCH(LEFT(X495,255),LEFT('Disaggregation Data'!J$315:$J$536,255),0))),"")</f>
        <v/>
      </c>
      <c r="W495" s="471"/>
      <c r="X495" s="471" t="str">
        <f t="shared" si="32"/>
        <v/>
      </c>
      <c r="Y495" s="471">
        <f t="shared" si="33"/>
        <v>169</v>
      </c>
      <c r="Z495" s="471" t="str">
        <f t="shared" si="34"/>
        <v/>
      </c>
      <c r="AA495" s="471" t="b">
        <f t="shared" si="35"/>
        <v>0</v>
      </c>
      <c r="AB495" s="471" t="s">
        <v>1956</v>
      </c>
      <c r="AC495" s="471" t="str">
        <f t="array" ref="AC495">IFERROR(IF(INDEX('Disaggregation Records'!$G$95:$G$183,MATCH(LEFT(Z495,255),LEFT('Disaggregation Records'!$D$95:$D$183,255),0))=0,"",INDEX('Disaggregation Records'!$G$95:$G$183,MATCH(LEFT(Z495,255),LEFT('Disaggregation Records'!$D$95:$D$183,255),0))),"")</f>
        <v/>
      </c>
      <c r="AD495" s="471" t="s">
        <v>776</v>
      </c>
      <c r="AE495" s="219"/>
      <c r="AF495" s="135"/>
      <c r="AG495" s="135"/>
    </row>
    <row r="496" spans="1:33" ht="37.5" customHeight="1" x14ac:dyDescent="0.3">
      <c r="A496" s="366">
        <v>17</v>
      </c>
      <c r="B496" s="383" t="str">
        <f>IFERROR(VLOOKUP(A496,'Coverage Indicators - Section D'!$A$10:$Y$34,25,FALSE),"")</f>
        <v/>
      </c>
      <c r="C496" s="466" t="str">
        <f t="array" ref="C496">IFERROR(IF(INDEX('Disaggregation Records'!$E$95:$E$183,MATCH(LEFT(Z496,255),LEFT('Disaggregation Records'!$D$95:$D$183,255),0))=0,"",INDEX('Disaggregation Records'!$E$95:$E$183,MATCH(LEFT(Z496,255),LEFT('Disaggregation Records'!$D$95:$D$183,255),0))),"")</f>
        <v/>
      </c>
      <c r="D496" s="466" t="str">
        <f t="array" ref="D496">IFERROR(IF(INDEX('Disaggregation Records'!$F$95:$F$183,MATCH(LEFT(Z496,255),LEFT('Disaggregation Records'!$D$95:$D$183,255),0))=0,"",INDEX('Disaggregation Records'!$F$95:$F$183,MATCH(LEFT(Z496,255),LEFT('Disaggregation Records'!$D$95:$D$183,255),0))),"")</f>
        <v/>
      </c>
      <c r="E496" s="385" t="str">
        <f t="array" ref="E496">IFERROR(IF(INDEX('Disaggregation Data'!$K$315:$K$536,MATCH(LEFT(X496,255),LEFT('Disaggregation Data'!$J$315:$J$536,255),0))=0,"",INDEX('Disaggregation Data'!$K$315:$K$536,MATCH(LEFT(X496,255),LEFT('Disaggregation Data'!J$315:$J$536,255),0))),"")</f>
        <v/>
      </c>
      <c r="F496" s="386" t="str">
        <f t="array" ref="F496">IFERROR(IF(INDEX('Disaggregation Data'!$L$315:$L$536,MATCH(LEFT(X496,255),LEFT('Disaggregation Data'!$J$315:$J$536,255),0))=0,"",INDEX('Disaggregation Data'!$L$315:$L$536,MATCH(LEFT(X496,255),LEFT('Disaggregation Data'!J$315:$J$536,255),0))),"")</f>
        <v/>
      </c>
      <c r="G496" s="441" t="str">
        <f t="array" ref="G496">IFERROR(IF(INDEX('Disaggregation Data'!$M$315:$M$536,MATCH(LEFT(X496,255),LEFT('Disaggregation Data'!$J$315:$J$536,255),0))=0,(E496/F496)*100,INDEX('Disaggregation Data'!$M$315:$M$536,MATCH(LEFT(X496,255),LEFT('Disaggregation Data'!J$315:$J$536,255),0))),"")</f>
        <v/>
      </c>
      <c r="H496" s="389" t="str">
        <f t="array" ref="H496">IFERROR(IF(INDEX('Disaggregation Data'!$N$315:$N$536,MATCH(LEFT(X496,255),LEFT('Disaggregation Data'!$J$315:$J$536,255),0))=0,"",INDEX('Disaggregation Data'!$N$315:$N$536,MATCH(LEFT(X496,255),LEFT('Disaggregation Data'!J$315:$J$536,255),0))),"")</f>
        <v/>
      </c>
      <c r="I496" s="470"/>
      <c r="J496" s="470"/>
      <c r="K496" s="470"/>
      <c r="L496" s="470"/>
      <c r="M496" s="470"/>
      <c r="N496" s="470"/>
      <c r="O496" s="470"/>
      <c r="P496" s="470"/>
      <c r="Q496" s="470"/>
      <c r="R496" s="470"/>
      <c r="S496" s="470"/>
      <c r="T496" s="470"/>
      <c r="U496" s="389" t="str">
        <f t="array" ref="U496">IFERROR(IF(INDEX('Disaggregation Data'!$O$315:$O$536,MATCH(LEFT(X496,255),LEFT('Disaggregation Data'!$J$315:$J$536,255),0))=0,"",INDEX('Disaggregation Data'!$O$315:$O$536,MATCH(LEFT(X496,255),LEFT('Disaggregation Data'!J$315:$J$536,255),0))),"")</f>
        <v/>
      </c>
      <c r="V496" s="401" t="str">
        <f t="array" ref="V496">IFERROR(IF(INDEX('Disaggregation Data'!$P$315:$P$536,MATCH(LEFT(X496,255),LEFT('Disaggregation Data'!$J$315:$J$536,255),0))=0,"",INDEX('Disaggregation Data'!$P$315:$P$536,MATCH(LEFT(X496,255),LEFT('Disaggregation Data'!J$315:$J$536,255),0))),"")</f>
        <v/>
      </c>
      <c r="W496" s="471"/>
      <c r="X496" s="471" t="str">
        <f t="shared" si="32"/>
        <v/>
      </c>
      <c r="Y496" s="471">
        <f t="shared" si="33"/>
        <v>170</v>
      </c>
      <c r="Z496" s="471" t="str">
        <f t="shared" si="34"/>
        <v/>
      </c>
      <c r="AA496" s="471" t="b">
        <f t="shared" si="35"/>
        <v>0</v>
      </c>
      <c r="AB496" s="471" t="s">
        <v>1957</v>
      </c>
      <c r="AC496" s="471" t="str">
        <f t="array" ref="AC496">IFERROR(IF(INDEX('Disaggregation Records'!$G$95:$G$183,MATCH(LEFT(Z496,255),LEFT('Disaggregation Records'!$D$95:$D$183,255),0))=0,"",INDEX('Disaggregation Records'!$G$95:$G$183,MATCH(LEFT(Z496,255),LEFT('Disaggregation Records'!$D$95:$D$183,255),0))),"")</f>
        <v/>
      </c>
      <c r="AD496" s="471" t="s">
        <v>776</v>
      </c>
      <c r="AE496" s="219"/>
      <c r="AF496" s="135"/>
      <c r="AG496" s="135"/>
    </row>
    <row r="497" spans="1:33" ht="37.5" customHeight="1" x14ac:dyDescent="0.3">
      <c r="A497" s="366">
        <v>18</v>
      </c>
      <c r="B497" s="383" t="str">
        <f>IFERROR(VLOOKUP(A497,'Coverage Indicators - Section D'!$A$10:$Y$34,25,FALSE),"")</f>
        <v/>
      </c>
      <c r="C497" s="466" t="str">
        <f t="array" ref="C497">IFERROR(IF(INDEX('Disaggregation Records'!$E$95:$E$183,MATCH(LEFT(Z497,255),LEFT('Disaggregation Records'!$D$95:$D$183,255),0))=0,"",INDEX('Disaggregation Records'!$E$95:$E$183,MATCH(LEFT(Z497,255),LEFT('Disaggregation Records'!$D$95:$D$183,255),0))),"")</f>
        <v/>
      </c>
      <c r="D497" s="466" t="str">
        <f t="array" ref="D497">IFERROR(IF(INDEX('Disaggregation Records'!$F$95:$F$183,MATCH(LEFT(Z497,255),LEFT('Disaggregation Records'!$D$95:$D$183,255),0))=0,"",INDEX('Disaggregation Records'!$F$95:$F$183,MATCH(LEFT(Z497,255),LEFT('Disaggregation Records'!$D$95:$D$183,255),0))),"")</f>
        <v/>
      </c>
      <c r="E497" s="385" t="str">
        <f t="array" ref="E497">IFERROR(IF(INDEX('Disaggregation Data'!$K$315:$K$536,MATCH(LEFT(X497,255),LEFT('Disaggregation Data'!$J$315:$J$536,255),0))=0,"",INDEX('Disaggregation Data'!$K$315:$K$536,MATCH(LEFT(X497,255),LEFT('Disaggregation Data'!J$315:$J$536,255),0))),"")</f>
        <v/>
      </c>
      <c r="F497" s="386" t="str">
        <f t="array" ref="F497">IFERROR(IF(INDEX('Disaggregation Data'!$L$315:$L$536,MATCH(LEFT(X497,255),LEFT('Disaggregation Data'!$J$315:$J$536,255),0))=0,"",INDEX('Disaggregation Data'!$L$315:$L$536,MATCH(LEFT(X497,255),LEFT('Disaggregation Data'!J$315:$J$536,255),0))),"")</f>
        <v/>
      </c>
      <c r="G497" s="441" t="str">
        <f t="array" ref="G497">IFERROR(IF(INDEX('Disaggregation Data'!$M$315:$M$536,MATCH(LEFT(X497,255),LEFT('Disaggregation Data'!$J$315:$J$536,255),0))=0,(E497/F497)*100,INDEX('Disaggregation Data'!$M$315:$M$536,MATCH(LEFT(X497,255),LEFT('Disaggregation Data'!J$315:$J$536,255),0))),"")</f>
        <v/>
      </c>
      <c r="H497" s="389" t="str">
        <f t="array" ref="H497">IFERROR(IF(INDEX('Disaggregation Data'!$N$315:$N$536,MATCH(LEFT(X497,255),LEFT('Disaggregation Data'!$J$315:$J$536,255),0))=0,"",INDEX('Disaggregation Data'!$N$315:$N$536,MATCH(LEFT(X497,255),LEFT('Disaggregation Data'!J$315:$J$536,255),0))),"")</f>
        <v/>
      </c>
      <c r="I497" s="470"/>
      <c r="J497" s="470"/>
      <c r="K497" s="470"/>
      <c r="L497" s="470"/>
      <c r="M497" s="470"/>
      <c r="N497" s="470"/>
      <c r="O497" s="470"/>
      <c r="P497" s="470"/>
      <c r="Q497" s="470"/>
      <c r="R497" s="470"/>
      <c r="S497" s="470"/>
      <c r="T497" s="470"/>
      <c r="U497" s="389" t="str">
        <f t="array" ref="U497">IFERROR(IF(INDEX('Disaggregation Data'!$O$315:$O$536,MATCH(LEFT(X497,255),LEFT('Disaggregation Data'!$J$315:$J$536,255),0))=0,"",INDEX('Disaggregation Data'!$O$315:$O$536,MATCH(LEFT(X497,255),LEFT('Disaggregation Data'!J$315:$J$536,255),0))),"")</f>
        <v/>
      </c>
      <c r="V497" s="401" t="str">
        <f t="array" ref="V497">IFERROR(IF(INDEX('Disaggregation Data'!$P$315:$P$536,MATCH(LEFT(X497,255),LEFT('Disaggregation Data'!$J$315:$J$536,255),0))=0,"",INDEX('Disaggregation Data'!$P$315:$P$536,MATCH(LEFT(X497,255),LEFT('Disaggregation Data'!J$315:$J$536,255),0))),"")</f>
        <v/>
      </c>
      <c r="W497" s="471"/>
      <c r="X497" s="471" t="str">
        <f t="shared" si="32"/>
        <v/>
      </c>
      <c r="Y497" s="471">
        <f t="shared" si="33"/>
        <v>171</v>
      </c>
      <c r="Z497" s="471" t="str">
        <f t="shared" si="34"/>
        <v/>
      </c>
      <c r="AA497" s="471" t="b">
        <f t="shared" si="35"/>
        <v>0</v>
      </c>
      <c r="AB497" s="471" t="s">
        <v>1958</v>
      </c>
      <c r="AC497" s="471" t="str">
        <f t="array" ref="AC497">IFERROR(IF(INDEX('Disaggregation Records'!$G$95:$G$183,MATCH(LEFT(Z497,255),LEFT('Disaggregation Records'!$D$95:$D$183,255),0))=0,"",INDEX('Disaggregation Records'!$G$95:$G$183,MATCH(LEFT(Z497,255),LEFT('Disaggregation Records'!$D$95:$D$183,255),0))),"")</f>
        <v/>
      </c>
      <c r="AD497" s="471" t="s">
        <v>777</v>
      </c>
      <c r="AE497" s="219"/>
      <c r="AF497" s="135"/>
      <c r="AG497" s="135"/>
    </row>
    <row r="498" spans="1:33" ht="37.5" customHeight="1" x14ac:dyDescent="0.3">
      <c r="A498" s="366">
        <v>18</v>
      </c>
      <c r="B498" s="383" t="str">
        <f>IFERROR(VLOOKUP(A498,'Coverage Indicators - Section D'!$A$10:$Y$34,25,FALSE),"")</f>
        <v/>
      </c>
      <c r="C498" s="466" t="str">
        <f t="array" ref="C498">IFERROR(IF(INDEX('Disaggregation Records'!$E$95:$E$183,MATCH(LEFT(Z498,255),LEFT('Disaggregation Records'!$D$95:$D$183,255),0))=0,"",INDEX('Disaggregation Records'!$E$95:$E$183,MATCH(LEFT(Z498,255),LEFT('Disaggregation Records'!$D$95:$D$183,255),0))),"")</f>
        <v/>
      </c>
      <c r="D498" s="466" t="str">
        <f t="array" ref="D498">IFERROR(IF(INDEX('Disaggregation Records'!$F$95:$F$183,MATCH(LEFT(Z498,255),LEFT('Disaggregation Records'!$D$95:$D$183,255),0))=0,"",INDEX('Disaggregation Records'!$F$95:$F$183,MATCH(LEFT(Z498,255),LEFT('Disaggregation Records'!$D$95:$D$183,255),0))),"")</f>
        <v/>
      </c>
      <c r="E498" s="385" t="str">
        <f t="array" ref="E498">IFERROR(IF(INDEX('Disaggregation Data'!$K$315:$K$536,MATCH(LEFT(X498,255),LEFT('Disaggregation Data'!$J$315:$J$536,255),0))=0,"",INDEX('Disaggregation Data'!$K$315:$K$536,MATCH(LEFT(X498,255),LEFT('Disaggregation Data'!J$315:$J$536,255),0))),"")</f>
        <v/>
      </c>
      <c r="F498" s="386" t="str">
        <f t="array" ref="F498">IFERROR(IF(INDEX('Disaggregation Data'!$L$315:$L$536,MATCH(LEFT(X498,255),LEFT('Disaggregation Data'!$J$315:$J$536,255),0))=0,"",INDEX('Disaggregation Data'!$L$315:$L$536,MATCH(LEFT(X498,255),LEFT('Disaggregation Data'!J$315:$J$536,255),0))),"")</f>
        <v/>
      </c>
      <c r="G498" s="441" t="str">
        <f t="array" ref="G498">IFERROR(IF(INDEX('Disaggregation Data'!$M$315:$M$536,MATCH(LEFT(X498,255),LEFT('Disaggregation Data'!$J$315:$J$536,255),0))=0,(E498/F498)*100,INDEX('Disaggregation Data'!$M$315:$M$536,MATCH(LEFT(X498,255),LEFT('Disaggregation Data'!J$315:$J$536,255),0))),"")</f>
        <v/>
      </c>
      <c r="H498" s="389" t="str">
        <f t="array" ref="H498">IFERROR(IF(INDEX('Disaggregation Data'!$N$315:$N$536,MATCH(LEFT(X498,255),LEFT('Disaggregation Data'!$J$315:$J$536,255),0))=0,"",INDEX('Disaggregation Data'!$N$315:$N$536,MATCH(LEFT(X498,255),LEFT('Disaggregation Data'!J$315:$J$536,255),0))),"")</f>
        <v/>
      </c>
      <c r="I498" s="470"/>
      <c r="J498" s="470"/>
      <c r="K498" s="470"/>
      <c r="L498" s="470"/>
      <c r="M498" s="470"/>
      <c r="N498" s="470"/>
      <c r="O498" s="470"/>
      <c r="P498" s="470"/>
      <c r="Q498" s="470"/>
      <c r="R498" s="470"/>
      <c r="S498" s="470"/>
      <c r="T498" s="470"/>
      <c r="U498" s="389" t="str">
        <f t="array" ref="U498">IFERROR(IF(INDEX('Disaggregation Data'!$O$315:$O$536,MATCH(LEFT(X498,255),LEFT('Disaggregation Data'!$J$315:$J$536,255),0))=0,"",INDEX('Disaggregation Data'!$O$315:$O$536,MATCH(LEFT(X498,255),LEFT('Disaggregation Data'!J$315:$J$536,255),0))),"")</f>
        <v/>
      </c>
      <c r="V498" s="401" t="str">
        <f t="array" ref="V498">IFERROR(IF(INDEX('Disaggregation Data'!$P$315:$P$536,MATCH(LEFT(X498,255),LEFT('Disaggregation Data'!$J$315:$J$536,255),0))=0,"",INDEX('Disaggregation Data'!$P$315:$P$536,MATCH(LEFT(X498,255),LEFT('Disaggregation Data'!J$315:$J$536,255),0))),"")</f>
        <v/>
      </c>
      <c r="W498" s="471"/>
      <c r="X498" s="471" t="str">
        <f t="shared" si="32"/>
        <v/>
      </c>
      <c r="Y498" s="471">
        <f t="shared" si="33"/>
        <v>172</v>
      </c>
      <c r="Z498" s="471" t="str">
        <f t="shared" si="34"/>
        <v/>
      </c>
      <c r="AA498" s="471" t="b">
        <f t="shared" si="35"/>
        <v>0</v>
      </c>
      <c r="AB498" s="471" t="s">
        <v>1959</v>
      </c>
      <c r="AC498" s="471" t="str">
        <f t="array" ref="AC498">IFERROR(IF(INDEX('Disaggregation Records'!$G$95:$G$183,MATCH(LEFT(Z498,255),LEFT('Disaggregation Records'!$D$95:$D$183,255),0))=0,"",INDEX('Disaggregation Records'!$G$95:$G$183,MATCH(LEFT(Z498,255),LEFT('Disaggregation Records'!$D$95:$D$183,255),0))),"")</f>
        <v/>
      </c>
      <c r="AD498" s="471" t="s">
        <v>777</v>
      </c>
      <c r="AE498" s="219"/>
      <c r="AF498" s="135"/>
      <c r="AG498" s="135"/>
    </row>
    <row r="499" spans="1:33" ht="37.5" customHeight="1" x14ac:dyDescent="0.3">
      <c r="A499" s="366">
        <v>18</v>
      </c>
      <c r="B499" s="383" t="str">
        <f>IFERROR(VLOOKUP(A499,'Coverage Indicators - Section D'!$A$10:$Y$34,25,FALSE),"")</f>
        <v/>
      </c>
      <c r="C499" s="466" t="str">
        <f t="array" ref="C499">IFERROR(IF(INDEX('Disaggregation Records'!$E$95:$E$183,MATCH(LEFT(Z499,255),LEFT('Disaggregation Records'!$D$95:$D$183,255),0))=0,"",INDEX('Disaggregation Records'!$E$95:$E$183,MATCH(LEFT(Z499,255),LEFT('Disaggregation Records'!$D$95:$D$183,255),0))),"")</f>
        <v/>
      </c>
      <c r="D499" s="466" t="str">
        <f t="array" ref="D499">IFERROR(IF(INDEX('Disaggregation Records'!$F$95:$F$183,MATCH(LEFT(Z499,255),LEFT('Disaggregation Records'!$D$95:$D$183,255),0))=0,"",INDEX('Disaggregation Records'!$F$95:$F$183,MATCH(LEFT(Z499,255),LEFT('Disaggregation Records'!$D$95:$D$183,255),0))),"")</f>
        <v/>
      </c>
      <c r="E499" s="385" t="str">
        <f t="array" ref="E499">IFERROR(IF(INDEX('Disaggregation Data'!$K$315:$K$536,MATCH(LEFT(X499,255),LEFT('Disaggregation Data'!$J$315:$J$536,255),0))=0,"",INDEX('Disaggregation Data'!$K$315:$K$536,MATCH(LEFT(X499,255),LEFT('Disaggregation Data'!J$315:$J$536,255),0))),"")</f>
        <v/>
      </c>
      <c r="F499" s="386" t="str">
        <f t="array" ref="F499">IFERROR(IF(INDEX('Disaggregation Data'!$L$315:$L$536,MATCH(LEFT(X499,255),LEFT('Disaggregation Data'!$J$315:$J$536,255),0))=0,"",INDEX('Disaggregation Data'!$L$315:$L$536,MATCH(LEFT(X499,255),LEFT('Disaggregation Data'!J$315:$J$536,255),0))),"")</f>
        <v/>
      </c>
      <c r="G499" s="441" t="str">
        <f t="array" ref="G499">IFERROR(IF(INDEX('Disaggregation Data'!$M$315:$M$536,MATCH(LEFT(X499,255),LEFT('Disaggregation Data'!$J$315:$J$536,255),0))=0,(E499/F499)*100,INDEX('Disaggregation Data'!$M$315:$M$536,MATCH(LEFT(X499,255),LEFT('Disaggregation Data'!J$315:$J$536,255),0))),"")</f>
        <v/>
      </c>
      <c r="H499" s="389" t="str">
        <f t="array" ref="H499">IFERROR(IF(INDEX('Disaggregation Data'!$N$315:$N$536,MATCH(LEFT(X499,255),LEFT('Disaggregation Data'!$J$315:$J$536,255),0))=0,"",INDEX('Disaggregation Data'!$N$315:$N$536,MATCH(LEFT(X499,255),LEFT('Disaggregation Data'!J$315:$J$536,255),0))),"")</f>
        <v/>
      </c>
      <c r="I499" s="470"/>
      <c r="J499" s="470"/>
      <c r="K499" s="470"/>
      <c r="L499" s="470"/>
      <c r="M499" s="470"/>
      <c r="N499" s="470"/>
      <c r="O499" s="470"/>
      <c r="P499" s="470"/>
      <c r="Q499" s="470"/>
      <c r="R499" s="470"/>
      <c r="S499" s="470"/>
      <c r="T499" s="470"/>
      <c r="U499" s="389" t="str">
        <f t="array" ref="U499">IFERROR(IF(INDEX('Disaggregation Data'!$O$315:$O$536,MATCH(LEFT(X499,255),LEFT('Disaggregation Data'!$J$315:$J$536,255),0))=0,"",INDEX('Disaggregation Data'!$O$315:$O$536,MATCH(LEFT(X499,255),LEFT('Disaggregation Data'!J$315:$J$536,255),0))),"")</f>
        <v/>
      </c>
      <c r="V499" s="401" t="str">
        <f t="array" ref="V499">IFERROR(IF(INDEX('Disaggregation Data'!$P$315:$P$536,MATCH(LEFT(X499,255),LEFT('Disaggregation Data'!$J$315:$J$536,255),0))=0,"",INDEX('Disaggregation Data'!$P$315:$P$536,MATCH(LEFT(X499,255),LEFT('Disaggregation Data'!J$315:$J$536,255),0))),"")</f>
        <v/>
      </c>
      <c r="W499" s="471"/>
      <c r="X499" s="471" t="str">
        <f t="shared" si="32"/>
        <v/>
      </c>
      <c r="Y499" s="471">
        <f t="shared" si="33"/>
        <v>173</v>
      </c>
      <c r="Z499" s="471" t="str">
        <f t="shared" si="34"/>
        <v/>
      </c>
      <c r="AA499" s="471" t="b">
        <f t="shared" si="35"/>
        <v>0</v>
      </c>
      <c r="AB499" s="471" t="s">
        <v>1960</v>
      </c>
      <c r="AC499" s="471" t="str">
        <f t="array" ref="AC499">IFERROR(IF(INDEX('Disaggregation Records'!$G$95:$G$183,MATCH(LEFT(Z499,255),LEFT('Disaggregation Records'!$D$95:$D$183,255),0))=0,"",INDEX('Disaggregation Records'!$G$95:$G$183,MATCH(LEFT(Z499,255),LEFT('Disaggregation Records'!$D$95:$D$183,255),0))),"")</f>
        <v/>
      </c>
      <c r="AD499" s="471" t="s">
        <v>777</v>
      </c>
      <c r="AE499" s="219"/>
      <c r="AF499" s="135"/>
      <c r="AG499" s="135"/>
    </row>
    <row r="500" spans="1:33" ht="37.5" customHeight="1" x14ac:dyDescent="0.3">
      <c r="A500" s="366">
        <v>18</v>
      </c>
      <c r="B500" s="383" t="str">
        <f>IFERROR(VLOOKUP(A500,'Coverage Indicators - Section D'!$A$10:$Y$34,25,FALSE),"")</f>
        <v/>
      </c>
      <c r="C500" s="466" t="str">
        <f t="array" ref="C500">IFERROR(IF(INDEX('Disaggregation Records'!$E$95:$E$183,MATCH(LEFT(Z500,255),LEFT('Disaggregation Records'!$D$95:$D$183,255),0))=0,"",INDEX('Disaggregation Records'!$E$95:$E$183,MATCH(LEFT(Z500,255),LEFT('Disaggregation Records'!$D$95:$D$183,255),0))),"")</f>
        <v/>
      </c>
      <c r="D500" s="466" t="str">
        <f t="array" ref="D500">IFERROR(IF(INDEX('Disaggregation Records'!$F$95:$F$183,MATCH(LEFT(Z500,255),LEFT('Disaggregation Records'!$D$95:$D$183,255),0))=0,"",INDEX('Disaggregation Records'!$F$95:$F$183,MATCH(LEFT(Z500,255),LEFT('Disaggregation Records'!$D$95:$D$183,255),0))),"")</f>
        <v/>
      </c>
      <c r="E500" s="385" t="str">
        <f t="array" ref="E500">IFERROR(IF(INDEX('Disaggregation Data'!$K$315:$K$536,MATCH(LEFT(X500,255),LEFT('Disaggregation Data'!$J$315:$J$536,255),0))=0,"",INDEX('Disaggregation Data'!$K$315:$K$536,MATCH(LEFT(X500,255),LEFT('Disaggregation Data'!J$315:$J$536,255),0))),"")</f>
        <v/>
      </c>
      <c r="F500" s="386" t="str">
        <f t="array" ref="F500">IFERROR(IF(INDEX('Disaggregation Data'!$L$315:$L$536,MATCH(LEFT(X500,255),LEFT('Disaggregation Data'!$J$315:$J$536,255),0))=0,"",INDEX('Disaggregation Data'!$L$315:$L$536,MATCH(LEFT(X500,255),LEFT('Disaggregation Data'!J$315:$J$536,255),0))),"")</f>
        <v/>
      </c>
      <c r="G500" s="441" t="str">
        <f t="array" ref="G500">IFERROR(IF(INDEX('Disaggregation Data'!$M$315:$M$536,MATCH(LEFT(X500,255),LEFT('Disaggregation Data'!$J$315:$J$536,255),0))=0,(E500/F500)*100,INDEX('Disaggregation Data'!$M$315:$M$536,MATCH(LEFT(X500,255),LEFT('Disaggregation Data'!J$315:$J$536,255),0))),"")</f>
        <v/>
      </c>
      <c r="H500" s="389" t="str">
        <f t="array" ref="H500">IFERROR(IF(INDEX('Disaggregation Data'!$N$315:$N$536,MATCH(LEFT(X500,255),LEFT('Disaggregation Data'!$J$315:$J$536,255),0))=0,"",INDEX('Disaggregation Data'!$N$315:$N$536,MATCH(LEFT(X500,255),LEFT('Disaggregation Data'!J$315:$J$536,255),0))),"")</f>
        <v/>
      </c>
      <c r="I500" s="470"/>
      <c r="J500" s="470"/>
      <c r="K500" s="470"/>
      <c r="L500" s="470"/>
      <c r="M500" s="470"/>
      <c r="N500" s="470"/>
      <c r="O500" s="470"/>
      <c r="P500" s="470"/>
      <c r="Q500" s="470"/>
      <c r="R500" s="470"/>
      <c r="S500" s="470"/>
      <c r="T500" s="470"/>
      <c r="U500" s="389" t="str">
        <f t="array" ref="U500">IFERROR(IF(INDEX('Disaggregation Data'!$O$315:$O$536,MATCH(LEFT(X500,255),LEFT('Disaggregation Data'!$J$315:$J$536,255),0))=0,"",INDEX('Disaggregation Data'!$O$315:$O$536,MATCH(LEFT(X500,255),LEFT('Disaggregation Data'!J$315:$J$536,255),0))),"")</f>
        <v/>
      </c>
      <c r="V500" s="401" t="str">
        <f t="array" ref="V500">IFERROR(IF(INDEX('Disaggregation Data'!$P$315:$P$536,MATCH(LEFT(X500,255),LEFT('Disaggregation Data'!$J$315:$J$536,255),0))=0,"",INDEX('Disaggregation Data'!$P$315:$P$536,MATCH(LEFT(X500,255),LEFT('Disaggregation Data'!J$315:$J$536,255),0))),"")</f>
        <v/>
      </c>
      <c r="W500" s="471"/>
      <c r="X500" s="471" t="str">
        <f t="shared" si="32"/>
        <v/>
      </c>
      <c r="Y500" s="471">
        <f t="shared" si="33"/>
        <v>174</v>
      </c>
      <c r="Z500" s="471" t="str">
        <f t="shared" si="34"/>
        <v/>
      </c>
      <c r="AA500" s="471" t="b">
        <f t="shared" si="35"/>
        <v>0</v>
      </c>
      <c r="AB500" s="471" t="s">
        <v>1961</v>
      </c>
      <c r="AC500" s="471" t="str">
        <f t="array" ref="AC500">IFERROR(IF(INDEX('Disaggregation Records'!$G$95:$G$183,MATCH(LEFT(Z500,255),LEFT('Disaggregation Records'!$D$95:$D$183,255),0))=0,"",INDEX('Disaggregation Records'!$G$95:$G$183,MATCH(LEFT(Z500,255),LEFT('Disaggregation Records'!$D$95:$D$183,255),0))),"")</f>
        <v/>
      </c>
      <c r="AD500" s="471" t="s">
        <v>777</v>
      </c>
      <c r="AE500" s="219"/>
      <c r="AF500" s="135"/>
      <c r="AG500" s="135"/>
    </row>
    <row r="501" spans="1:33" ht="37.5" customHeight="1" x14ac:dyDescent="0.3">
      <c r="A501" s="366">
        <v>18</v>
      </c>
      <c r="B501" s="383" t="str">
        <f>IFERROR(VLOOKUP(A501,'Coverage Indicators - Section D'!$A$10:$Y$34,25,FALSE),"")</f>
        <v/>
      </c>
      <c r="C501" s="466" t="str">
        <f t="array" ref="C501">IFERROR(IF(INDEX('Disaggregation Records'!$E$95:$E$183,MATCH(LEFT(Z501,255),LEFT('Disaggregation Records'!$D$95:$D$183,255),0))=0,"",INDEX('Disaggregation Records'!$E$95:$E$183,MATCH(LEFT(Z501,255),LEFT('Disaggregation Records'!$D$95:$D$183,255),0))),"")</f>
        <v/>
      </c>
      <c r="D501" s="466" t="str">
        <f t="array" ref="D501">IFERROR(IF(INDEX('Disaggregation Records'!$F$95:$F$183,MATCH(LEFT(Z501,255),LEFT('Disaggregation Records'!$D$95:$D$183,255),0))=0,"",INDEX('Disaggregation Records'!$F$95:$F$183,MATCH(LEFT(Z501,255),LEFT('Disaggregation Records'!$D$95:$D$183,255),0))),"")</f>
        <v/>
      </c>
      <c r="E501" s="385" t="str">
        <f t="array" ref="E501">IFERROR(IF(INDEX('Disaggregation Data'!$K$315:$K$536,MATCH(LEFT(X501,255),LEFT('Disaggregation Data'!$J$315:$J$536,255),0))=0,"",INDEX('Disaggregation Data'!$K$315:$K$536,MATCH(LEFT(X501,255),LEFT('Disaggregation Data'!J$315:$J$536,255),0))),"")</f>
        <v/>
      </c>
      <c r="F501" s="386" t="str">
        <f t="array" ref="F501">IFERROR(IF(INDEX('Disaggregation Data'!$L$315:$L$536,MATCH(LEFT(X501,255),LEFT('Disaggregation Data'!$J$315:$J$536,255),0))=0,"",INDEX('Disaggregation Data'!$L$315:$L$536,MATCH(LEFT(X501,255),LEFT('Disaggregation Data'!J$315:$J$536,255),0))),"")</f>
        <v/>
      </c>
      <c r="G501" s="441" t="str">
        <f t="array" ref="G501">IFERROR(IF(INDEX('Disaggregation Data'!$M$315:$M$536,MATCH(LEFT(X501,255),LEFT('Disaggregation Data'!$J$315:$J$536,255),0))=0,(E501/F501)*100,INDEX('Disaggregation Data'!$M$315:$M$536,MATCH(LEFT(X501,255),LEFT('Disaggregation Data'!J$315:$J$536,255),0))),"")</f>
        <v/>
      </c>
      <c r="H501" s="389" t="str">
        <f t="array" ref="H501">IFERROR(IF(INDEX('Disaggregation Data'!$N$315:$N$536,MATCH(LEFT(X501,255),LEFT('Disaggregation Data'!$J$315:$J$536,255),0))=0,"",INDEX('Disaggregation Data'!$N$315:$N$536,MATCH(LEFT(X501,255),LEFT('Disaggregation Data'!J$315:$J$536,255),0))),"")</f>
        <v/>
      </c>
      <c r="I501" s="470"/>
      <c r="J501" s="470"/>
      <c r="K501" s="470"/>
      <c r="L501" s="470"/>
      <c r="M501" s="470"/>
      <c r="N501" s="470"/>
      <c r="O501" s="470"/>
      <c r="P501" s="470"/>
      <c r="Q501" s="470"/>
      <c r="R501" s="470"/>
      <c r="S501" s="470"/>
      <c r="T501" s="470"/>
      <c r="U501" s="389" t="str">
        <f t="array" ref="U501">IFERROR(IF(INDEX('Disaggregation Data'!$O$315:$O$536,MATCH(LEFT(X501,255),LEFT('Disaggregation Data'!$J$315:$J$536,255),0))=0,"",INDEX('Disaggregation Data'!$O$315:$O$536,MATCH(LEFT(X501,255),LEFT('Disaggregation Data'!J$315:$J$536,255),0))),"")</f>
        <v/>
      </c>
      <c r="V501" s="401" t="str">
        <f t="array" ref="V501">IFERROR(IF(INDEX('Disaggregation Data'!$P$315:$P$536,MATCH(LEFT(X501,255),LEFT('Disaggregation Data'!$J$315:$J$536,255),0))=0,"",INDEX('Disaggregation Data'!$P$315:$P$536,MATCH(LEFT(X501,255),LEFT('Disaggregation Data'!J$315:$J$536,255),0))),"")</f>
        <v/>
      </c>
      <c r="W501" s="471"/>
      <c r="X501" s="471" t="str">
        <f t="shared" si="32"/>
        <v/>
      </c>
      <c r="Y501" s="471">
        <f t="shared" si="33"/>
        <v>175</v>
      </c>
      <c r="Z501" s="471" t="str">
        <f t="shared" si="34"/>
        <v/>
      </c>
      <c r="AA501" s="471" t="b">
        <f t="shared" si="35"/>
        <v>0</v>
      </c>
      <c r="AB501" s="471" t="s">
        <v>1962</v>
      </c>
      <c r="AC501" s="471" t="str">
        <f t="array" ref="AC501">IFERROR(IF(INDEX('Disaggregation Records'!$G$95:$G$183,MATCH(LEFT(Z501,255),LEFT('Disaggregation Records'!$D$95:$D$183,255),0))=0,"",INDEX('Disaggregation Records'!$G$95:$G$183,MATCH(LEFT(Z501,255),LEFT('Disaggregation Records'!$D$95:$D$183,255),0))),"")</f>
        <v/>
      </c>
      <c r="AD501" s="471" t="s">
        <v>777</v>
      </c>
      <c r="AE501" s="219"/>
      <c r="AF501" s="135"/>
      <c r="AG501" s="135"/>
    </row>
    <row r="502" spans="1:33" ht="37.5" customHeight="1" x14ac:dyDescent="0.3">
      <c r="A502" s="366">
        <v>18</v>
      </c>
      <c r="B502" s="383" t="str">
        <f>IFERROR(VLOOKUP(A502,'Coverage Indicators - Section D'!$A$10:$Y$34,25,FALSE),"")</f>
        <v/>
      </c>
      <c r="C502" s="466" t="str">
        <f t="array" ref="C502">IFERROR(IF(INDEX('Disaggregation Records'!$E$95:$E$183,MATCH(LEFT(Z502,255),LEFT('Disaggregation Records'!$D$95:$D$183,255),0))=0,"",INDEX('Disaggregation Records'!$E$95:$E$183,MATCH(LEFT(Z502,255),LEFT('Disaggregation Records'!$D$95:$D$183,255),0))),"")</f>
        <v/>
      </c>
      <c r="D502" s="466" t="str">
        <f t="array" ref="D502">IFERROR(IF(INDEX('Disaggregation Records'!$F$95:$F$183,MATCH(LEFT(Z502,255),LEFT('Disaggregation Records'!$D$95:$D$183,255),0))=0,"",INDEX('Disaggregation Records'!$F$95:$F$183,MATCH(LEFT(Z502,255),LEFT('Disaggregation Records'!$D$95:$D$183,255),0))),"")</f>
        <v/>
      </c>
      <c r="E502" s="385" t="str">
        <f t="array" ref="E502">IFERROR(IF(INDEX('Disaggregation Data'!$K$315:$K$536,MATCH(LEFT(X502,255),LEFT('Disaggregation Data'!$J$315:$J$536,255),0))=0,"",INDEX('Disaggregation Data'!$K$315:$K$536,MATCH(LEFT(X502,255),LEFT('Disaggregation Data'!J$315:$J$536,255),0))),"")</f>
        <v/>
      </c>
      <c r="F502" s="386" t="str">
        <f t="array" ref="F502">IFERROR(IF(INDEX('Disaggregation Data'!$L$315:$L$536,MATCH(LEFT(X502,255),LEFT('Disaggregation Data'!$J$315:$J$536,255),0))=0,"",INDEX('Disaggregation Data'!$L$315:$L$536,MATCH(LEFT(X502,255),LEFT('Disaggregation Data'!J$315:$J$536,255),0))),"")</f>
        <v/>
      </c>
      <c r="G502" s="441" t="str">
        <f t="array" ref="G502">IFERROR(IF(INDEX('Disaggregation Data'!$M$315:$M$536,MATCH(LEFT(X502,255),LEFT('Disaggregation Data'!$J$315:$J$536,255),0))=0,(E502/F502)*100,INDEX('Disaggregation Data'!$M$315:$M$536,MATCH(LEFT(X502,255),LEFT('Disaggregation Data'!J$315:$J$536,255),0))),"")</f>
        <v/>
      </c>
      <c r="H502" s="389" t="str">
        <f t="array" ref="H502">IFERROR(IF(INDEX('Disaggregation Data'!$N$315:$N$536,MATCH(LEFT(X502,255),LEFT('Disaggregation Data'!$J$315:$J$536,255),0))=0,"",INDEX('Disaggregation Data'!$N$315:$N$536,MATCH(LEFT(X502,255),LEFT('Disaggregation Data'!J$315:$J$536,255),0))),"")</f>
        <v/>
      </c>
      <c r="I502" s="470"/>
      <c r="J502" s="470"/>
      <c r="K502" s="470"/>
      <c r="L502" s="470"/>
      <c r="M502" s="470"/>
      <c r="N502" s="470"/>
      <c r="O502" s="470"/>
      <c r="P502" s="470"/>
      <c r="Q502" s="470"/>
      <c r="R502" s="470"/>
      <c r="S502" s="470"/>
      <c r="T502" s="470"/>
      <c r="U502" s="389" t="str">
        <f t="array" ref="U502">IFERROR(IF(INDEX('Disaggregation Data'!$O$315:$O$536,MATCH(LEFT(X502,255),LEFT('Disaggregation Data'!$J$315:$J$536,255),0))=0,"",INDEX('Disaggregation Data'!$O$315:$O$536,MATCH(LEFT(X502,255),LEFT('Disaggregation Data'!J$315:$J$536,255),0))),"")</f>
        <v/>
      </c>
      <c r="V502" s="401" t="str">
        <f t="array" ref="V502">IFERROR(IF(INDEX('Disaggregation Data'!$P$315:$P$536,MATCH(LEFT(X502,255),LEFT('Disaggregation Data'!$J$315:$J$536,255),0))=0,"",INDEX('Disaggregation Data'!$P$315:$P$536,MATCH(LEFT(X502,255),LEFT('Disaggregation Data'!J$315:$J$536,255),0))),"")</f>
        <v/>
      </c>
      <c r="W502" s="471"/>
      <c r="X502" s="471" t="str">
        <f t="shared" si="32"/>
        <v/>
      </c>
      <c r="Y502" s="471">
        <f t="shared" si="33"/>
        <v>176</v>
      </c>
      <c r="Z502" s="471" t="str">
        <f t="shared" si="34"/>
        <v/>
      </c>
      <c r="AA502" s="471" t="b">
        <f t="shared" si="35"/>
        <v>0</v>
      </c>
      <c r="AB502" s="471" t="s">
        <v>1963</v>
      </c>
      <c r="AC502" s="471" t="str">
        <f t="array" ref="AC502">IFERROR(IF(INDEX('Disaggregation Records'!$G$95:$G$183,MATCH(LEFT(Z502,255),LEFT('Disaggregation Records'!$D$95:$D$183,255),0))=0,"",INDEX('Disaggregation Records'!$G$95:$G$183,MATCH(LEFT(Z502,255),LEFT('Disaggregation Records'!$D$95:$D$183,255),0))),"")</f>
        <v/>
      </c>
      <c r="AD502" s="471" t="s">
        <v>777</v>
      </c>
      <c r="AE502" s="219"/>
      <c r="AF502" s="135"/>
      <c r="AG502" s="135"/>
    </row>
    <row r="503" spans="1:33" ht="37.5" customHeight="1" x14ac:dyDescent="0.3">
      <c r="A503" s="366">
        <v>18</v>
      </c>
      <c r="B503" s="383" t="str">
        <f>IFERROR(VLOOKUP(A503,'Coverage Indicators - Section D'!$A$10:$Y$34,25,FALSE),"")</f>
        <v/>
      </c>
      <c r="C503" s="466" t="str">
        <f t="array" ref="C503">IFERROR(IF(INDEX('Disaggregation Records'!$E$95:$E$183,MATCH(LEFT(Z503,255),LEFT('Disaggregation Records'!$D$95:$D$183,255),0))=0,"",INDEX('Disaggregation Records'!$E$95:$E$183,MATCH(LEFT(Z503,255),LEFT('Disaggregation Records'!$D$95:$D$183,255),0))),"")</f>
        <v/>
      </c>
      <c r="D503" s="466" t="str">
        <f t="array" ref="D503">IFERROR(IF(INDEX('Disaggregation Records'!$F$95:$F$183,MATCH(LEFT(Z503,255),LEFT('Disaggregation Records'!$D$95:$D$183,255),0))=0,"",INDEX('Disaggregation Records'!$F$95:$F$183,MATCH(LEFT(Z503,255),LEFT('Disaggregation Records'!$D$95:$D$183,255),0))),"")</f>
        <v/>
      </c>
      <c r="E503" s="385" t="str">
        <f t="array" ref="E503">IFERROR(IF(INDEX('Disaggregation Data'!$K$315:$K$536,MATCH(LEFT(X503,255),LEFT('Disaggregation Data'!$J$315:$J$536,255),0))=0,"",INDEX('Disaggregation Data'!$K$315:$K$536,MATCH(LEFT(X503,255),LEFT('Disaggregation Data'!J$315:$J$536,255),0))),"")</f>
        <v/>
      </c>
      <c r="F503" s="386" t="str">
        <f t="array" ref="F503">IFERROR(IF(INDEX('Disaggregation Data'!$L$315:$L$536,MATCH(LEFT(X503,255),LEFT('Disaggregation Data'!$J$315:$J$536,255),0))=0,"",INDEX('Disaggregation Data'!$L$315:$L$536,MATCH(LEFT(X503,255),LEFT('Disaggregation Data'!J$315:$J$536,255),0))),"")</f>
        <v/>
      </c>
      <c r="G503" s="441" t="str">
        <f t="array" ref="G503">IFERROR(IF(INDEX('Disaggregation Data'!$M$315:$M$536,MATCH(LEFT(X503,255),LEFT('Disaggregation Data'!$J$315:$J$536,255),0))=0,(E503/F503)*100,INDEX('Disaggregation Data'!$M$315:$M$536,MATCH(LEFT(X503,255),LEFT('Disaggregation Data'!J$315:$J$536,255),0))),"")</f>
        <v/>
      </c>
      <c r="H503" s="389" t="str">
        <f t="array" ref="H503">IFERROR(IF(INDEX('Disaggregation Data'!$N$315:$N$536,MATCH(LEFT(X503,255),LEFT('Disaggregation Data'!$J$315:$J$536,255),0))=0,"",INDEX('Disaggregation Data'!$N$315:$N$536,MATCH(LEFT(X503,255),LEFT('Disaggregation Data'!J$315:$J$536,255),0))),"")</f>
        <v/>
      </c>
      <c r="I503" s="470"/>
      <c r="J503" s="470"/>
      <c r="K503" s="470"/>
      <c r="L503" s="470"/>
      <c r="M503" s="470"/>
      <c r="N503" s="470"/>
      <c r="O503" s="470"/>
      <c r="P503" s="470"/>
      <c r="Q503" s="470"/>
      <c r="R503" s="470"/>
      <c r="S503" s="470"/>
      <c r="T503" s="470"/>
      <c r="U503" s="389" t="str">
        <f t="array" ref="U503">IFERROR(IF(INDEX('Disaggregation Data'!$O$315:$O$536,MATCH(LEFT(X503,255),LEFT('Disaggregation Data'!$J$315:$J$536,255),0))=0,"",INDEX('Disaggregation Data'!$O$315:$O$536,MATCH(LEFT(X503,255),LEFT('Disaggregation Data'!J$315:$J$536,255),0))),"")</f>
        <v/>
      </c>
      <c r="V503" s="401" t="str">
        <f t="array" ref="V503">IFERROR(IF(INDEX('Disaggregation Data'!$P$315:$P$536,MATCH(LEFT(X503,255),LEFT('Disaggregation Data'!$J$315:$J$536,255),0))=0,"",INDEX('Disaggregation Data'!$P$315:$P$536,MATCH(LEFT(X503,255),LEFT('Disaggregation Data'!J$315:$J$536,255),0))),"")</f>
        <v/>
      </c>
      <c r="W503" s="471"/>
      <c r="X503" s="471" t="str">
        <f t="shared" si="32"/>
        <v/>
      </c>
      <c r="Y503" s="471">
        <f t="shared" si="33"/>
        <v>177</v>
      </c>
      <c r="Z503" s="471" t="str">
        <f t="shared" si="34"/>
        <v/>
      </c>
      <c r="AA503" s="471" t="b">
        <f t="shared" si="35"/>
        <v>0</v>
      </c>
      <c r="AB503" s="471" t="s">
        <v>1964</v>
      </c>
      <c r="AC503" s="471" t="str">
        <f t="array" ref="AC503">IFERROR(IF(INDEX('Disaggregation Records'!$G$95:$G$183,MATCH(LEFT(Z503,255),LEFT('Disaggregation Records'!$D$95:$D$183,255),0))=0,"",INDEX('Disaggregation Records'!$G$95:$G$183,MATCH(LEFT(Z503,255),LEFT('Disaggregation Records'!$D$95:$D$183,255),0))),"")</f>
        <v/>
      </c>
      <c r="AD503" s="471" t="s">
        <v>777</v>
      </c>
      <c r="AE503" s="219"/>
      <c r="AF503" s="135"/>
      <c r="AG503" s="135"/>
    </row>
    <row r="504" spans="1:33" ht="37.5" customHeight="1" x14ac:dyDescent="0.3">
      <c r="A504" s="366">
        <v>18</v>
      </c>
      <c r="B504" s="383" t="str">
        <f>IFERROR(VLOOKUP(A504,'Coverage Indicators - Section D'!$A$10:$Y$34,25,FALSE),"")</f>
        <v/>
      </c>
      <c r="C504" s="466" t="str">
        <f t="array" ref="C504">IFERROR(IF(INDEX('Disaggregation Records'!$E$95:$E$183,MATCH(LEFT(Z504,255),LEFT('Disaggregation Records'!$D$95:$D$183,255),0))=0,"",INDEX('Disaggregation Records'!$E$95:$E$183,MATCH(LEFT(Z504,255),LEFT('Disaggregation Records'!$D$95:$D$183,255),0))),"")</f>
        <v/>
      </c>
      <c r="D504" s="466" t="str">
        <f t="array" ref="D504">IFERROR(IF(INDEX('Disaggregation Records'!$F$95:$F$183,MATCH(LEFT(Z504,255),LEFT('Disaggregation Records'!$D$95:$D$183,255),0))=0,"",INDEX('Disaggregation Records'!$F$95:$F$183,MATCH(LEFT(Z504,255),LEFT('Disaggregation Records'!$D$95:$D$183,255),0))),"")</f>
        <v/>
      </c>
      <c r="E504" s="385" t="str">
        <f t="array" ref="E504">IFERROR(IF(INDEX('Disaggregation Data'!$K$315:$K$536,MATCH(LEFT(X504,255),LEFT('Disaggregation Data'!$J$315:$J$536,255),0))=0,"",INDEX('Disaggregation Data'!$K$315:$K$536,MATCH(LEFT(X504,255),LEFT('Disaggregation Data'!J$315:$J$536,255),0))),"")</f>
        <v/>
      </c>
      <c r="F504" s="386" t="str">
        <f t="array" ref="F504">IFERROR(IF(INDEX('Disaggregation Data'!$L$315:$L$536,MATCH(LEFT(X504,255),LEFT('Disaggregation Data'!$J$315:$J$536,255),0))=0,"",INDEX('Disaggregation Data'!$L$315:$L$536,MATCH(LEFT(X504,255),LEFT('Disaggregation Data'!J$315:$J$536,255),0))),"")</f>
        <v/>
      </c>
      <c r="G504" s="441" t="str">
        <f t="array" ref="G504">IFERROR(IF(INDEX('Disaggregation Data'!$M$315:$M$536,MATCH(LEFT(X504,255),LEFT('Disaggregation Data'!$J$315:$J$536,255),0))=0,(E504/F504)*100,INDEX('Disaggregation Data'!$M$315:$M$536,MATCH(LEFT(X504,255),LEFT('Disaggregation Data'!J$315:$J$536,255),0))),"")</f>
        <v/>
      </c>
      <c r="H504" s="389" t="str">
        <f t="array" ref="H504">IFERROR(IF(INDEX('Disaggregation Data'!$N$315:$N$536,MATCH(LEFT(X504,255),LEFT('Disaggregation Data'!$J$315:$J$536,255),0))=0,"",INDEX('Disaggregation Data'!$N$315:$N$536,MATCH(LEFT(X504,255),LEFT('Disaggregation Data'!J$315:$J$536,255),0))),"")</f>
        <v/>
      </c>
      <c r="I504" s="470"/>
      <c r="J504" s="470"/>
      <c r="K504" s="470"/>
      <c r="L504" s="470"/>
      <c r="M504" s="470"/>
      <c r="N504" s="470"/>
      <c r="O504" s="470"/>
      <c r="P504" s="470"/>
      <c r="Q504" s="470"/>
      <c r="R504" s="470"/>
      <c r="S504" s="470"/>
      <c r="T504" s="470"/>
      <c r="U504" s="389" t="str">
        <f t="array" ref="U504">IFERROR(IF(INDEX('Disaggregation Data'!$O$315:$O$536,MATCH(LEFT(X504,255),LEFT('Disaggregation Data'!$J$315:$J$536,255),0))=0,"",INDEX('Disaggregation Data'!$O$315:$O$536,MATCH(LEFT(X504,255),LEFT('Disaggregation Data'!J$315:$J$536,255),0))),"")</f>
        <v/>
      </c>
      <c r="V504" s="401" t="str">
        <f t="array" ref="V504">IFERROR(IF(INDEX('Disaggregation Data'!$P$315:$P$536,MATCH(LEFT(X504,255),LEFT('Disaggregation Data'!$J$315:$J$536,255),0))=0,"",INDEX('Disaggregation Data'!$P$315:$P$536,MATCH(LEFT(X504,255),LEFT('Disaggregation Data'!J$315:$J$536,255),0))),"")</f>
        <v/>
      </c>
      <c r="W504" s="471"/>
      <c r="X504" s="471" t="str">
        <f t="shared" si="32"/>
        <v/>
      </c>
      <c r="Y504" s="471">
        <f t="shared" si="33"/>
        <v>178</v>
      </c>
      <c r="Z504" s="471" t="str">
        <f t="shared" si="34"/>
        <v/>
      </c>
      <c r="AA504" s="471" t="b">
        <f t="shared" si="35"/>
        <v>0</v>
      </c>
      <c r="AB504" s="471" t="s">
        <v>1965</v>
      </c>
      <c r="AC504" s="471" t="str">
        <f t="array" ref="AC504">IFERROR(IF(INDEX('Disaggregation Records'!$G$95:$G$183,MATCH(LEFT(Z504,255),LEFT('Disaggregation Records'!$D$95:$D$183,255),0))=0,"",INDEX('Disaggregation Records'!$G$95:$G$183,MATCH(LEFT(Z504,255),LEFT('Disaggregation Records'!$D$95:$D$183,255),0))),"")</f>
        <v/>
      </c>
      <c r="AD504" s="471" t="s">
        <v>777</v>
      </c>
      <c r="AE504" s="219"/>
      <c r="AF504" s="135"/>
      <c r="AG504" s="135"/>
    </row>
    <row r="505" spans="1:33" ht="37.5" customHeight="1" x14ac:dyDescent="0.3">
      <c r="A505" s="366">
        <v>18</v>
      </c>
      <c r="B505" s="383" t="str">
        <f>IFERROR(VLOOKUP(A505,'Coverage Indicators - Section D'!$A$10:$Y$34,25,FALSE),"")</f>
        <v/>
      </c>
      <c r="C505" s="466" t="str">
        <f t="array" ref="C505">IFERROR(IF(INDEX('Disaggregation Records'!$E$95:$E$183,MATCH(LEFT(Z505,255),LEFT('Disaggregation Records'!$D$95:$D$183,255),0))=0,"",INDEX('Disaggregation Records'!$E$95:$E$183,MATCH(LEFT(Z505,255),LEFT('Disaggregation Records'!$D$95:$D$183,255),0))),"")</f>
        <v/>
      </c>
      <c r="D505" s="466" t="str">
        <f t="array" ref="D505">IFERROR(IF(INDEX('Disaggregation Records'!$F$95:$F$183,MATCH(LEFT(Z505,255),LEFT('Disaggregation Records'!$D$95:$D$183,255),0))=0,"",INDEX('Disaggregation Records'!$F$95:$F$183,MATCH(LEFT(Z505,255),LEFT('Disaggregation Records'!$D$95:$D$183,255),0))),"")</f>
        <v/>
      </c>
      <c r="E505" s="385" t="str">
        <f t="array" ref="E505">IFERROR(IF(INDEX('Disaggregation Data'!$K$315:$K$536,MATCH(LEFT(X505,255),LEFT('Disaggregation Data'!$J$315:$J$536,255),0))=0,"",INDEX('Disaggregation Data'!$K$315:$K$536,MATCH(LEFT(X505,255),LEFT('Disaggregation Data'!J$315:$J$536,255),0))),"")</f>
        <v/>
      </c>
      <c r="F505" s="386" t="str">
        <f t="array" ref="F505">IFERROR(IF(INDEX('Disaggregation Data'!$L$315:$L$536,MATCH(LEFT(X505,255),LEFT('Disaggregation Data'!$J$315:$J$536,255),0))=0,"",INDEX('Disaggregation Data'!$L$315:$L$536,MATCH(LEFT(X505,255),LEFT('Disaggregation Data'!J$315:$J$536,255),0))),"")</f>
        <v/>
      </c>
      <c r="G505" s="441" t="str">
        <f t="array" ref="G505">IFERROR(IF(INDEX('Disaggregation Data'!$M$315:$M$536,MATCH(LEFT(X505,255),LEFT('Disaggregation Data'!$J$315:$J$536,255),0))=0,(E505/F505)*100,INDEX('Disaggregation Data'!$M$315:$M$536,MATCH(LEFT(X505,255),LEFT('Disaggregation Data'!J$315:$J$536,255),0))),"")</f>
        <v/>
      </c>
      <c r="H505" s="389" t="str">
        <f t="array" ref="H505">IFERROR(IF(INDEX('Disaggregation Data'!$N$315:$N$536,MATCH(LEFT(X505,255),LEFT('Disaggregation Data'!$J$315:$J$536,255),0))=0,"",INDEX('Disaggregation Data'!$N$315:$N$536,MATCH(LEFT(X505,255),LEFT('Disaggregation Data'!J$315:$J$536,255),0))),"")</f>
        <v/>
      </c>
      <c r="I505" s="470"/>
      <c r="J505" s="470"/>
      <c r="K505" s="470"/>
      <c r="L505" s="470"/>
      <c r="M505" s="470"/>
      <c r="N505" s="470"/>
      <c r="O505" s="470"/>
      <c r="P505" s="470"/>
      <c r="Q505" s="470"/>
      <c r="R505" s="470"/>
      <c r="S505" s="470"/>
      <c r="T505" s="470"/>
      <c r="U505" s="389" t="str">
        <f t="array" ref="U505">IFERROR(IF(INDEX('Disaggregation Data'!$O$315:$O$536,MATCH(LEFT(X505,255),LEFT('Disaggregation Data'!$J$315:$J$536,255),0))=0,"",INDEX('Disaggregation Data'!$O$315:$O$536,MATCH(LEFT(X505,255),LEFT('Disaggregation Data'!J$315:$J$536,255),0))),"")</f>
        <v/>
      </c>
      <c r="V505" s="401" t="str">
        <f t="array" ref="V505">IFERROR(IF(INDEX('Disaggregation Data'!$P$315:$P$536,MATCH(LEFT(X505,255),LEFT('Disaggregation Data'!$J$315:$J$536,255),0))=0,"",INDEX('Disaggregation Data'!$P$315:$P$536,MATCH(LEFT(X505,255),LEFT('Disaggregation Data'!J$315:$J$536,255),0))),"")</f>
        <v/>
      </c>
      <c r="W505" s="471"/>
      <c r="X505" s="471" t="str">
        <f t="shared" si="32"/>
        <v/>
      </c>
      <c r="Y505" s="471">
        <f t="shared" si="33"/>
        <v>179</v>
      </c>
      <c r="Z505" s="471" t="str">
        <f t="shared" si="34"/>
        <v/>
      </c>
      <c r="AA505" s="471" t="b">
        <f t="shared" si="35"/>
        <v>0</v>
      </c>
      <c r="AB505" s="471" t="s">
        <v>1966</v>
      </c>
      <c r="AC505" s="471" t="str">
        <f t="array" ref="AC505">IFERROR(IF(INDEX('Disaggregation Records'!$G$95:$G$183,MATCH(LEFT(Z505,255),LEFT('Disaggregation Records'!$D$95:$D$183,255),0))=0,"",INDEX('Disaggregation Records'!$G$95:$G$183,MATCH(LEFT(Z505,255),LEFT('Disaggregation Records'!$D$95:$D$183,255),0))),"")</f>
        <v/>
      </c>
      <c r="AD505" s="471" t="s">
        <v>777</v>
      </c>
      <c r="AE505" s="219"/>
      <c r="AF505" s="135"/>
      <c r="AG505" s="135"/>
    </row>
    <row r="506" spans="1:33" ht="37.5" customHeight="1" x14ac:dyDescent="0.3">
      <c r="A506" s="366">
        <v>18</v>
      </c>
      <c r="B506" s="383" t="str">
        <f>IFERROR(VLOOKUP(A506,'Coverage Indicators - Section D'!$A$10:$Y$34,25,FALSE),"")</f>
        <v/>
      </c>
      <c r="C506" s="466" t="str">
        <f t="array" ref="C506">IFERROR(IF(INDEX('Disaggregation Records'!$E$95:$E$183,MATCH(LEFT(Z506,255),LEFT('Disaggregation Records'!$D$95:$D$183,255),0))=0,"",INDEX('Disaggregation Records'!$E$95:$E$183,MATCH(LEFT(Z506,255),LEFT('Disaggregation Records'!$D$95:$D$183,255),0))),"")</f>
        <v/>
      </c>
      <c r="D506" s="466" t="str">
        <f t="array" ref="D506">IFERROR(IF(INDEX('Disaggregation Records'!$F$95:$F$183,MATCH(LEFT(Z506,255),LEFT('Disaggregation Records'!$D$95:$D$183,255),0))=0,"",INDEX('Disaggregation Records'!$F$95:$F$183,MATCH(LEFT(Z506,255),LEFT('Disaggregation Records'!$D$95:$D$183,255),0))),"")</f>
        <v/>
      </c>
      <c r="E506" s="385" t="str">
        <f t="array" ref="E506">IFERROR(IF(INDEX('Disaggregation Data'!$K$315:$K$536,MATCH(LEFT(X506,255),LEFT('Disaggregation Data'!$J$315:$J$536,255),0))=0,"",INDEX('Disaggregation Data'!$K$315:$K$536,MATCH(LEFT(X506,255),LEFT('Disaggregation Data'!J$315:$J$536,255),0))),"")</f>
        <v/>
      </c>
      <c r="F506" s="386" t="str">
        <f t="array" ref="F506">IFERROR(IF(INDEX('Disaggregation Data'!$L$315:$L$536,MATCH(LEFT(X506,255),LEFT('Disaggregation Data'!$J$315:$J$536,255),0))=0,"",INDEX('Disaggregation Data'!$L$315:$L$536,MATCH(LEFT(X506,255),LEFT('Disaggregation Data'!J$315:$J$536,255),0))),"")</f>
        <v/>
      </c>
      <c r="G506" s="441" t="str">
        <f t="array" ref="G506">IFERROR(IF(INDEX('Disaggregation Data'!$M$315:$M$536,MATCH(LEFT(X506,255),LEFT('Disaggregation Data'!$J$315:$J$536,255),0))=0,(E506/F506)*100,INDEX('Disaggregation Data'!$M$315:$M$536,MATCH(LEFT(X506,255),LEFT('Disaggregation Data'!J$315:$J$536,255),0))),"")</f>
        <v/>
      </c>
      <c r="H506" s="389" t="str">
        <f t="array" ref="H506">IFERROR(IF(INDEX('Disaggregation Data'!$N$315:$N$536,MATCH(LEFT(X506,255),LEFT('Disaggregation Data'!$J$315:$J$536,255),0))=0,"",INDEX('Disaggregation Data'!$N$315:$N$536,MATCH(LEFT(X506,255),LEFT('Disaggregation Data'!J$315:$J$536,255),0))),"")</f>
        <v/>
      </c>
      <c r="I506" s="470"/>
      <c r="J506" s="470"/>
      <c r="K506" s="470"/>
      <c r="L506" s="470"/>
      <c r="M506" s="470"/>
      <c r="N506" s="470"/>
      <c r="O506" s="470"/>
      <c r="P506" s="470"/>
      <c r="Q506" s="470"/>
      <c r="R506" s="470"/>
      <c r="S506" s="470"/>
      <c r="T506" s="470"/>
      <c r="U506" s="389" t="str">
        <f t="array" ref="U506">IFERROR(IF(INDEX('Disaggregation Data'!$O$315:$O$536,MATCH(LEFT(X506,255),LEFT('Disaggregation Data'!$J$315:$J$536,255),0))=0,"",INDEX('Disaggregation Data'!$O$315:$O$536,MATCH(LEFT(X506,255),LEFT('Disaggregation Data'!J$315:$J$536,255),0))),"")</f>
        <v/>
      </c>
      <c r="V506" s="401" t="str">
        <f t="array" ref="V506">IFERROR(IF(INDEX('Disaggregation Data'!$P$315:$P$536,MATCH(LEFT(X506,255),LEFT('Disaggregation Data'!$J$315:$J$536,255),0))=0,"",INDEX('Disaggregation Data'!$P$315:$P$536,MATCH(LEFT(X506,255),LEFT('Disaggregation Data'!J$315:$J$536,255),0))),"")</f>
        <v/>
      </c>
      <c r="W506" s="471"/>
      <c r="X506" s="471" t="str">
        <f t="shared" si="32"/>
        <v/>
      </c>
      <c r="Y506" s="471">
        <f t="shared" si="33"/>
        <v>180</v>
      </c>
      <c r="Z506" s="471" t="str">
        <f t="shared" si="34"/>
        <v/>
      </c>
      <c r="AA506" s="471" t="b">
        <f t="shared" si="35"/>
        <v>0</v>
      </c>
      <c r="AB506" s="471" t="s">
        <v>1967</v>
      </c>
      <c r="AC506" s="471" t="str">
        <f t="array" ref="AC506">IFERROR(IF(INDEX('Disaggregation Records'!$G$95:$G$183,MATCH(LEFT(Z506,255),LEFT('Disaggregation Records'!$D$95:$D$183,255),0))=0,"",INDEX('Disaggregation Records'!$G$95:$G$183,MATCH(LEFT(Z506,255),LEFT('Disaggregation Records'!$D$95:$D$183,255),0))),"")</f>
        <v/>
      </c>
      <c r="AD506" s="471" t="s">
        <v>777</v>
      </c>
      <c r="AE506" s="219"/>
      <c r="AF506" s="135"/>
      <c r="AG506" s="135"/>
    </row>
    <row r="507" spans="1:33" ht="37.5" customHeight="1" x14ac:dyDescent="0.3">
      <c r="A507" s="366">
        <v>19</v>
      </c>
      <c r="B507" s="383" t="str">
        <f>IFERROR(VLOOKUP(A507,'Coverage Indicators - Section D'!$A$10:$Y$34,25,FALSE),"")</f>
        <v/>
      </c>
      <c r="C507" s="466" t="str">
        <f t="array" ref="C507">IFERROR(IF(INDEX('Disaggregation Records'!$E$95:$E$183,MATCH(LEFT(Z507,255),LEFT('Disaggregation Records'!$D$95:$D$183,255),0))=0,"",INDEX('Disaggregation Records'!$E$95:$E$183,MATCH(LEFT(Z507,255),LEFT('Disaggregation Records'!$D$95:$D$183,255),0))),"")</f>
        <v/>
      </c>
      <c r="D507" s="466" t="str">
        <f t="array" ref="D507">IFERROR(IF(INDEX('Disaggregation Records'!$F$95:$F$183,MATCH(LEFT(Z507,255),LEFT('Disaggregation Records'!$D$95:$D$183,255),0))=0,"",INDEX('Disaggregation Records'!$F$95:$F$183,MATCH(LEFT(Z507,255),LEFT('Disaggregation Records'!$D$95:$D$183,255),0))),"")</f>
        <v/>
      </c>
      <c r="E507" s="385" t="str">
        <f t="array" ref="E507">IFERROR(IF(INDEX('Disaggregation Data'!$K$315:$K$536,MATCH(LEFT(X507,255),LEFT('Disaggregation Data'!$J$315:$J$536,255),0))=0,"",INDEX('Disaggregation Data'!$K$315:$K$536,MATCH(LEFT(X507,255),LEFT('Disaggregation Data'!J$315:$J$536,255),0))),"")</f>
        <v/>
      </c>
      <c r="F507" s="386" t="str">
        <f t="array" ref="F507">IFERROR(IF(INDEX('Disaggregation Data'!$L$315:$L$536,MATCH(LEFT(X507,255),LEFT('Disaggregation Data'!$J$315:$J$536,255),0))=0,"",INDEX('Disaggregation Data'!$L$315:$L$536,MATCH(LEFT(X507,255),LEFT('Disaggregation Data'!J$315:$J$536,255),0))),"")</f>
        <v/>
      </c>
      <c r="G507" s="441" t="str">
        <f t="array" ref="G507">IFERROR(IF(INDEX('Disaggregation Data'!$M$315:$M$536,MATCH(LEFT(X507,255),LEFT('Disaggregation Data'!$J$315:$J$536,255),0))=0,(E507/F507)*100,INDEX('Disaggregation Data'!$M$315:$M$536,MATCH(LEFT(X507,255),LEFT('Disaggregation Data'!J$315:$J$536,255),0))),"")</f>
        <v/>
      </c>
      <c r="H507" s="389" t="str">
        <f t="array" ref="H507">IFERROR(IF(INDEX('Disaggregation Data'!$N$315:$N$536,MATCH(LEFT(X507,255),LEFT('Disaggregation Data'!$J$315:$J$536,255),0))=0,"",INDEX('Disaggregation Data'!$N$315:$N$536,MATCH(LEFT(X507,255),LEFT('Disaggregation Data'!J$315:$J$536,255),0))),"")</f>
        <v/>
      </c>
      <c r="I507" s="470"/>
      <c r="J507" s="470"/>
      <c r="K507" s="470"/>
      <c r="L507" s="470"/>
      <c r="M507" s="470"/>
      <c r="N507" s="470"/>
      <c r="O507" s="470"/>
      <c r="P507" s="470"/>
      <c r="Q507" s="470"/>
      <c r="R507" s="470"/>
      <c r="S507" s="470"/>
      <c r="T507" s="470"/>
      <c r="U507" s="389" t="str">
        <f t="array" ref="U507">IFERROR(IF(INDEX('Disaggregation Data'!$O$315:$O$536,MATCH(LEFT(X507,255),LEFT('Disaggregation Data'!$J$315:$J$536,255),0))=0,"",INDEX('Disaggregation Data'!$O$315:$O$536,MATCH(LEFT(X507,255),LEFT('Disaggregation Data'!J$315:$J$536,255),0))),"")</f>
        <v/>
      </c>
      <c r="V507" s="401" t="str">
        <f t="array" ref="V507">IFERROR(IF(INDEX('Disaggregation Data'!$P$315:$P$536,MATCH(LEFT(X507,255),LEFT('Disaggregation Data'!$J$315:$J$536,255),0))=0,"",INDEX('Disaggregation Data'!$P$315:$P$536,MATCH(LEFT(X507,255),LEFT('Disaggregation Data'!J$315:$J$536,255),0))),"")</f>
        <v/>
      </c>
      <c r="W507" s="471"/>
      <c r="X507" s="471" t="str">
        <f t="shared" si="32"/>
        <v/>
      </c>
      <c r="Y507" s="471">
        <f t="shared" si="33"/>
        <v>181</v>
      </c>
      <c r="Z507" s="471" t="str">
        <f t="shared" si="34"/>
        <v/>
      </c>
      <c r="AA507" s="471" t="b">
        <f t="shared" si="35"/>
        <v>0</v>
      </c>
      <c r="AB507" s="471" t="s">
        <v>1968</v>
      </c>
      <c r="AC507" s="471" t="str">
        <f t="array" ref="AC507">IFERROR(IF(INDEX('Disaggregation Records'!$G$95:$G$183,MATCH(LEFT(Z507,255),LEFT('Disaggregation Records'!$D$95:$D$183,255),0))=0,"",INDEX('Disaggregation Records'!$G$95:$G$183,MATCH(LEFT(Z507,255),LEFT('Disaggregation Records'!$D$95:$D$183,255),0))),"")</f>
        <v/>
      </c>
      <c r="AD507" s="471" t="s">
        <v>778</v>
      </c>
      <c r="AE507" s="219"/>
      <c r="AF507" s="135"/>
      <c r="AG507" s="135"/>
    </row>
    <row r="508" spans="1:33" ht="37.5" customHeight="1" x14ac:dyDescent="0.3">
      <c r="A508" s="366">
        <v>19</v>
      </c>
      <c r="B508" s="383" t="str">
        <f>IFERROR(VLOOKUP(A508,'Coverage Indicators - Section D'!$A$10:$Y$34,25,FALSE),"")</f>
        <v/>
      </c>
      <c r="C508" s="466" t="str">
        <f t="array" ref="C508">IFERROR(IF(INDEX('Disaggregation Records'!$E$95:$E$183,MATCH(LEFT(Z508,255),LEFT('Disaggregation Records'!$D$95:$D$183,255),0))=0,"",INDEX('Disaggregation Records'!$E$95:$E$183,MATCH(LEFT(Z508,255),LEFT('Disaggregation Records'!$D$95:$D$183,255),0))),"")</f>
        <v/>
      </c>
      <c r="D508" s="466" t="str">
        <f t="array" ref="D508">IFERROR(IF(INDEX('Disaggregation Records'!$F$95:$F$183,MATCH(LEFT(Z508,255),LEFT('Disaggregation Records'!$D$95:$D$183,255),0))=0,"",INDEX('Disaggregation Records'!$F$95:$F$183,MATCH(LEFT(Z508,255),LEFT('Disaggregation Records'!$D$95:$D$183,255),0))),"")</f>
        <v/>
      </c>
      <c r="E508" s="385" t="str">
        <f t="array" ref="E508">IFERROR(IF(INDEX('Disaggregation Data'!$K$315:$K$536,MATCH(LEFT(X508,255),LEFT('Disaggregation Data'!$J$315:$J$536,255),0))=0,"",INDEX('Disaggregation Data'!$K$315:$K$536,MATCH(LEFT(X508,255),LEFT('Disaggregation Data'!J$315:$J$536,255),0))),"")</f>
        <v/>
      </c>
      <c r="F508" s="386" t="str">
        <f t="array" ref="F508">IFERROR(IF(INDEX('Disaggregation Data'!$L$315:$L$536,MATCH(LEFT(X508,255),LEFT('Disaggregation Data'!$J$315:$J$536,255),0))=0,"",INDEX('Disaggregation Data'!$L$315:$L$536,MATCH(LEFT(X508,255),LEFT('Disaggregation Data'!J$315:$J$536,255),0))),"")</f>
        <v/>
      </c>
      <c r="G508" s="441" t="str">
        <f t="array" ref="G508">IFERROR(IF(INDEX('Disaggregation Data'!$M$315:$M$536,MATCH(LEFT(X508,255),LEFT('Disaggregation Data'!$J$315:$J$536,255),0))=0,(E508/F508)*100,INDEX('Disaggregation Data'!$M$315:$M$536,MATCH(LEFT(X508,255),LEFT('Disaggregation Data'!J$315:$J$536,255),0))),"")</f>
        <v/>
      </c>
      <c r="H508" s="389" t="str">
        <f t="array" ref="H508">IFERROR(IF(INDEX('Disaggregation Data'!$N$315:$N$536,MATCH(LEFT(X508,255),LEFT('Disaggregation Data'!$J$315:$J$536,255),0))=0,"",INDEX('Disaggregation Data'!$N$315:$N$536,MATCH(LEFT(X508,255),LEFT('Disaggregation Data'!J$315:$J$536,255),0))),"")</f>
        <v/>
      </c>
      <c r="I508" s="470"/>
      <c r="J508" s="470"/>
      <c r="K508" s="470"/>
      <c r="L508" s="470"/>
      <c r="M508" s="470"/>
      <c r="N508" s="470"/>
      <c r="O508" s="470"/>
      <c r="P508" s="470"/>
      <c r="Q508" s="470"/>
      <c r="R508" s="470"/>
      <c r="S508" s="470"/>
      <c r="T508" s="470"/>
      <c r="U508" s="389" t="str">
        <f t="array" ref="U508">IFERROR(IF(INDEX('Disaggregation Data'!$O$315:$O$536,MATCH(LEFT(X508,255),LEFT('Disaggregation Data'!$J$315:$J$536,255),0))=0,"",INDEX('Disaggregation Data'!$O$315:$O$536,MATCH(LEFT(X508,255),LEFT('Disaggregation Data'!J$315:$J$536,255),0))),"")</f>
        <v/>
      </c>
      <c r="V508" s="401" t="str">
        <f t="array" ref="V508">IFERROR(IF(INDEX('Disaggregation Data'!$P$315:$P$536,MATCH(LEFT(X508,255),LEFT('Disaggregation Data'!$J$315:$J$536,255),0))=0,"",INDEX('Disaggregation Data'!$P$315:$P$536,MATCH(LEFT(X508,255),LEFT('Disaggregation Data'!J$315:$J$536,255),0))),"")</f>
        <v/>
      </c>
      <c r="W508" s="471"/>
      <c r="X508" s="471" t="str">
        <f t="shared" si="32"/>
        <v/>
      </c>
      <c r="Y508" s="471">
        <f t="shared" si="33"/>
        <v>182</v>
      </c>
      <c r="Z508" s="471" t="str">
        <f t="shared" si="34"/>
        <v/>
      </c>
      <c r="AA508" s="471" t="b">
        <f t="shared" si="35"/>
        <v>0</v>
      </c>
      <c r="AB508" s="471" t="s">
        <v>1969</v>
      </c>
      <c r="AC508" s="471" t="str">
        <f t="array" ref="AC508">IFERROR(IF(INDEX('Disaggregation Records'!$G$95:$G$183,MATCH(LEFT(Z508,255),LEFT('Disaggregation Records'!$D$95:$D$183,255),0))=0,"",INDEX('Disaggregation Records'!$G$95:$G$183,MATCH(LEFT(Z508,255),LEFT('Disaggregation Records'!$D$95:$D$183,255),0))),"")</f>
        <v/>
      </c>
      <c r="AD508" s="471" t="s">
        <v>778</v>
      </c>
      <c r="AE508" s="219"/>
      <c r="AF508" s="135"/>
      <c r="AG508" s="135"/>
    </row>
    <row r="509" spans="1:33" ht="37.5" customHeight="1" x14ac:dyDescent="0.3">
      <c r="A509" s="366">
        <v>19</v>
      </c>
      <c r="B509" s="383" t="str">
        <f>IFERROR(VLOOKUP(A509,'Coverage Indicators - Section D'!$A$10:$Y$34,25,FALSE),"")</f>
        <v/>
      </c>
      <c r="C509" s="466" t="str">
        <f t="array" ref="C509">IFERROR(IF(INDEX('Disaggregation Records'!$E$95:$E$183,MATCH(LEFT(Z509,255),LEFT('Disaggregation Records'!$D$95:$D$183,255),0))=0,"",INDEX('Disaggregation Records'!$E$95:$E$183,MATCH(LEFT(Z509,255),LEFT('Disaggregation Records'!$D$95:$D$183,255),0))),"")</f>
        <v/>
      </c>
      <c r="D509" s="466" t="str">
        <f t="array" ref="D509">IFERROR(IF(INDEX('Disaggregation Records'!$F$95:$F$183,MATCH(LEFT(Z509,255),LEFT('Disaggregation Records'!$D$95:$D$183,255),0))=0,"",INDEX('Disaggregation Records'!$F$95:$F$183,MATCH(LEFT(Z509,255),LEFT('Disaggregation Records'!$D$95:$D$183,255),0))),"")</f>
        <v/>
      </c>
      <c r="E509" s="385" t="str">
        <f t="array" ref="E509">IFERROR(IF(INDEX('Disaggregation Data'!$K$315:$K$536,MATCH(LEFT(X509,255),LEFT('Disaggregation Data'!$J$315:$J$536,255),0))=0,"",INDEX('Disaggregation Data'!$K$315:$K$536,MATCH(LEFT(X509,255),LEFT('Disaggregation Data'!J$315:$J$536,255),0))),"")</f>
        <v/>
      </c>
      <c r="F509" s="386" t="str">
        <f t="array" ref="F509">IFERROR(IF(INDEX('Disaggregation Data'!$L$315:$L$536,MATCH(LEFT(X509,255),LEFT('Disaggregation Data'!$J$315:$J$536,255),0))=0,"",INDEX('Disaggregation Data'!$L$315:$L$536,MATCH(LEFT(X509,255),LEFT('Disaggregation Data'!J$315:$J$536,255),0))),"")</f>
        <v/>
      </c>
      <c r="G509" s="441" t="str">
        <f t="array" ref="G509">IFERROR(IF(INDEX('Disaggregation Data'!$M$315:$M$536,MATCH(LEFT(X509,255),LEFT('Disaggregation Data'!$J$315:$J$536,255),0))=0,(E509/F509)*100,INDEX('Disaggregation Data'!$M$315:$M$536,MATCH(LEFT(X509,255),LEFT('Disaggregation Data'!J$315:$J$536,255),0))),"")</f>
        <v/>
      </c>
      <c r="H509" s="389" t="str">
        <f t="array" ref="H509">IFERROR(IF(INDEX('Disaggregation Data'!$N$315:$N$536,MATCH(LEFT(X509,255),LEFT('Disaggregation Data'!$J$315:$J$536,255),0))=0,"",INDEX('Disaggregation Data'!$N$315:$N$536,MATCH(LEFT(X509,255),LEFT('Disaggregation Data'!J$315:$J$536,255),0))),"")</f>
        <v/>
      </c>
      <c r="I509" s="470"/>
      <c r="J509" s="470"/>
      <c r="K509" s="470"/>
      <c r="L509" s="470"/>
      <c r="M509" s="470"/>
      <c r="N509" s="470"/>
      <c r="O509" s="470"/>
      <c r="P509" s="470"/>
      <c r="Q509" s="470"/>
      <c r="R509" s="470"/>
      <c r="S509" s="470"/>
      <c r="T509" s="470"/>
      <c r="U509" s="389" t="str">
        <f t="array" ref="U509">IFERROR(IF(INDEX('Disaggregation Data'!$O$315:$O$536,MATCH(LEFT(X509,255),LEFT('Disaggregation Data'!$J$315:$J$536,255),0))=0,"",INDEX('Disaggregation Data'!$O$315:$O$536,MATCH(LEFT(X509,255),LEFT('Disaggregation Data'!J$315:$J$536,255),0))),"")</f>
        <v/>
      </c>
      <c r="V509" s="401" t="str">
        <f t="array" ref="V509">IFERROR(IF(INDEX('Disaggregation Data'!$P$315:$P$536,MATCH(LEFT(X509,255),LEFT('Disaggregation Data'!$J$315:$J$536,255),0))=0,"",INDEX('Disaggregation Data'!$P$315:$P$536,MATCH(LEFT(X509,255),LEFT('Disaggregation Data'!J$315:$J$536,255),0))),"")</f>
        <v/>
      </c>
      <c r="W509" s="471"/>
      <c r="X509" s="471" t="str">
        <f t="shared" si="32"/>
        <v/>
      </c>
      <c r="Y509" s="471">
        <f t="shared" si="33"/>
        <v>183</v>
      </c>
      <c r="Z509" s="471" t="str">
        <f t="shared" si="34"/>
        <v/>
      </c>
      <c r="AA509" s="471" t="b">
        <f t="shared" si="35"/>
        <v>0</v>
      </c>
      <c r="AB509" s="471" t="s">
        <v>1970</v>
      </c>
      <c r="AC509" s="471" t="str">
        <f t="array" ref="AC509">IFERROR(IF(INDEX('Disaggregation Records'!$G$95:$G$183,MATCH(LEFT(Z509,255),LEFT('Disaggregation Records'!$D$95:$D$183,255),0))=0,"",INDEX('Disaggregation Records'!$G$95:$G$183,MATCH(LEFT(Z509,255),LEFT('Disaggregation Records'!$D$95:$D$183,255),0))),"")</f>
        <v/>
      </c>
      <c r="AD509" s="471" t="s">
        <v>778</v>
      </c>
      <c r="AE509" s="219"/>
      <c r="AF509" s="135"/>
      <c r="AG509" s="135"/>
    </row>
    <row r="510" spans="1:33" ht="37.5" customHeight="1" x14ac:dyDescent="0.3">
      <c r="A510" s="366">
        <v>19</v>
      </c>
      <c r="B510" s="383" t="str">
        <f>IFERROR(VLOOKUP(A510,'Coverage Indicators - Section D'!$A$10:$Y$34,25,FALSE),"")</f>
        <v/>
      </c>
      <c r="C510" s="466" t="str">
        <f t="array" ref="C510">IFERROR(IF(INDEX('Disaggregation Records'!$E$95:$E$183,MATCH(LEFT(Z510,255),LEFT('Disaggregation Records'!$D$95:$D$183,255),0))=0,"",INDEX('Disaggregation Records'!$E$95:$E$183,MATCH(LEFT(Z510,255),LEFT('Disaggregation Records'!$D$95:$D$183,255),0))),"")</f>
        <v/>
      </c>
      <c r="D510" s="466" t="str">
        <f t="array" ref="D510">IFERROR(IF(INDEX('Disaggregation Records'!$F$95:$F$183,MATCH(LEFT(Z510,255),LEFT('Disaggregation Records'!$D$95:$D$183,255),0))=0,"",INDEX('Disaggregation Records'!$F$95:$F$183,MATCH(LEFT(Z510,255),LEFT('Disaggregation Records'!$D$95:$D$183,255),0))),"")</f>
        <v/>
      </c>
      <c r="E510" s="385" t="str">
        <f t="array" ref="E510">IFERROR(IF(INDEX('Disaggregation Data'!$K$315:$K$536,MATCH(LEFT(X510,255),LEFT('Disaggregation Data'!$J$315:$J$536,255),0))=0,"",INDEX('Disaggregation Data'!$K$315:$K$536,MATCH(LEFT(X510,255),LEFT('Disaggregation Data'!J$315:$J$536,255),0))),"")</f>
        <v/>
      </c>
      <c r="F510" s="386" t="str">
        <f t="array" ref="F510">IFERROR(IF(INDEX('Disaggregation Data'!$L$315:$L$536,MATCH(LEFT(X510,255),LEFT('Disaggregation Data'!$J$315:$J$536,255),0))=0,"",INDEX('Disaggregation Data'!$L$315:$L$536,MATCH(LEFT(X510,255),LEFT('Disaggregation Data'!J$315:$J$536,255),0))),"")</f>
        <v/>
      </c>
      <c r="G510" s="441" t="str">
        <f t="array" ref="G510">IFERROR(IF(INDEX('Disaggregation Data'!$M$315:$M$536,MATCH(LEFT(X510,255),LEFT('Disaggregation Data'!$J$315:$J$536,255),0))=0,(E510/F510)*100,INDEX('Disaggregation Data'!$M$315:$M$536,MATCH(LEFT(X510,255),LEFT('Disaggregation Data'!J$315:$J$536,255),0))),"")</f>
        <v/>
      </c>
      <c r="H510" s="389" t="str">
        <f t="array" ref="H510">IFERROR(IF(INDEX('Disaggregation Data'!$N$315:$N$536,MATCH(LEFT(X510,255),LEFT('Disaggregation Data'!$J$315:$J$536,255),0))=0,"",INDEX('Disaggregation Data'!$N$315:$N$536,MATCH(LEFT(X510,255),LEFT('Disaggregation Data'!J$315:$J$536,255),0))),"")</f>
        <v/>
      </c>
      <c r="I510" s="470"/>
      <c r="J510" s="470"/>
      <c r="K510" s="470"/>
      <c r="L510" s="470"/>
      <c r="M510" s="470"/>
      <c r="N510" s="470"/>
      <c r="O510" s="470"/>
      <c r="P510" s="470"/>
      <c r="Q510" s="470"/>
      <c r="R510" s="470"/>
      <c r="S510" s="470"/>
      <c r="T510" s="470"/>
      <c r="U510" s="389" t="str">
        <f t="array" ref="U510">IFERROR(IF(INDEX('Disaggregation Data'!$O$315:$O$536,MATCH(LEFT(X510,255),LEFT('Disaggregation Data'!$J$315:$J$536,255),0))=0,"",INDEX('Disaggregation Data'!$O$315:$O$536,MATCH(LEFT(X510,255),LEFT('Disaggregation Data'!J$315:$J$536,255),0))),"")</f>
        <v/>
      </c>
      <c r="V510" s="401" t="str">
        <f t="array" ref="V510">IFERROR(IF(INDEX('Disaggregation Data'!$P$315:$P$536,MATCH(LEFT(X510,255),LEFT('Disaggregation Data'!$J$315:$J$536,255),0))=0,"",INDEX('Disaggregation Data'!$P$315:$P$536,MATCH(LEFT(X510,255),LEFT('Disaggregation Data'!J$315:$J$536,255),0))),"")</f>
        <v/>
      </c>
      <c r="W510" s="471"/>
      <c r="X510" s="471" t="str">
        <f t="shared" si="32"/>
        <v/>
      </c>
      <c r="Y510" s="471">
        <f t="shared" si="33"/>
        <v>184</v>
      </c>
      <c r="Z510" s="471" t="str">
        <f t="shared" si="34"/>
        <v/>
      </c>
      <c r="AA510" s="471" t="b">
        <f t="shared" si="35"/>
        <v>0</v>
      </c>
      <c r="AB510" s="471" t="s">
        <v>1971</v>
      </c>
      <c r="AC510" s="471" t="str">
        <f t="array" ref="AC510">IFERROR(IF(INDEX('Disaggregation Records'!$G$95:$G$183,MATCH(LEFT(Z510,255),LEFT('Disaggregation Records'!$D$95:$D$183,255),0))=0,"",INDEX('Disaggregation Records'!$G$95:$G$183,MATCH(LEFT(Z510,255),LEFT('Disaggregation Records'!$D$95:$D$183,255),0))),"")</f>
        <v/>
      </c>
      <c r="AD510" s="471" t="s">
        <v>778</v>
      </c>
      <c r="AE510" s="219"/>
      <c r="AF510" s="135"/>
      <c r="AG510" s="135"/>
    </row>
    <row r="511" spans="1:33" ht="37.5" customHeight="1" x14ac:dyDescent="0.3">
      <c r="A511" s="366">
        <v>19</v>
      </c>
      <c r="B511" s="383" t="str">
        <f>IFERROR(VLOOKUP(A511,'Coverage Indicators - Section D'!$A$10:$Y$34,25,FALSE),"")</f>
        <v/>
      </c>
      <c r="C511" s="466" t="str">
        <f t="array" ref="C511">IFERROR(IF(INDEX('Disaggregation Records'!$E$95:$E$183,MATCH(LEFT(Z511,255),LEFT('Disaggregation Records'!$D$95:$D$183,255),0))=0,"",INDEX('Disaggregation Records'!$E$95:$E$183,MATCH(LEFT(Z511,255),LEFT('Disaggregation Records'!$D$95:$D$183,255),0))),"")</f>
        <v/>
      </c>
      <c r="D511" s="466" t="str">
        <f t="array" ref="D511">IFERROR(IF(INDEX('Disaggregation Records'!$F$95:$F$183,MATCH(LEFT(Z511,255),LEFT('Disaggregation Records'!$D$95:$D$183,255),0))=0,"",INDEX('Disaggregation Records'!$F$95:$F$183,MATCH(LEFT(Z511,255),LEFT('Disaggregation Records'!$D$95:$D$183,255),0))),"")</f>
        <v/>
      </c>
      <c r="E511" s="385" t="str">
        <f t="array" ref="E511">IFERROR(IF(INDEX('Disaggregation Data'!$K$315:$K$536,MATCH(LEFT(X511,255),LEFT('Disaggregation Data'!$J$315:$J$536,255),0))=0,"",INDEX('Disaggregation Data'!$K$315:$K$536,MATCH(LEFT(X511,255),LEFT('Disaggregation Data'!J$315:$J$536,255),0))),"")</f>
        <v/>
      </c>
      <c r="F511" s="386" t="str">
        <f t="array" ref="F511">IFERROR(IF(INDEX('Disaggregation Data'!$L$315:$L$536,MATCH(LEFT(X511,255),LEFT('Disaggregation Data'!$J$315:$J$536,255),0))=0,"",INDEX('Disaggregation Data'!$L$315:$L$536,MATCH(LEFT(X511,255),LEFT('Disaggregation Data'!J$315:$J$536,255),0))),"")</f>
        <v/>
      </c>
      <c r="G511" s="441" t="str">
        <f t="array" ref="G511">IFERROR(IF(INDEX('Disaggregation Data'!$M$315:$M$536,MATCH(LEFT(X511,255),LEFT('Disaggregation Data'!$J$315:$J$536,255),0))=0,(E511/F511)*100,INDEX('Disaggregation Data'!$M$315:$M$536,MATCH(LEFT(X511,255),LEFT('Disaggregation Data'!J$315:$J$536,255),0))),"")</f>
        <v/>
      </c>
      <c r="H511" s="389" t="str">
        <f t="array" ref="H511">IFERROR(IF(INDEX('Disaggregation Data'!$N$315:$N$536,MATCH(LEFT(X511,255),LEFT('Disaggregation Data'!$J$315:$J$536,255),0))=0,"",INDEX('Disaggregation Data'!$N$315:$N$536,MATCH(LEFT(X511,255),LEFT('Disaggregation Data'!J$315:$J$536,255),0))),"")</f>
        <v/>
      </c>
      <c r="I511" s="470"/>
      <c r="J511" s="470"/>
      <c r="K511" s="470"/>
      <c r="L511" s="470"/>
      <c r="M511" s="470"/>
      <c r="N511" s="470"/>
      <c r="O511" s="470"/>
      <c r="P511" s="470"/>
      <c r="Q511" s="470"/>
      <c r="R511" s="470"/>
      <c r="S511" s="470"/>
      <c r="T511" s="470"/>
      <c r="U511" s="389" t="str">
        <f t="array" ref="U511">IFERROR(IF(INDEX('Disaggregation Data'!$O$315:$O$536,MATCH(LEFT(X511,255),LEFT('Disaggregation Data'!$J$315:$J$536,255),0))=0,"",INDEX('Disaggregation Data'!$O$315:$O$536,MATCH(LEFT(X511,255),LEFT('Disaggregation Data'!J$315:$J$536,255),0))),"")</f>
        <v/>
      </c>
      <c r="V511" s="401" t="str">
        <f t="array" ref="V511">IFERROR(IF(INDEX('Disaggregation Data'!$P$315:$P$536,MATCH(LEFT(X511,255),LEFT('Disaggregation Data'!$J$315:$J$536,255),0))=0,"",INDEX('Disaggregation Data'!$P$315:$P$536,MATCH(LEFT(X511,255),LEFT('Disaggregation Data'!J$315:$J$536,255),0))),"")</f>
        <v/>
      </c>
      <c r="W511" s="471"/>
      <c r="X511" s="471" t="str">
        <f t="shared" si="32"/>
        <v/>
      </c>
      <c r="Y511" s="471">
        <f t="shared" si="33"/>
        <v>185</v>
      </c>
      <c r="Z511" s="471" t="str">
        <f t="shared" si="34"/>
        <v/>
      </c>
      <c r="AA511" s="471" t="b">
        <f t="shared" si="35"/>
        <v>0</v>
      </c>
      <c r="AB511" s="471" t="s">
        <v>1972</v>
      </c>
      <c r="AC511" s="471" t="str">
        <f t="array" ref="AC511">IFERROR(IF(INDEX('Disaggregation Records'!$G$95:$G$183,MATCH(LEFT(Z511,255),LEFT('Disaggregation Records'!$D$95:$D$183,255),0))=0,"",INDEX('Disaggregation Records'!$G$95:$G$183,MATCH(LEFT(Z511,255),LEFT('Disaggregation Records'!$D$95:$D$183,255),0))),"")</f>
        <v/>
      </c>
      <c r="AD511" s="471" t="s">
        <v>778</v>
      </c>
      <c r="AE511" s="219"/>
      <c r="AF511" s="135"/>
      <c r="AG511" s="135"/>
    </row>
    <row r="512" spans="1:33" ht="37.5" customHeight="1" x14ac:dyDescent="0.3">
      <c r="A512" s="366">
        <v>19</v>
      </c>
      <c r="B512" s="383" t="str">
        <f>IFERROR(VLOOKUP(A512,'Coverage Indicators - Section D'!$A$10:$Y$34,25,FALSE),"")</f>
        <v/>
      </c>
      <c r="C512" s="466" t="str">
        <f t="array" ref="C512">IFERROR(IF(INDEX('Disaggregation Records'!$E$95:$E$183,MATCH(LEFT(Z512,255),LEFT('Disaggregation Records'!$D$95:$D$183,255),0))=0,"",INDEX('Disaggregation Records'!$E$95:$E$183,MATCH(LEFT(Z512,255),LEFT('Disaggregation Records'!$D$95:$D$183,255),0))),"")</f>
        <v/>
      </c>
      <c r="D512" s="466" t="str">
        <f t="array" ref="D512">IFERROR(IF(INDEX('Disaggregation Records'!$F$95:$F$183,MATCH(LEFT(Z512,255),LEFT('Disaggregation Records'!$D$95:$D$183,255),0))=0,"",INDEX('Disaggregation Records'!$F$95:$F$183,MATCH(LEFT(Z512,255),LEFT('Disaggregation Records'!$D$95:$D$183,255),0))),"")</f>
        <v/>
      </c>
      <c r="E512" s="385" t="str">
        <f t="array" ref="E512">IFERROR(IF(INDEX('Disaggregation Data'!$K$315:$K$536,MATCH(LEFT(X512,255),LEFT('Disaggregation Data'!$J$315:$J$536,255),0))=0,"",INDEX('Disaggregation Data'!$K$315:$K$536,MATCH(LEFT(X512,255),LEFT('Disaggregation Data'!J$315:$J$536,255),0))),"")</f>
        <v/>
      </c>
      <c r="F512" s="386" t="str">
        <f t="array" ref="F512">IFERROR(IF(INDEX('Disaggregation Data'!$L$315:$L$536,MATCH(LEFT(X512,255),LEFT('Disaggregation Data'!$J$315:$J$536,255),0))=0,"",INDEX('Disaggregation Data'!$L$315:$L$536,MATCH(LEFT(X512,255),LEFT('Disaggregation Data'!J$315:$J$536,255),0))),"")</f>
        <v/>
      </c>
      <c r="G512" s="441" t="str">
        <f t="array" ref="G512">IFERROR(IF(INDEX('Disaggregation Data'!$M$315:$M$536,MATCH(LEFT(X512,255),LEFT('Disaggregation Data'!$J$315:$J$536,255),0))=0,(E512/F512)*100,INDEX('Disaggregation Data'!$M$315:$M$536,MATCH(LEFT(X512,255),LEFT('Disaggregation Data'!J$315:$J$536,255),0))),"")</f>
        <v/>
      </c>
      <c r="H512" s="389" t="str">
        <f t="array" ref="H512">IFERROR(IF(INDEX('Disaggregation Data'!$N$315:$N$536,MATCH(LEFT(X512,255),LEFT('Disaggregation Data'!$J$315:$J$536,255),0))=0,"",INDEX('Disaggregation Data'!$N$315:$N$536,MATCH(LEFT(X512,255),LEFT('Disaggregation Data'!J$315:$J$536,255),0))),"")</f>
        <v/>
      </c>
      <c r="I512" s="470"/>
      <c r="J512" s="470"/>
      <c r="K512" s="470"/>
      <c r="L512" s="470"/>
      <c r="M512" s="470"/>
      <c r="N512" s="470"/>
      <c r="O512" s="470"/>
      <c r="P512" s="470"/>
      <c r="Q512" s="470"/>
      <c r="R512" s="470"/>
      <c r="S512" s="470"/>
      <c r="T512" s="470"/>
      <c r="U512" s="389" t="str">
        <f t="array" ref="U512">IFERROR(IF(INDEX('Disaggregation Data'!$O$315:$O$536,MATCH(LEFT(X512,255),LEFT('Disaggregation Data'!$J$315:$J$536,255),0))=0,"",INDEX('Disaggregation Data'!$O$315:$O$536,MATCH(LEFT(X512,255),LEFT('Disaggregation Data'!J$315:$J$536,255),0))),"")</f>
        <v/>
      </c>
      <c r="V512" s="401" t="str">
        <f t="array" ref="V512">IFERROR(IF(INDEX('Disaggregation Data'!$P$315:$P$536,MATCH(LEFT(X512,255),LEFT('Disaggregation Data'!$J$315:$J$536,255),0))=0,"",INDEX('Disaggregation Data'!$P$315:$P$536,MATCH(LEFT(X512,255),LEFT('Disaggregation Data'!J$315:$J$536,255),0))),"")</f>
        <v/>
      </c>
      <c r="W512" s="471"/>
      <c r="X512" s="471" t="str">
        <f t="shared" si="32"/>
        <v/>
      </c>
      <c r="Y512" s="471">
        <f t="shared" si="33"/>
        <v>186</v>
      </c>
      <c r="Z512" s="471" t="str">
        <f t="shared" si="34"/>
        <v/>
      </c>
      <c r="AA512" s="471" t="b">
        <f t="shared" si="35"/>
        <v>0</v>
      </c>
      <c r="AB512" s="471" t="s">
        <v>1973</v>
      </c>
      <c r="AC512" s="471" t="str">
        <f t="array" ref="AC512">IFERROR(IF(INDEX('Disaggregation Records'!$G$95:$G$183,MATCH(LEFT(Z512,255),LEFT('Disaggregation Records'!$D$95:$D$183,255),0))=0,"",INDEX('Disaggregation Records'!$G$95:$G$183,MATCH(LEFT(Z512,255),LEFT('Disaggregation Records'!$D$95:$D$183,255),0))),"")</f>
        <v/>
      </c>
      <c r="AD512" s="471" t="s">
        <v>778</v>
      </c>
      <c r="AE512" s="219"/>
      <c r="AF512" s="135"/>
      <c r="AG512" s="135"/>
    </row>
    <row r="513" spans="1:33" ht="37.5" customHeight="1" x14ac:dyDescent="0.3">
      <c r="A513" s="366">
        <v>19</v>
      </c>
      <c r="B513" s="383" t="str">
        <f>IFERROR(VLOOKUP(A513,'Coverage Indicators - Section D'!$A$10:$Y$34,25,FALSE),"")</f>
        <v/>
      </c>
      <c r="C513" s="466" t="str">
        <f t="array" ref="C513">IFERROR(IF(INDEX('Disaggregation Records'!$E$95:$E$183,MATCH(LEFT(Z513,255),LEFT('Disaggregation Records'!$D$95:$D$183,255),0))=0,"",INDEX('Disaggregation Records'!$E$95:$E$183,MATCH(LEFT(Z513,255),LEFT('Disaggregation Records'!$D$95:$D$183,255),0))),"")</f>
        <v/>
      </c>
      <c r="D513" s="466" t="str">
        <f t="array" ref="D513">IFERROR(IF(INDEX('Disaggregation Records'!$F$95:$F$183,MATCH(LEFT(Z513,255),LEFT('Disaggregation Records'!$D$95:$D$183,255),0))=0,"",INDEX('Disaggregation Records'!$F$95:$F$183,MATCH(LEFT(Z513,255),LEFT('Disaggregation Records'!$D$95:$D$183,255),0))),"")</f>
        <v/>
      </c>
      <c r="E513" s="385" t="str">
        <f t="array" ref="E513">IFERROR(IF(INDEX('Disaggregation Data'!$K$315:$K$536,MATCH(LEFT(X513,255),LEFT('Disaggregation Data'!$J$315:$J$536,255),0))=0,"",INDEX('Disaggregation Data'!$K$315:$K$536,MATCH(LEFT(X513,255),LEFT('Disaggregation Data'!J$315:$J$536,255),0))),"")</f>
        <v/>
      </c>
      <c r="F513" s="386" t="str">
        <f t="array" ref="F513">IFERROR(IF(INDEX('Disaggregation Data'!$L$315:$L$536,MATCH(LEFT(X513,255),LEFT('Disaggregation Data'!$J$315:$J$536,255),0))=0,"",INDEX('Disaggregation Data'!$L$315:$L$536,MATCH(LEFT(X513,255),LEFT('Disaggregation Data'!J$315:$J$536,255),0))),"")</f>
        <v/>
      </c>
      <c r="G513" s="441" t="str">
        <f t="array" ref="G513">IFERROR(IF(INDEX('Disaggregation Data'!$M$315:$M$536,MATCH(LEFT(X513,255),LEFT('Disaggregation Data'!$J$315:$J$536,255),0))=0,(E513/F513)*100,INDEX('Disaggregation Data'!$M$315:$M$536,MATCH(LEFT(X513,255),LEFT('Disaggregation Data'!J$315:$J$536,255),0))),"")</f>
        <v/>
      </c>
      <c r="H513" s="389" t="str">
        <f t="array" ref="H513">IFERROR(IF(INDEX('Disaggregation Data'!$N$315:$N$536,MATCH(LEFT(X513,255),LEFT('Disaggregation Data'!$J$315:$J$536,255),0))=0,"",INDEX('Disaggregation Data'!$N$315:$N$536,MATCH(LEFT(X513,255),LEFT('Disaggregation Data'!J$315:$J$536,255),0))),"")</f>
        <v/>
      </c>
      <c r="I513" s="470"/>
      <c r="J513" s="470"/>
      <c r="K513" s="470"/>
      <c r="L513" s="470"/>
      <c r="M513" s="470"/>
      <c r="N513" s="470"/>
      <c r="O513" s="470"/>
      <c r="P513" s="470"/>
      <c r="Q513" s="470"/>
      <c r="R513" s="470"/>
      <c r="S513" s="470"/>
      <c r="T513" s="470"/>
      <c r="U513" s="389" t="str">
        <f t="array" ref="U513">IFERROR(IF(INDEX('Disaggregation Data'!$O$315:$O$536,MATCH(LEFT(X513,255),LEFT('Disaggregation Data'!$J$315:$J$536,255),0))=0,"",INDEX('Disaggregation Data'!$O$315:$O$536,MATCH(LEFT(X513,255),LEFT('Disaggregation Data'!J$315:$J$536,255),0))),"")</f>
        <v/>
      </c>
      <c r="V513" s="401" t="str">
        <f t="array" ref="V513">IFERROR(IF(INDEX('Disaggregation Data'!$P$315:$P$536,MATCH(LEFT(X513,255),LEFT('Disaggregation Data'!$J$315:$J$536,255),0))=0,"",INDEX('Disaggregation Data'!$P$315:$P$536,MATCH(LEFT(X513,255),LEFT('Disaggregation Data'!J$315:$J$536,255),0))),"")</f>
        <v/>
      </c>
      <c r="W513" s="471"/>
      <c r="X513" s="471" t="str">
        <f t="shared" si="32"/>
        <v/>
      </c>
      <c r="Y513" s="471">
        <f t="shared" si="33"/>
        <v>187</v>
      </c>
      <c r="Z513" s="471" t="str">
        <f t="shared" si="34"/>
        <v/>
      </c>
      <c r="AA513" s="471" t="b">
        <f t="shared" si="35"/>
        <v>0</v>
      </c>
      <c r="AB513" s="471" t="s">
        <v>1974</v>
      </c>
      <c r="AC513" s="471" t="str">
        <f t="array" ref="AC513">IFERROR(IF(INDEX('Disaggregation Records'!$G$95:$G$183,MATCH(LEFT(Z513,255),LEFT('Disaggregation Records'!$D$95:$D$183,255),0))=0,"",INDEX('Disaggregation Records'!$G$95:$G$183,MATCH(LEFT(Z513,255),LEFT('Disaggregation Records'!$D$95:$D$183,255),0))),"")</f>
        <v/>
      </c>
      <c r="AD513" s="471" t="s">
        <v>778</v>
      </c>
      <c r="AE513" s="219"/>
      <c r="AF513" s="135"/>
      <c r="AG513" s="135"/>
    </row>
    <row r="514" spans="1:33" ht="37.5" customHeight="1" x14ac:dyDescent="0.3">
      <c r="A514" s="366">
        <v>19</v>
      </c>
      <c r="B514" s="383" t="str">
        <f>IFERROR(VLOOKUP(A514,'Coverage Indicators - Section D'!$A$10:$Y$34,25,FALSE),"")</f>
        <v/>
      </c>
      <c r="C514" s="466" t="str">
        <f t="array" ref="C514">IFERROR(IF(INDEX('Disaggregation Records'!$E$95:$E$183,MATCH(LEFT(Z514,255),LEFT('Disaggregation Records'!$D$95:$D$183,255),0))=0,"",INDEX('Disaggregation Records'!$E$95:$E$183,MATCH(LEFT(Z514,255),LEFT('Disaggregation Records'!$D$95:$D$183,255),0))),"")</f>
        <v/>
      </c>
      <c r="D514" s="466" t="str">
        <f t="array" ref="D514">IFERROR(IF(INDEX('Disaggregation Records'!$F$95:$F$183,MATCH(LEFT(Z514,255),LEFT('Disaggregation Records'!$D$95:$D$183,255),0))=0,"",INDEX('Disaggregation Records'!$F$95:$F$183,MATCH(LEFT(Z514,255),LEFT('Disaggregation Records'!$D$95:$D$183,255),0))),"")</f>
        <v/>
      </c>
      <c r="E514" s="385" t="str">
        <f t="array" ref="E514">IFERROR(IF(INDEX('Disaggregation Data'!$K$315:$K$536,MATCH(LEFT(X514,255),LEFT('Disaggregation Data'!$J$315:$J$536,255),0))=0,"",INDEX('Disaggregation Data'!$K$315:$K$536,MATCH(LEFT(X514,255),LEFT('Disaggregation Data'!J$315:$J$536,255),0))),"")</f>
        <v/>
      </c>
      <c r="F514" s="386" t="str">
        <f t="array" ref="F514">IFERROR(IF(INDEX('Disaggregation Data'!$L$315:$L$536,MATCH(LEFT(X514,255),LEFT('Disaggregation Data'!$J$315:$J$536,255),0))=0,"",INDEX('Disaggregation Data'!$L$315:$L$536,MATCH(LEFT(X514,255),LEFT('Disaggregation Data'!J$315:$J$536,255),0))),"")</f>
        <v/>
      </c>
      <c r="G514" s="441" t="str">
        <f t="array" ref="G514">IFERROR(IF(INDEX('Disaggregation Data'!$M$315:$M$536,MATCH(LEFT(X514,255),LEFT('Disaggregation Data'!$J$315:$J$536,255),0))=0,(E514/F514)*100,INDEX('Disaggregation Data'!$M$315:$M$536,MATCH(LEFT(X514,255),LEFT('Disaggregation Data'!J$315:$J$536,255),0))),"")</f>
        <v/>
      </c>
      <c r="H514" s="389" t="str">
        <f t="array" ref="H514">IFERROR(IF(INDEX('Disaggregation Data'!$N$315:$N$536,MATCH(LEFT(X514,255),LEFT('Disaggregation Data'!$J$315:$J$536,255),0))=0,"",INDEX('Disaggregation Data'!$N$315:$N$536,MATCH(LEFT(X514,255),LEFT('Disaggregation Data'!J$315:$J$536,255),0))),"")</f>
        <v/>
      </c>
      <c r="I514" s="470"/>
      <c r="J514" s="470"/>
      <c r="K514" s="470"/>
      <c r="L514" s="470"/>
      <c r="M514" s="470"/>
      <c r="N514" s="470"/>
      <c r="O514" s="470"/>
      <c r="P514" s="470"/>
      <c r="Q514" s="470"/>
      <c r="R514" s="470"/>
      <c r="S514" s="470"/>
      <c r="T514" s="470"/>
      <c r="U514" s="389" t="str">
        <f t="array" ref="U514">IFERROR(IF(INDEX('Disaggregation Data'!$O$315:$O$536,MATCH(LEFT(X514,255),LEFT('Disaggregation Data'!$J$315:$J$536,255),0))=0,"",INDEX('Disaggregation Data'!$O$315:$O$536,MATCH(LEFT(X514,255),LEFT('Disaggregation Data'!J$315:$J$536,255),0))),"")</f>
        <v/>
      </c>
      <c r="V514" s="401" t="str">
        <f t="array" ref="V514">IFERROR(IF(INDEX('Disaggregation Data'!$P$315:$P$536,MATCH(LEFT(X514,255),LEFT('Disaggregation Data'!$J$315:$J$536,255),0))=0,"",INDEX('Disaggregation Data'!$P$315:$P$536,MATCH(LEFT(X514,255),LEFT('Disaggregation Data'!J$315:$J$536,255),0))),"")</f>
        <v/>
      </c>
      <c r="W514" s="471"/>
      <c r="X514" s="471" t="str">
        <f t="shared" si="32"/>
        <v/>
      </c>
      <c r="Y514" s="471">
        <f t="shared" si="33"/>
        <v>188</v>
      </c>
      <c r="Z514" s="471" t="str">
        <f t="shared" si="34"/>
        <v/>
      </c>
      <c r="AA514" s="471" t="b">
        <f t="shared" si="35"/>
        <v>0</v>
      </c>
      <c r="AB514" s="471" t="s">
        <v>1975</v>
      </c>
      <c r="AC514" s="471" t="str">
        <f t="array" ref="AC514">IFERROR(IF(INDEX('Disaggregation Records'!$G$95:$G$183,MATCH(LEFT(Z514,255),LEFT('Disaggregation Records'!$D$95:$D$183,255),0))=0,"",INDEX('Disaggregation Records'!$G$95:$G$183,MATCH(LEFT(Z514,255),LEFT('Disaggregation Records'!$D$95:$D$183,255),0))),"")</f>
        <v/>
      </c>
      <c r="AD514" s="471" t="s">
        <v>778</v>
      </c>
      <c r="AE514" s="219"/>
      <c r="AF514" s="135"/>
      <c r="AG514" s="135"/>
    </row>
    <row r="515" spans="1:33" ht="37.5" customHeight="1" x14ac:dyDescent="0.3">
      <c r="A515" s="366">
        <v>19</v>
      </c>
      <c r="B515" s="383" t="str">
        <f>IFERROR(VLOOKUP(A515,'Coverage Indicators - Section D'!$A$10:$Y$34,25,FALSE),"")</f>
        <v/>
      </c>
      <c r="C515" s="466" t="str">
        <f t="array" ref="C515">IFERROR(IF(INDEX('Disaggregation Records'!$E$95:$E$183,MATCH(LEFT(Z515,255),LEFT('Disaggregation Records'!$D$95:$D$183,255),0))=0,"",INDEX('Disaggregation Records'!$E$95:$E$183,MATCH(LEFT(Z515,255),LEFT('Disaggregation Records'!$D$95:$D$183,255),0))),"")</f>
        <v/>
      </c>
      <c r="D515" s="466" t="str">
        <f t="array" ref="D515">IFERROR(IF(INDEX('Disaggregation Records'!$F$95:$F$183,MATCH(LEFT(Z515,255),LEFT('Disaggregation Records'!$D$95:$D$183,255),0))=0,"",INDEX('Disaggregation Records'!$F$95:$F$183,MATCH(LEFT(Z515,255),LEFT('Disaggregation Records'!$D$95:$D$183,255),0))),"")</f>
        <v/>
      </c>
      <c r="E515" s="385" t="str">
        <f t="array" ref="E515">IFERROR(IF(INDEX('Disaggregation Data'!$K$315:$K$536,MATCH(LEFT(X515,255),LEFT('Disaggregation Data'!$J$315:$J$536,255),0))=0,"",INDEX('Disaggregation Data'!$K$315:$K$536,MATCH(LEFT(X515,255),LEFT('Disaggregation Data'!J$315:$J$536,255),0))),"")</f>
        <v/>
      </c>
      <c r="F515" s="386" t="str">
        <f t="array" ref="F515">IFERROR(IF(INDEX('Disaggregation Data'!$L$315:$L$536,MATCH(LEFT(X515,255),LEFT('Disaggregation Data'!$J$315:$J$536,255),0))=0,"",INDEX('Disaggregation Data'!$L$315:$L$536,MATCH(LEFT(X515,255),LEFT('Disaggregation Data'!J$315:$J$536,255),0))),"")</f>
        <v/>
      </c>
      <c r="G515" s="441" t="str">
        <f t="array" ref="G515">IFERROR(IF(INDEX('Disaggregation Data'!$M$315:$M$536,MATCH(LEFT(X515,255),LEFT('Disaggregation Data'!$J$315:$J$536,255),0))=0,(E515/F515)*100,INDEX('Disaggregation Data'!$M$315:$M$536,MATCH(LEFT(X515,255),LEFT('Disaggregation Data'!J$315:$J$536,255),0))),"")</f>
        <v/>
      </c>
      <c r="H515" s="389" t="str">
        <f t="array" ref="H515">IFERROR(IF(INDEX('Disaggregation Data'!$N$315:$N$536,MATCH(LEFT(X515,255),LEFT('Disaggregation Data'!$J$315:$J$536,255),0))=0,"",INDEX('Disaggregation Data'!$N$315:$N$536,MATCH(LEFT(X515,255),LEFT('Disaggregation Data'!J$315:$J$536,255),0))),"")</f>
        <v/>
      </c>
      <c r="I515" s="470"/>
      <c r="J515" s="470"/>
      <c r="K515" s="470"/>
      <c r="L515" s="470"/>
      <c r="M515" s="470"/>
      <c r="N515" s="470"/>
      <c r="O515" s="470"/>
      <c r="P515" s="470"/>
      <c r="Q515" s="470"/>
      <c r="R515" s="470"/>
      <c r="S515" s="470"/>
      <c r="T515" s="470"/>
      <c r="U515" s="389" t="str">
        <f t="array" ref="U515">IFERROR(IF(INDEX('Disaggregation Data'!$O$315:$O$536,MATCH(LEFT(X515,255),LEFT('Disaggregation Data'!$J$315:$J$536,255),0))=0,"",INDEX('Disaggregation Data'!$O$315:$O$536,MATCH(LEFT(X515,255),LEFT('Disaggregation Data'!J$315:$J$536,255),0))),"")</f>
        <v/>
      </c>
      <c r="V515" s="401" t="str">
        <f t="array" ref="V515">IFERROR(IF(INDEX('Disaggregation Data'!$P$315:$P$536,MATCH(LEFT(X515,255),LEFT('Disaggregation Data'!$J$315:$J$536,255),0))=0,"",INDEX('Disaggregation Data'!$P$315:$P$536,MATCH(LEFT(X515,255),LEFT('Disaggregation Data'!J$315:$J$536,255),0))),"")</f>
        <v/>
      </c>
      <c r="W515" s="471"/>
      <c r="X515" s="471" t="str">
        <f t="shared" si="32"/>
        <v/>
      </c>
      <c r="Y515" s="471">
        <f t="shared" si="33"/>
        <v>189</v>
      </c>
      <c r="Z515" s="471" t="str">
        <f t="shared" si="34"/>
        <v/>
      </c>
      <c r="AA515" s="471" t="b">
        <f t="shared" si="35"/>
        <v>0</v>
      </c>
      <c r="AB515" s="471" t="s">
        <v>1976</v>
      </c>
      <c r="AC515" s="471" t="str">
        <f t="array" ref="AC515">IFERROR(IF(INDEX('Disaggregation Records'!$G$95:$G$183,MATCH(LEFT(Z515,255),LEFT('Disaggregation Records'!$D$95:$D$183,255),0))=0,"",INDEX('Disaggregation Records'!$G$95:$G$183,MATCH(LEFT(Z515,255),LEFT('Disaggregation Records'!$D$95:$D$183,255),0))),"")</f>
        <v/>
      </c>
      <c r="AD515" s="471" t="s">
        <v>778</v>
      </c>
      <c r="AE515" s="219"/>
      <c r="AF515" s="135"/>
      <c r="AG515" s="135"/>
    </row>
    <row r="516" spans="1:33" ht="37.5" customHeight="1" x14ac:dyDescent="0.3">
      <c r="A516" s="366">
        <v>19</v>
      </c>
      <c r="B516" s="383" t="str">
        <f>IFERROR(VLOOKUP(A516,'Coverage Indicators - Section D'!$A$10:$Y$34,25,FALSE),"")</f>
        <v/>
      </c>
      <c r="C516" s="466" t="str">
        <f t="array" ref="C516">IFERROR(IF(INDEX('Disaggregation Records'!$E$95:$E$183,MATCH(LEFT(Z516,255),LEFT('Disaggregation Records'!$D$95:$D$183,255),0))=0,"",INDEX('Disaggregation Records'!$E$95:$E$183,MATCH(LEFT(Z516,255),LEFT('Disaggregation Records'!$D$95:$D$183,255),0))),"")</f>
        <v/>
      </c>
      <c r="D516" s="466" t="str">
        <f t="array" ref="D516">IFERROR(IF(INDEX('Disaggregation Records'!$F$95:$F$183,MATCH(LEFT(Z516,255),LEFT('Disaggregation Records'!$D$95:$D$183,255),0))=0,"",INDEX('Disaggregation Records'!$F$95:$F$183,MATCH(LEFT(Z516,255),LEFT('Disaggregation Records'!$D$95:$D$183,255),0))),"")</f>
        <v/>
      </c>
      <c r="E516" s="385" t="str">
        <f t="array" ref="E516">IFERROR(IF(INDEX('Disaggregation Data'!$K$315:$K$536,MATCH(LEFT(X516,255),LEFT('Disaggregation Data'!$J$315:$J$536,255),0))=0,"",INDEX('Disaggregation Data'!$K$315:$K$536,MATCH(LEFT(X516,255),LEFT('Disaggregation Data'!J$315:$J$536,255),0))),"")</f>
        <v/>
      </c>
      <c r="F516" s="386" t="str">
        <f t="array" ref="F516">IFERROR(IF(INDEX('Disaggregation Data'!$L$315:$L$536,MATCH(LEFT(X516,255),LEFT('Disaggregation Data'!$J$315:$J$536,255),0))=0,"",INDEX('Disaggregation Data'!$L$315:$L$536,MATCH(LEFT(X516,255),LEFT('Disaggregation Data'!J$315:$J$536,255),0))),"")</f>
        <v/>
      </c>
      <c r="G516" s="441" t="str">
        <f t="array" ref="G516">IFERROR(IF(INDEX('Disaggregation Data'!$M$315:$M$536,MATCH(LEFT(X516,255),LEFT('Disaggregation Data'!$J$315:$J$536,255),0))=0,(E516/F516)*100,INDEX('Disaggregation Data'!$M$315:$M$536,MATCH(LEFT(X516,255),LEFT('Disaggregation Data'!J$315:$J$536,255),0))),"")</f>
        <v/>
      </c>
      <c r="H516" s="389" t="str">
        <f t="array" ref="H516">IFERROR(IF(INDEX('Disaggregation Data'!$N$315:$N$536,MATCH(LEFT(X516,255),LEFT('Disaggregation Data'!$J$315:$J$536,255),0))=0,"",INDEX('Disaggregation Data'!$N$315:$N$536,MATCH(LEFT(X516,255),LEFT('Disaggregation Data'!J$315:$J$536,255),0))),"")</f>
        <v/>
      </c>
      <c r="I516" s="470"/>
      <c r="J516" s="470"/>
      <c r="K516" s="470"/>
      <c r="L516" s="470"/>
      <c r="M516" s="470"/>
      <c r="N516" s="470"/>
      <c r="O516" s="470"/>
      <c r="P516" s="470"/>
      <c r="Q516" s="470"/>
      <c r="R516" s="470"/>
      <c r="S516" s="470"/>
      <c r="T516" s="470"/>
      <c r="U516" s="389" t="str">
        <f t="array" ref="U516">IFERROR(IF(INDEX('Disaggregation Data'!$O$315:$O$536,MATCH(LEFT(X516,255),LEFT('Disaggregation Data'!$J$315:$J$536,255),0))=0,"",INDEX('Disaggregation Data'!$O$315:$O$536,MATCH(LEFT(X516,255),LEFT('Disaggregation Data'!J$315:$J$536,255),0))),"")</f>
        <v/>
      </c>
      <c r="V516" s="401" t="str">
        <f t="array" ref="V516">IFERROR(IF(INDEX('Disaggregation Data'!$P$315:$P$536,MATCH(LEFT(X516,255),LEFT('Disaggregation Data'!$J$315:$J$536,255),0))=0,"",INDEX('Disaggregation Data'!$P$315:$P$536,MATCH(LEFT(X516,255),LEFT('Disaggregation Data'!J$315:$J$536,255),0))),"")</f>
        <v/>
      </c>
      <c r="W516" s="471"/>
      <c r="X516" s="471" t="str">
        <f t="shared" si="32"/>
        <v/>
      </c>
      <c r="Y516" s="471">
        <f t="shared" si="33"/>
        <v>190</v>
      </c>
      <c r="Z516" s="471" t="str">
        <f t="shared" si="34"/>
        <v/>
      </c>
      <c r="AA516" s="471" t="b">
        <f t="shared" si="35"/>
        <v>0</v>
      </c>
      <c r="AB516" s="471" t="s">
        <v>1977</v>
      </c>
      <c r="AC516" s="471" t="str">
        <f t="array" ref="AC516">IFERROR(IF(INDEX('Disaggregation Records'!$G$95:$G$183,MATCH(LEFT(Z516,255),LEFT('Disaggregation Records'!$D$95:$D$183,255),0))=0,"",INDEX('Disaggregation Records'!$G$95:$G$183,MATCH(LEFT(Z516,255),LEFT('Disaggregation Records'!$D$95:$D$183,255),0))),"")</f>
        <v/>
      </c>
      <c r="AD516" s="471" t="s">
        <v>778</v>
      </c>
      <c r="AE516" s="219"/>
      <c r="AF516" s="135"/>
      <c r="AG516" s="135"/>
    </row>
    <row r="517" spans="1:33" ht="37.5" customHeight="1" x14ac:dyDescent="0.3">
      <c r="A517" s="366">
        <v>20</v>
      </c>
      <c r="B517" s="383" t="str">
        <f>IFERROR(VLOOKUP(A517,'Coverage Indicators - Section D'!$A$10:$Y$34,25,FALSE),"")</f>
        <v/>
      </c>
      <c r="C517" s="466" t="str">
        <f t="array" ref="C517">IFERROR(IF(INDEX('Disaggregation Records'!$E$95:$E$183,MATCH(LEFT(Z517,255),LEFT('Disaggregation Records'!$D$95:$D$183,255),0))=0,"",INDEX('Disaggregation Records'!$E$95:$E$183,MATCH(LEFT(Z517,255),LEFT('Disaggregation Records'!$D$95:$D$183,255),0))),"")</f>
        <v/>
      </c>
      <c r="D517" s="466" t="str">
        <f t="array" ref="D517">IFERROR(IF(INDEX('Disaggregation Records'!$F$95:$F$183,MATCH(LEFT(Z517,255),LEFT('Disaggregation Records'!$D$95:$D$183,255),0))=0,"",INDEX('Disaggregation Records'!$F$95:$F$183,MATCH(LEFT(Z517,255),LEFT('Disaggregation Records'!$D$95:$D$183,255),0))),"")</f>
        <v/>
      </c>
      <c r="E517" s="385" t="str">
        <f t="array" ref="E517">IFERROR(IF(INDEX('Disaggregation Data'!$K$315:$K$536,MATCH(LEFT(X517,255),LEFT('Disaggregation Data'!$J$315:$J$536,255),0))=0,"",INDEX('Disaggregation Data'!$K$315:$K$536,MATCH(LEFT(X517,255),LEFT('Disaggregation Data'!J$315:$J$536,255),0))),"")</f>
        <v/>
      </c>
      <c r="F517" s="386" t="str">
        <f t="array" ref="F517">IFERROR(IF(INDEX('Disaggregation Data'!$L$315:$L$536,MATCH(LEFT(X517,255),LEFT('Disaggregation Data'!$J$315:$J$536,255),0))=0,"",INDEX('Disaggregation Data'!$L$315:$L$536,MATCH(LEFT(X517,255),LEFT('Disaggregation Data'!J$315:$J$536,255),0))),"")</f>
        <v/>
      </c>
      <c r="G517" s="441" t="str">
        <f t="array" ref="G517">IFERROR(IF(INDEX('Disaggregation Data'!$M$315:$M$536,MATCH(LEFT(X517,255),LEFT('Disaggregation Data'!$J$315:$J$536,255),0))=0,(E517/F517)*100,INDEX('Disaggregation Data'!$M$315:$M$536,MATCH(LEFT(X517,255),LEFT('Disaggregation Data'!J$315:$J$536,255),0))),"")</f>
        <v/>
      </c>
      <c r="H517" s="389" t="str">
        <f t="array" ref="H517">IFERROR(IF(INDEX('Disaggregation Data'!$N$315:$N$536,MATCH(LEFT(X517,255),LEFT('Disaggregation Data'!$J$315:$J$536,255),0))=0,"",INDEX('Disaggregation Data'!$N$315:$N$536,MATCH(LEFT(X517,255),LEFT('Disaggregation Data'!J$315:$J$536,255),0))),"")</f>
        <v/>
      </c>
      <c r="I517" s="470"/>
      <c r="J517" s="470"/>
      <c r="K517" s="470"/>
      <c r="L517" s="470"/>
      <c r="M517" s="470"/>
      <c r="N517" s="470"/>
      <c r="O517" s="470"/>
      <c r="P517" s="470"/>
      <c r="Q517" s="470"/>
      <c r="R517" s="470"/>
      <c r="S517" s="470"/>
      <c r="T517" s="470"/>
      <c r="U517" s="389" t="str">
        <f t="array" ref="U517">IFERROR(IF(INDEX('Disaggregation Data'!$O$315:$O$536,MATCH(LEFT(X517,255),LEFT('Disaggregation Data'!$J$315:$J$536,255),0))=0,"",INDEX('Disaggregation Data'!$O$315:$O$536,MATCH(LEFT(X517,255),LEFT('Disaggregation Data'!J$315:$J$536,255),0))),"")</f>
        <v/>
      </c>
      <c r="V517" s="401" t="str">
        <f t="array" ref="V517">IFERROR(IF(INDEX('Disaggregation Data'!$P$315:$P$536,MATCH(LEFT(X517,255),LEFT('Disaggregation Data'!$J$315:$J$536,255),0))=0,"",INDEX('Disaggregation Data'!$P$315:$P$536,MATCH(LEFT(X517,255),LEFT('Disaggregation Data'!J$315:$J$536,255),0))),"")</f>
        <v/>
      </c>
      <c r="W517" s="471"/>
      <c r="X517" s="471" t="str">
        <f t="shared" si="32"/>
        <v/>
      </c>
      <c r="Y517" s="471">
        <f t="shared" si="33"/>
        <v>191</v>
      </c>
      <c r="Z517" s="471" t="str">
        <f t="shared" si="34"/>
        <v/>
      </c>
      <c r="AA517" s="471" t="b">
        <f t="shared" si="35"/>
        <v>0</v>
      </c>
      <c r="AB517" s="471" t="s">
        <v>1978</v>
      </c>
      <c r="AC517" s="471" t="str">
        <f t="array" ref="AC517">IFERROR(IF(INDEX('Disaggregation Records'!$G$95:$G$183,MATCH(LEFT(Z517,255),LEFT('Disaggregation Records'!$D$95:$D$183,255),0))=0,"",INDEX('Disaggregation Records'!$G$95:$G$183,MATCH(LEFT(Z517,255),LEFT('Disaggregation Records'!$D$95:$D$183,255),0))),"")</f>
        <v/>
      </c>
      <c r="AD517" s="471" t="s">
        <v>779</v>
      </c>
      <c r="AE517" s="219"/>
      <c r="AF517" s="135"/>
      <c r="AG517" s="135"/>
    </row>
    <row r="518" spans="1:33" ht="37.5" customHeight="1" x14ac:dyDescent="0.3">
      <c r="A518" s="366">
        <v>20</v>
      </c>
      <c r="B518" s="383" t="str">
        <f>IFERROR(VLOOKUP(A518,'Coverage Indicators - Section D'!$A$10:$Y$34,25,FALSE),"")</f>
        <v/>
      </c>
      <c r="C518" s="466" t="str">
        <f t="array" ref="C518">IFERROR(IF(INDEX('Disaggregation Records'!$E$95:$E$183,MATCH(LEFT(Z518,255),LEFT('Disaggregation Records'!$D$95:$D$183,255),0))=0,"",INDEX('Disaggregation Records'!$E$95:$E$183,MATCH(LEFT(Z518,255),LEFT('Disaggregation Records'!$D$95:$D$183,255),0))),"")</f>
        <v/>
      </c>
      <c r="D518" s="466" t="str">
        <f t="array" ref="D518">IFERROR(IF(INDEX('Disaggregation Records'!$F$95:$F$183,MATCH(LEFT(Z518,255),LEFT('Disaggregation Records'!$D$95:$D$183,255),0))=0,"",INDEX('Disaggregation Records'!$F$95:$F$183,MATCH(LEFT(Z518,255),LEFT('Disaggregation Records'!$D$95:$D$183,255),0))),"")</f>
        <v/>
      </c>
      <c r="E518" s="385" t="str">
        <f t="array" ref="E518">IFERROR(IF(INDEX('Disaggregation Data'!$K$315:$K$536,MATCH(LEFT(X518,255),LEFT('Disaggregation Data'!$J$315:$J$536,255),0))=0,"",INDEX('Disaggregation Data'!$K$315:$K$536,MATCH(LEFT(X518,255),LEFT('Disaggregation Data'!J$315:$J$536,255),0))),"")</f>
        <v/>
      </c>
      <c r="F518" s="386" t="str">
        <f t="array" ref="F518">IFERROR(IF(INDEX('Disaggregation Data'!$L$315:$L$536,MATCH(LEFT(X518,255),LEFT('Disaggregation Data'!$J$315:$J$536,255),0))=0,"",INDEX('Disaggregation Data'!$L$315:$L$536,MATCH(LEFT(X518,255),LEFT('Disaggregation Data'!J$315:$J$536,255),0))),"")</f>
        <v/>
      </c>
      <c r="G518" s="441" t="str">
        <f t="array" ref="G518">IFERROR(IF(INDEX('Disaggregation Data'!$M$315:$M$536,MATCH(LEFT(X518,255),LEFT('Disaggregation Data'!$J$315:$J$536,255),0))=0,(E518/F518)*100,INDEX('Disaggregation Data'!$M$315:$M$536,MATCH(LEFT(X518,255),LEFT('Disaggregation Data'!J$315:$J$536,255),0))),"")</f>
        <v/>
      </c>
      <c r="H518" s="389" t="str">
        <f t="array" ref="H518">IFERROR(IF(INDEX('Disaggregation Data'!$N$315:$N$536,MATCH(LEFT(X518,255),LEFT('Disaggregation Data'!$J$315:$J$536,255),0))=0,"",INDEX('Disaggregation Data'!$N$315:$N$536,MATCH(LEFT(X518,255),LEFT('Disaggregation Data'!J$315:$J$536,255),0))),"")</f>
        <v/>
      </c>
      <c r="I518" s="470"/>
      <c r="J518" s="470"/>
      <c r="K518" s="470"/>
      <c r="L518" s="470"/>
      <c r="M518" s="470"/>
      <c r="N518" s="470"/>
      <c r="O518" s="470"/>
      <c r="P518" s="470"/>
      <c r="Q518" s="470"/>
      <c r="R518" s="470"/>
      <c r="S518" s="470"/>
      <c r="T518" s="470"/>
      <c r="U518" s="389" t="str">
        <f t="array" ref="U518">IFERROR(IF(INDEX('Disaggregation Data'!$O$315:$O$536,MATCH(LEFT(X518,255),LEFT('Disaggregation Data'!$J$315:$J$536,255),0))=0,"",INDEX('Disaggregation Data'!$O$315:$O$536,MATCH(LEFT(X518,255),LEFT('Disaggregation Data'!J$315:$J$536,255),0))),"")</f>
        <v/>
      </c>
      <c r="V518" s="401" t="str">
        <f t="array" ref="V518">IFERROR(IF(INDEX('Disaggregation Data'!$P$315:$P$536,MATCH(LEFT(X518,255),LEFT('Disaggregation Data'!$J$315:$J$536,255),0))=0,"",INDEX('Disaggregation Data'!$P$315:$P$536,MATCH(LEFT(X518,255),LEFT('Disaggregation Data'!J$315:$J$536,255),0))),"")</f>
        <v/>
      </c>
      <c r="W518" s="471"/>
      <c r="X518" s="471" t="str">
        <f t="shared" si="32"/>
        <v/>
      </c>
      <c r="Y518" s="471">
        <f t="shared" si="33"/>
        <v>192</v>
      </c>
      <c r="Z518" s="471" t="str">
        <f t="shared" si="34"/>
        <v/>
      </c>
      <c r="AA518" s="471" t="b">
        <f t="shared" si="35"/>
        <v>0</v>
      </c>
      <c r="AB518" s="471" t="s">
        <v>1979</v>
      </c>
      <c r="AC518" s="471" t="str">
        <f t="array" ref="AC518">IFERROR(IF(INDEX('Disaggregation Records'!$G$95:$G$183,MATCH(LEFT(Z518,255),LEFT('Disaggregation Records'!$D$95:$D$183,255),0))=0,"",INDEX('Disaggregation Records'!$G$95:$G$183,MATCH(LEFT(Z518,255),LEFT('Disaggregation Records'!$D$95:$D$183,255),0))),"")</f>
        <v/>
      </c>
      <c r="AD518" s="471" t="s">
        <v>779</v>
      </c>
      <c r="AE518" s="219"/>
      <c r="AF518" s="135"/>
      <c r="AG518" s="135"/>
    </row>
    <row r="519" spans="1:33" ht="37.5" customHeight="1" x14ac:dyDescent="0.3">
      <c r="A519" s="366">
        <v>20</v>
      </c>
      <c r="B519" s="383" t="str">
        <f>IFERROR(VLOOKUP(A519,'Coverage Indicators - Section D'!$A$10:$Y$34,25,FALSE),"")</f>
        <v/>
      </c>
      <c r="C519" s="466" t="str">
        <f t="array" ref="C519">IFERROR(IF(INDEX('Disaggregation Records'!$E$95:$E$183,MATCH(LEFT(Z519,255),LEFT('Disaggregation Records'!$D$95:$D$183,255),0))=0,"",INDEX('Disaggregation Records'!$E$95:$E$183,MATCH(LEFT(Z519,255),LEFT('Disaggregation Records'!$D$95:$D$183,255),0))),"")</f>
        <v/>
      </c>
      <c r="D519" s="466" t="str">
        <f t="array" ref="D519">IFERROR(IF(INDEX('Disaggregation Records'!$F$95:$F$183,MATCH(LEFT(Z519,255),LEFT('Disaggregation Records'!$D$95:$D$183,255),0))=0,"",INDEX('Disaggregation Records'!$F$95:$F$183,MATCH(LEFT(Z519,255),LEFT('Disaggregation Records'!$D$95:$D$183,255),0))),"")</f>
        <v/>
      </c>
      <c r="E519" s="385" t="str">
        <f t="array" ref="E519">IFERROR(IF(INDEX('Disaggregation Data'!$K$315:$K$536,MATCH(LEFT(X519,255),LEFT('Disaggregation Data'!$J$315:$J$536,255),0))=0,"",INDEX('Disaggregation Data'!$K$315:$K$536,MATCH(LEFT(X519,255),LEFT('Disaggregation Data'!J$315:$J$536,255),0))),"")</f>
        <v/>
      </c>
      <c r="F519" s="386" t="str">
        <f t="array" ref="F519">IFERROR(IF(INDEX('Disaggregation Data'!$L$315:$L$536,MATCH(LEFT(X519,255),LEFT('Disaggregation Data'!$J$315:$J$536,255),0))=0,"",INDEX('Disaggregation Data'!$L$315:$L$536,MATCH(LEFT(X519,255),LEFT('Disaggregation Data'!J$315:$J$536,255),0))),"")</f>
        <v/>
      </c>
      <c r="G519" s="441" t="str">
        <f t="array" ref="G519">IFERROR(IF(INDEX('Disaggregation Data'!$M$315:$M$536,MATCH(LEFT(X519,255),LEFT('Disaggregation Data'!$J$315:$J$536,255),0))=0,(E519/F519)*100,INDEX('Disaggregation Data'!$M$315:$M$536,MATCH(LEFT(X519,255),LEFT('Disaggregation Data'!J$315:$J$536,255),0))),"")</f>
        <v/>
      </c>
      <c r="H519" s="389" t="str">
        <f t="array" ref="H519">IFERROR(IF(INDEX('Disaggregation Data'!$N$315:$N$536,MATCH(LEFT(X519,255),LEFT('Disaggregation Data'!$J$315:$J$536,255),0))=0,"",INDEX('Disaggregation Data'!$N$315:$N$536,MATCH(LEFT(X519,255),LEFT('Disaggregation Data'!J$315:$J$536,255),0))),"")</f>
        <v/>
      </c>
      <c r="I519" s="470"/>
      <c r="J519" s="470"/>
      <c r="K519" s="470"/>
      <c r="L519" s="470"/>
      <c r="M519" s="470"/>
      <c r="N519" s="470"/>
      <c r="O519" s="470"/>
      <c r="P519" s="470"/>
      <c r="Q519" s="470"/>
      <c r="R519" s="470"/>
      <c r="S519" s="470"/>
      <c r="T519" s="470"/>
      <c r="U519" s="389" t="str">
        <f t="array" ref="U519">IFERROR(IF(INDEX('Disaggregation Data'!$O$315:$O$536,MATCH(LEFT(X519,255),LEFT('Disaggregation Data'!$J$315:$J$536,255),0))=0,"",INDEX('Disaggregation Data'!$O$315:$O$536,MATCH(LEFT(X519,255),LEFT('Disaggregation Data'!J$315:$J$536,255),0))),"")</f>
        <v/>
      </c>
      <c r="V519" s="401" t="str">
        <f t="array" ref="V519">IFERROR(IF(INDEX('Disaggregation Data'!$P$315:$P$536,MATCH(LEFT(X519,255),LEFT('Disaggregation Data'!$J$315:$J$536,255),0))=0,"",INDEX('Disaggregation Data'!$P$315:$P$536,MATCH(LEFT(X519,255),LEFT('Disaggregation Data'!J$315:$J$536,255),0))),"")</f>
        <v/>
      </c>
      <c r="W519" s="471"/>
      <c r="X519" s="471" t="str">
        <f t="shared" ref="X519:X546" si="36">IF(B519&lt;&gt;"",B519&amp;C519&amp;D519,"")</f>
        <v/>
      </c>
      <c r="Y519" s="471">
        <f t="shared" ref="Y519:Y546" si="37">IF(B519=B518,Y518+1,0)</f>
        <v>193</v>
      </c>
      <c r="Z519" s="471" t="str">
        <f t="shared" ref="Z519:Z546" si="38">IF(B519&lt;&gt;"",B519&amp;"-"&amp;Y519,"")</f>
        <v/>
      </c>
      <c r="AA519" s="471" t="b">
        <f t="shared" ref="AA519:AA546" si="39">IFERROR(IF(B519&lt;&gt;"",TRUE,FALSE),"")</f>
        <v>0</v>
      </c>
      <c r="AB519" s="471" t="s">
        <v>1980</v>
      </c>
      <c r="AC519" s="471" t="str">
        <f t="array" ref="AC519">IFERROR(IF(INDEX('Disaggregation Records'!$G$95:$G$183,MATCH(LEFT(Z519,255),LEFT('Disaggregation Records'!$D$95:$D$183,255),0))=0,"",INDEX('Disaggregation Records'!$G$95:$G$183,MATCH(LEFT(Z519,255),LEFT('Disaggregation Records'!$D$95:$D$183,255),0))),"")</f>
        <v/>
      </c>
      <c r="AD519" s="471" t="s">
        <v>779</v>
      </c>
      <c r="AE519" s="219"/>
      <c r="AF519" s="135"/>
      <c r="AG519" s="135"/>
    </row>
    <row r="520" spans="1:33" ht="37.5" customHeight="1" x14ac:dyDescent="0.3">
      <c r="A520" s="366">
        <v>20</v>
      </c>
      <c r="B520" s="383" t="str">
        <f>IFERROR(VLOOKUP(A520,'Coverage Indicators - Section D'!$A$10:$Y$34,25,FALSE),"")</f>
        <v/>
      </c>
      <c r="C520" s="466" t="str">
        <f t="array" ref="C520">IFERROR(IF(INDEX('Disaggregation Records'!$E$95:$E$183,MATCH(LEFT(Z520,255),LEFT('Disaggregation Records'!$D$95:$D$183,255),0))=0,"",INDEX('Disaggregation Records'!$E$95:$E$183,MATCH(LEFT(Z520,255),LEFT('Disaggregation Records'!$D$95:$D$183,255),0))),"")</f>
        <v/>
      </c>
      <c r="D520" s="466" t="str">
        <f t="array" ref="D520">IFERROR(IF(INDEX('Disaggregation Records'!$F$95:$F$183,MATCH(LEFT(Z520,255),LEFT('Disaggregation Records'!$D$95:$D$183,255),0))=0,"",INDEX('Disaggregation Records'!$F$95:$F$183,MATCH(LEFT(Z520,255),LEFT('Disaggregation Records'!$D$95:$D$183,255),0))),"")</f>
        <v/>
      </c>
      <c r="E520" s="385" t="str">
        <f t="array" ref="E520">IFERROR(IF(INDEX('Disaggregation Data'!$K$315:$K$536,MATCH(LEFT(X520,255),LEFT('Disaggregation Data'!$J$315:$J$536,255),0))=0,"",INDEX('Disaggregation Data'!$K$315:$K$536,MATCH(LEFT(X520,255),LEFT('Disaggregation Data'!J$315:$J$536,255),0))),"")</f>
        <v/>
      </c>
      <c r="F520" s="386" t="str">
        <f t="array" ref="F520">IFERROR(IF(INDEX('Disaggregation Data'!$L$315:$L$536,MATCH(LEFT(X520,255),LEFT('Disaggregation Data'!$J$315:$J$536,255),0))=0,"",INDEX('Disaggregation Data'!$L$315:$L$536,MATCH(LEFT(X520,255),LEFT('Disaggregation Data'!J$315:$J$536,255),0))),"")</f>
        <v/>
      </c>
      <c r="G520" s="441" t="str">
        <f t="array" ref="G520">IFERROR(IF(INDEX('Disaggregation Data'!$M$315:$M$536,MATCH(LEFT(X520,255),LEFT('Disaggregation Data'!$J$315:$J$536,255),0))=0,(E520/F520)*100,INDEX('Disaggregation Data'!$M$315:$M$536,MATCH(LEFT(X520,255),LEFT('Disaggregation Data'!J$315:$J$536,255),0))),"")</f>
        <v/>
      </c>
      <c r="H520" s="389" t="str">
        <f t="array" ref="H520">IFERROR(IF(INDEX('Disaggregation Data'!$N$315:$N$536,MATCH(LEFT(X520,255),LEFT('Disaggregation Data'!$J$315:$J$536,255),0))=0,"",INDEX('Disaggregation Data'!$N$315:$N$536,MATCH(LEFT(X520,255),LEFT('Disaggregation Data'!J$315:$J$536,255),0))),"")</f>
        <v/>
      </c>
      <c r="I520" s="470"/>
      <c r="J520" s="470"/>
      <c r="K520" s="470"/>
      <c r="L520" s="470"/>
      <c r="M520" s="470"/>
      <c r="N520" s="470"/>
      <c r="O520" s="470"/>
      <c r="P520" s="470"/>
      <c r="Q520" s="470"/>
      <c r="R520" s="470"/>
      <c r="S520" s="470"/>
      <c r="T520" s="470"/>
      <c r="U520" s="389" t="str">
        <f t="array" ref="U520">IFERROR(IF(INDEX('Disaggregation Data'!$O$315:$O$536,MATCH(LEFT(X520,255),LEFT('Disaggregation Data'!$J$315:$J$536,255),0))=0,"",INDEX('Disaggregation Data'!$O$315:$O$536,MATCH(LEFT(X520,255),LEFT('Disaggregation Data'!J$315:$J$536,255),0))),"")</f>
        <v/>
      </c>
      <c r="V520" s="401" t="str">
        <f t="array" ref="V520">IFERROR(IF(INDEX('Disaggregation Data'!$P$315:$P$536,MATCH(LEFT(X520,255),LEFT('Disaggregation Data'!$J$315:$J$536,255),0))=0,"",INDEX('Disaggregation Data'!$P$315:$P$536,MATCH(LEFT(X520,255),LEFT('Disaggregation Data'!J$315:$J$536,255),0))),"")</f>
        <v/>
      </c>
      <c r="W520" s="471"/>
      <c r="X520" s="471" t="str">
        <f t="shared" si="36"/>
        <v/>
      </c>
      <c r="Y520" s="471">
        <f t="shared" si="37"/>
        <v>194</v>
      </c>
      <c r="Z520" s="471" t="str">
        <f t="shared" si="38"/>
        <v/>
      </c>
      <c r="AA520" s="471" t="b">
        <f t="shared" si="39"/>
        <v>0</v>
      </c>
      <c r="AB520" s="471" t="s">
        <v>1981</v>
      </c>
      <c r="AC520" s="471" t="str">
        <f t="array" ref="AC520">IFERROR(IF(INDEX('Disaggregation Records'!$G$95:$G$183,MATCH(LEFT(Z520,255),LEFT('Disaggregation Records'!$D$95:$D$183,255),0))=0,"",INDEX('Disaggregation Records'!$G$95:$G$183,MATCH(LEFT(Z520,255),LEFT('Disaggregation Records'!$D$95:$D$183,255),0))),"")</f>
        <v/>
      </c>
      <c r="AD520" s="471" t="s">
        <v>779</v>
      </c>
      <c r="AE520" s="219"/>
      <c r="AF520" s="135"/>
      <c r="AG520" s="135"/>
    </row>
    <row r="521" spans="1:33" ht="37.5" customHeight="1" x14ac:dyDescent="0.3">
      <c r="A521" s="366">
        <v>20</v>
      </c>
      <c r="B521" s="383" t="str">
        <f>IFERROR(VLOOKUP(A521,'Coverage Indicators - Section D'!$A$10:$Y$34,25,FALSE),"")</f>
        <v/>
      </c>
      <c r="C521" s="466" t="str">
        <f t="array" ref="C521">IFERROR(IF(INDEX('Disaggregation Records'!$E$95:$E$183,MATCH(LEFT(Z521,255),LEFT('Disaggregation Records'!$D$95:$D$183,255),0))=0,"",INDEX('Disaggregation Records'!$E$95:$E$183,MATCH(LEFT(Z521,255),LEFT('Disaggregation Records'!$D$95:$D$183,255),0))),"")</f>
        <v/>
      </c>
      <c r="D521" s="466" t="str">
        <f t="array" ref="D521">IFERROR(IF(INDEX('Disaggregation Records'!$F$95:$F$183,MATCH(LEFT(Z521,255),LEFT('Disaggregation Records'!$D$95:$D$183,255),0))=0,"",INDEX('Disaggregation Records'!$F$95:$F$183,MATCH(LEFT(Z521,255),LEFT('Disaggregation Records'!$D$95:$D$183,255),0))),"")</f>
        <v/>
      </c>
      <c r="E521" s="385" t="str">
        <f t="array" ref="E521">IFERROR(IF(INDEX('Disaggregation Data'!$K$315:$K$536,MATCH(LEFT(X521,255),LEFT('Disaggregation Data'!$J$315:$J$536,255),0))=0,"",INDEX('Disaggregation Data'!$K$315:$K$536,MATCH(LEFT(X521,255),LEFT('Disaggregation Data'!J$315:$J$536,255),0))),"")</f>
        <v/>
      </c>
      <c r="F521" s="386" t="str">
        <f t="array" ref="F521">IFERROR(IF(INDEX('Disaggregation Data'!$L$315:$L$536,MATCH(LEFT(X521,255),LEFT('Disaggregation Data'!$J$315:$J$536,255),0))=0,"",INDEX('Disaggregation Data'!$L$315:$L$536,MATCH(LEFT(X521,255),LEFT('Disaggregation Data'!J$315:$J$536,255),0))),"")</f>
        <v/>
      </c>
      <c r="G521" s="441" t="str">
        <f t="array" ref="G521">IFERROR(IF(INDEX('Disaggregation Data'!$M$315:$M$536,MATCH(LEFT(X521,255),LEFT('Disaggregation Data'!$J$315:$J$536,255),0))=0,(E521/F521)*100,INDEX('Disaggregation Data'!$M$315:$M$536,MATCH(LEFT(X521,255),LEFT('Disaggregation Data'!J$315:$J$536,255),0))),"")</f>
        <v/>
      </c>
      <c r="H521" s="389" t="str">
        <f t="array" ref="H521">IFERROR(IF(INDEX('Disaggregation Data'!$N$315:$N$536,MATCH(LEFT(X521,255),LEFT('Disaggregation Data'!$J$315:$J$536,255),0))=0,"",INDEX('Disaggregation Data'!$N$315:$N$536,MATCH(LEFT(X521,255),LEFT('Disaggregation Data'!J$315:$J$536,255),0))),"")</f>
        <v/>
      </c>
      <c r="I521" s="470"/>
      <c r="J521" s="470"/>
      <c r="K521" s="470"/>
      <c r="L521" s="470"/>
      <c r="M521" s="470"/>
      <c r="N521" s="470"/>
      <c r="O521" s="470"/>
      <c r="P521" s="470"/>
      <c r="Q521" s="470"/>
      <c r="R521" s="470"/>
      <c r="S521" s="470"/>
      <c r="T521" s="470"/>
      <c r="U521" s="389" t="str">
        <f t="array" ref="U521">IFERROR(IF(INDEX('Disaggregation Data'!$O$315:$O$536,MATCH(LEFT(X521,255),LEFT('Disaggregation Data'!$J$315:$J$536,255),0))=0,"",INDEX('Disaggregation Data'!$O$315:$O$536,MATCH(LEFT(X521,255),LEFT('Disaggregation Data'!J$315:$J$536,255),0))),"")</f>
        <v/>
      </c>
      <c r="V521" s="401" t="str">
        <f t="array" ref="V521">IFERROR(IF(INDEX('Disaggregation Data'!$P$315:$P$536,MATCH(LEFT(X521,255),LEFT('Disaggregation Data'!$J$315:$J$536,255),0))=0,"",INDEX('Disaggregation Data'!$P$315:$P$536,MATCH(LEFT(X521,255),LEFT('Disaggregation Data'!J$315:$J$536,255),0))),"")</f>
        <v/>
      </c>
      <c r="W521" s="471"/>
      <c r="X521" s="471" t="str">
        <f t="shared" si="36"/>
        <v/>
      </c>
      <c r="Y521" s="471">
        <f t="shared" si="37"/>
        <v>195</v>
      </c>
      <c r="Z521" s="471" t="str">
        <f t="shared" si="38"/>
        <v/>
      </c>
      <c r="AA521" s="471" t="b">
        <f t="shared" si="39"/>
        <v>0</v>
      </c>
      <c r="AB521" s="471" t="s">
        <v>1982</v>
      </c>
      <c r="AC521" s="471" t="str">
        <f t="array" ref="AC521">IFERROR(IF(INDEX('Disaggregation Records'!$G$95:$G$183,MATCH(LEFT(Z521,255),LEFT('Disaggregation Records'!$D$95:$D$183,255),0))=0,"",INDEX('Disaggregation Records'!$G$95:$G$183,MATCH(LEFT(Z521,255),LEFT('Disaggregation Records'!$D$95:$D$183,255),0))),"")</f>
        <v/>
      </c>
      <c r="AD521" s="471" t="s">
        <v>779</v>
      </c>
      <c r="AE521" s="219"/>
      <c r="AF521" s="135"/>
      <c r="AG521" s="135"/>
    </row>
    <row r="522" spans="1:33" ht="37.5" customHeight="1" x14ac:dyDescent="0.3">
      <c r="A522" s="366">
        <v>20</v>
      </c>
      <c r="B522" s="383" t="str">
        <f>IFERROR(VLOOKUP(A522,'Coverage Indicators - Section D'!$A$10:$Y$34,25,FALSE),"")</f>
        <v/>
      </c>
      <c r="C522" s="466" t="str">
        <f t="array" ref="C522">IFERROR(IF(INDEX('Disaggregation Records'!$E$95:$E$183,MATCH(LEFT(Z522,255),LEFT('Disaggregation Records'!$D$95:$D$183,255),0))=0,"",INDEX('Disaggregation Records'!$E$95:$E$183,MATCH(LEFT(Z522,255),LEFT('Disaggregation Records'!$D$95:$D$183,255),0))),"")</f>
        <v/>
      </c>
      <c r="D522" s="466" t="str">
        <f t="array" ref="D522">IFERROR(IF(INDEX('Disaggregation Records'!$F$95:$F$183,MATCH(LEFT(Z522,255),LEFT('Disaggregation Records'!$D$95:$D$183,255),0))=0,"",INDEX('Disaggregation Records'!$F$95:$F$183,MATCH(LEFT(Z522,255),LEFT('Disaggregation Records'!$D$95:$D$183,255),0))),"")</f>
        <v/>
      </c>
      <c r="E522" s="385" t="str">
        <f t="array" ref="E522">IFERROR(IF(INDEX('Disaggregation Data'!$K$315:$K$536,MATCH(LEFT(X522,255),LEFT('Disaggregation Data'!$J$315:$J$536,255),0))=0,"",INDEX('Disaggregation Data'!$K$315:$K$536,MATCH(LEFT(X522,255),LEFT('Disaggregation Data'!J$315:$J$536,255),0))),"")</f>
        <v/>
      </c>
      <c r="F522" s="386" t="str">
        <f t="array" ref="F522">IFERROR(IF(INDEX('Disaggregation Data'!$L$315:$L$536,MATCH(LEFT(X522,255),LEFT('Disaggregation Data'!$J$315:$J$536,255),0))=0,"",INDEX('Disaggregation Data'!$L$315:$L$536,MATCH(LEFT(X522,255),LEFT('Disaggregation Data'!J$315:$J$536,255),0))),"")</f>
        <v/>
      </c>
      <c r="G522" s="441" t="str">
        <f t="array" ref="G522">IFERROR(IF(INDEX('Disaggregation Data'!$M$315:$M$536,MATCH(LEFT(X522,255),LEFT('Disaggregation Data'!$J$315:$J$536,255),0))=0,(E522/F522)*100,INDEX('Disaggregation Data'!$M$315:$M$536,MATCH(LEFT(X522,255),LEFT('Disaggregation Data'!J$315:$J$536,255),0))),"")</f>
        <v/>
      </c>
      <c r="H522" s="389" t="str">
        <f t="array" ref="H522">IFERROR(IF(INDEX('Disaggregation Data'!$N$315:$N$536,MATCH(LEFT(X522,255),LEFT('Disaggregation Data'!$J$315:$J$536,255),0))=0,"",INDEX('Disaggregation Data'!$N$315:$N$536,MATCH(LEFT(X522,255),LEFT('Disaggregation Data'!J$315:$J$536,255),0))),"")</f>
        <v/>
      </c>
      <c r="I522" s="470"/>
      <c r="J522" s="470"/>
      <c r="K522" s="470"/>
      <c r="L522" s="470"/>
      <c r="M522" s="470"/>
      <c r="N522" s="470"/>
      <c r="O522" s="470"/>
      <c r="P522" s="470"/>
      <c r="Q522" s="470"/>
      <c r="R522" s="470"/>
      <c r="S522" s="470"/>
      <c r="T522" s="470"/>
      <c r="U522" s="389" t="str">
        <f t="array" ref="U522">IFERROR(IF(INDEX('Disaggregation Data'!$O$315:$O$536,MATCH(LEFT(X522,255),LEFT('Disaggregation Data'!$J$315:$J$536,255),0))=0,"",INDEX('Disaggregation Data'!$O$315:$O$536,MATCH(LEFT(X522,255),LEFT('Disaggregation Data'!J$315:$J$536,255),0))),"")</f>
        <v/>
      </c>
      <c r="V522" s="401" t="str">
        <f t="array" ref="V522">IFERROR(IF(INDEX('Disaggregation Data'!$P$315:$P$536,MATCH(LEFT(X522,255),LEFT('Disaggregation Data'!$J$315:$J$536,255),0))=0,"",INDEX('Disaggregation Data'!$P$315:$P$536,MATCH(LEFT(X522,255),LEFT('Disaggregation Data'!J$315:$J$536,255),0))),"")</f>
        <v/>
      </c>
      <c r="W522" s="471"/>
      <c r="X522" s="471" t="str">
        <f t="shared" si="36"/>
        <v/>
      </c>
      <c r="Y522" s="471">
        <f t="shared" si="37"/>
        <v>196</v>
      </c>
      <c r="Z522" s="471" t="str">
        <f t="shared" si="38"/>
        <v/>
      </c>
      <c r="AA522" s="471" t="b">
        <f t="shared" si="39"/>
        <v>0</v>
      </c>
      <c r="AB522" s="471" t="s">
        <v>1983</v>
      </c>
      <c r="AC522" s="471" t="str">
        <f t="array" ref="AC522">IFERROR(IF(INDEX('Disaggregation Records'!$G$95:$G$183,MATCH(LEFT(Z522,255),LEFT('Disaggregation Records'!$D$95:$D$183,255),0))=0,"",INDEX('Disaggregation Records'!$G$95:$G$183,MATCH(LEFT(Z522,255),LEFT('Disaggregation Records'!$D$95:$D$183,255),0))),"")</f>
        <v/>
      </c>
      <c r="AD522" s="471" t="s">
        <v>779</v>
      </c>
      <c r="AE522" s="219"/>
      <c r="AF522" s="135"/>
      <c r="AG522" s="135"/>
    </row>
    <row r="523" spans="1:33" ht="37.5" customHeight="1" x14ac:dyDescent="0.3">
      <c r="A523" s="366">
        <v>20</v>
      </c>
      <c r="B523" s="383" t="str">
        <f>IFERROR(VLOOKUP(A523,'Coverage Indicators - Section D'!$A$10:$Y$34,25,FALSE),"")</f>
        <v/>
      </c>
      <c r="C523" s="466" t="str">
        <f t="array" ref="C523">IFERROR(IF(INDEX('Disaggregation Records'!$E$95:$E$183,MATCH(LEFT(Z523,255),LEFT('Disaggregation Records'!$D$95:$D$183,255),0))=0,"",INDEX('Disaggregation Records'!$E$95:$E$183,MATCH(LEFT(Z523,255),LEFT('Disaggregation Records'!$D$95:$D$183,255),0))),"")</f>
        <v/>
      </c>
      <c r="D523" s="466" t="str">
        <f t="array" ref="D523">IFERROR(IF(INDEX('Disaggregation Records'!$F$95:$F$183,MATCH(LEFT(Z523,255),LEFT('Disaggregation Records'!$D$95:$D$183,255),0))=0,"",INDEX('Disaggregation Records'!$F$95:$F$183,MATCH(LEFT(Z523,255),LEFT('Disaggregation Records'!$D$95:$D$183,255),0))),"")</f>
        <v/>
      </c>
      <c r="E523" s="385" t="str">
        <f t="array" ref="E523">IFERROR(IF(INDEX('Disaggregation Data'!$K$315:$K$536,MATCH(LEFT(X523,255),LEFT('Disaggregation Data'!$J$315:$J$536,255),0))=0,"",INDEX('Disaggregation Data'!$K$315:$K$536,MATCH(LEFT(X523,255),LEFT('Disaggregation Data'!J$315:$J$536,255),0))),"")</f>
        <v/>
      </c>
      <c r="F523" s="386" t="str">
        <f t="array" ref="F523">IFERROR(IF(INDEX('Disaggregation Data'!$L$315:$L$536,MATCH(LEFT(X523,255),LEFT('Disaggregation Data'!$J$315:$J$536,255),0))=0,"",INDEX('Disaggregation Data'!$L$315:$L$536,MATCH(LEFT(X523,255),LEFT('Disaggregation Data'!J$315:$J$536,255),0))),"")</f>
        <v/>
      </c>
      <c r="G523" s="441" t="str">
        <f t="array" ref="G523">IFERROR(IF(INDEX('Disaggregation Data'!$M$315:$M$536,MATCH(LEFT(X523,255),LEFT('Disaggregation Data'!$J$315:$J$536,255),0))=0,(E523/F523)*100,INDEX('Disaggregation Data'!$M$315:$M$536,MATCH(LEFT(X523,255),LEFT('Disaggregation Data'!J$315:$J$536,255),0))),"")</f>
        <v/>
      </c>
      <c r="H523" s="389" t="str">
        <f t="array" ref="H523">IFERROR(IF(INDEX('Disaggregation Data'!$N$315:$N$536,MATCH(LEFT(X523,255),LEFT('Disaggregation Data'!$J$315:$J$536,255),0))=0,"",INDEX('Disaggregation Data'!$N$315:$N$536,MATCH(LEFT(X523,255),LEFT('Disaggregation Data'!J$315:$J$536,255),0))),"")</f>
        <v/>
      </c>
      <c r="I523" s="470"/>
      <c r="J523" s="470"/>
      <c r="K523" s="470"/>
      <c r="L523" s="470"/>
      <c r="M523" s="470"/>
      <c r="N523" s="470"/>
      <c r="O523" s="470"/>
      <c r="P523" s="470"/>
      <c r="Q523" s="470"/>
      <c r="R523" s="470"/>
      <c r="S523" s="470"/>
      <c r="T523" s="470"/>
      <c r="U523" s="389" t="str">
        <f t="array" ref="U523">IFERROR(IF(INDEX('Disaggregation Data'!$O$315:$O$536,MATCH(LEFT(X523,255),LEFT('Disaggregation Data'!$J$315:$J$536,255),0))=0,"",INDEX('Disaggregation Data'!$O$315:$O$536,MATCH(LEFT(X523,255),LEFT('Disaggregation Data'!J$315:$J$536,255),0))),"")</f>
        <v/>
      </c>
      <c r="V523" s="401" t="str">
        <f t="array" ref="V523">IFERROR(IF(INDEX('Disaggregation Data'!$P$315:$P$536,MATCH(LEFT(X523,255),LEFT('Disaggregation Data'!$J$315:$J$536,255),0))=0,"",INDEX('Disaggregation Data'!$P$315:$P$536,MATCH(LEFT(X523,255),LEFT('Disaggregation Data'!J$315:$J$536,255),0))),"")</f>
        <v/>
      </c>
      <c r="W523" s="471"/>
      <c r="X523" s="471" t="str">
        <f t="shared" si="36"/>
        <v/>
      </c>
      <c r="Y523" s="471">
        <f t="shared" si="37"/>
        <v>197</v>
      </c>
      <c r="Z523" s="471" t="str">
        <f t="shared" si="38"/>
        <v/>
      </c>
      <c r="AA523" s="471" t="b">
        <f t="shared" si="39"/>
        <v>0</v>
      </c>
      <c r="AB523" s="471" t="s">
        <v>1984</v>
      </c>
      <c r="AC523" s="471" t="str">
        <f t="array" ref="AC523">IFERROR(IF(INDEX('Disaggregation Records'!$G$95:$G$183,MATCH(LEFT(Z523,255),LEFT('Disaggregation Records'!$D$95:$D$183,255),0))=0,"",INDEX('Disaggregation Records'!$G$95:$G$183,MATCH(LEFT(Z523,255),LEFT('Disaggregation Records'!$D$95:$D$183,255),0))),"")</f>
        <v/>
      </c>
      <c r="AD523" s="471" t="s">
        <v>779</v>
      </c>
      <c r="AE523" s="219"/>
      <c r="AF523" s="135"/>
      <c r="AG523" s="135"/>
    </row>
    <row r="524" spans="1:33" ht="37.5" customHeight="1" x14ac:dyDescent="0.3">
      <c r="A524" s="366">
        <v>20</v>
      </c>
      <c r="B524" s="383" t="str">
        <f>IFERROR(VLOOKUP(A524,'Coverage Indicators - Section D'!$A$10:$Y$34,25,FALSE),"")</f>
        <v/>
      </c>
      <c r="C524" s="466" t="str">
        <f t="array" ref="C524">IFERROR(IF(INDEX('Disaggregation Records'!$E$95:$E$183,MATCH(LEFT(Z524,255),LEFT('Disaggregation Records'!$D$95:$D$183,255),0))=0,"",INDEX('Disaggregation Records'!$E$95:$E$183,MATCH(LEFT(Z524,255),LEFT('Disaggregation Records'!$D$95:$D$183,255),0))),"")</f>
        <v/>
      </c>
      <c r="D524" s="466" t="str">
        <f t="array" ref="D524">IFERROR(IF(INDEX('Disaggregation Records'!$F$95:$F$183,MATCH(LEFT(Z524,255),LEFT('Disaggregation Records'!$D$95:$D$183,255),0))=0,"",INDEX('Disaggregation Records'!$F$95:$F$183,MATCH(LEFT(Z524,255),LEFT('Disaggregation Records'!$D$95:$D$183,255),0))),"")</f>
        <v/>
      </c>
      <c r="E524" s="385" t="str">
        <f t="array" ref="E524">IFERROR(IF(INDEX('Disaggregation Data'!$K$315:$K$536,MATCH(LEFT(X524,255),LEFT('Disaggregation Data'!$J$315:$J$536,255),0))=0,"",INDEX('Disaggregation Data'!$K$315:$K$536,MATCH(LEFT(X524,255),LEFT('Disaggregation Data'!J$315:$J$536,255),0))),"")</f>
        <v/>
      </c>
      <c r="F524" s="386" t="str">
        <f t="array" ref="F524">IFERROR(IF(INDEX('Disaggregation Data'!$L$315:$L$536,MATCH(LEFT(X524,255),LEFT('Disaggregation Data'!$J$315:$J$536,255),0))=0,"",INDEX('Disaggregation Data'!$L$315:$L$536,MATCH(LEFT(X524,255),LEFT('Disaggregation Data'!J$315:$J$536,255),0))),"")</f>
        <v/>
      </c>
      <c r="G524" s="441" t="str">
        <f t="array" ref="G524">IFERROR(IF(INDEX('Disaggregation Data'!$M$315:$M$536,MATCH(LEFT(X524,255),LEFT('Disaggregation Data'!$J$315:$J$536,255),0))=0,(E524/F524)*100,INDEX('Disaggregation Data'!$M$315:$M$536,MATCH(LEFT(X524,255),LEFT('Disaggregation Data'!J$315:$J$536,255),0))),"")</f>
        <v/>
      </c>
      <c r="H524" s="389" t="str">
        <f t="array" ref="H524">IFERROR(IF(INDEX('Disaggregation Data'!$N$315:$N$536,MATCH(LEFT(X524,255),LEFT('Disaggregation Data'!$J$315:$J$536,255),0))=0,"",INDEX('Disaggregation Data'!$N$315:$N$536,MATCH(LEFT(X524,255),LEFT('Disaggregation Data'!J$315:$J$536,255),0))),"")</f>
        <v/>
      </c>
      <c r="I524" s="470"/>
      <c r="J524" s="470"/>
      <c r="K524" s="470"/>
      <c r="L524" s="470"/>
      <c r="M524" s="470"/>
      <c r="N524" s="470"/>
      <c r="O524" s="470"/>
      <c r="P524" s="470"/>
      <c r="Q524" s="470"/>
      <c r="R524" s="470"/>
      <c r="S524" s="470"/>
      <c r="T524" s="470"/>
      <c r="U524" s="389" t="str">
        <f t="array" ref="U524">IFERROR(IF(INDEX('Disaggregation Data'!$O$315:$O$536,MATCH(LEFT(X524,255),LEFT('Disaggregation Data'!$J$315:$J$536,255),0))=0,"",INDEX('Disaggregation Data'!$O$315:$O$536,MATCH(LEFT(X524,255),LEFT('Disaggregation Data'!J$315:$J$536,255),0))),"")</f>
        <v/>
      </c>
      <c r="V524" s="401" t="str">
        <f t="array" ref="V524">IFERROR(IF(INDEX('Disaggregation Data'!$P$315:$P$536,MATCH(LEFT(X524,255),LEFT('Disaggregation Data'!$J$315:$J$536,255),0))=0,"",INDEX('Disaggregation Data'!$P$315:$P$536,MATCH(LEFT(X524,255),LEFT('Disaggregation Data'!J$315:$J$536,255),0))),"")</f>
        <v/>
      </c>
      <c r="W524" s="471"/>
      <c r="X524" s="471" t="str">
        <f t="shared" si="36"/>
        <v/>
      </c>
      <c r="Y524" s="471">
        <f t="shared" si="37"/>
        <v>198</v>
      </c>
      <c r="Z524" s="471" t="str">
        <f t="shared" si="38"/>
        <v/>
      </c>
      <c r="AA524" s="471" t="b">
        <f t="shared" si="39"/>
        <v>0</v>
      </c>
      <c r="AB524" s="471" t="s">
        <v>1985</v>
      </c>
      <c r="AC524" s="471" t="str">
        <f t="array" ref="AC524">IFERROR(IF(INDEX('Disaggregation Records'!$G$95:$G$183,MATCH(LEFT(Z524,255),LEFT('Disaggregation Records'!$D$95:$D$183,255),0))=0,"",INDEX('Disaggregation Records'!$G$95:$G$183,MATCH(LEFT(Z524,255),LEFT('Disaggregation Records'!$D$95:$D$183,255),0))),"")</f>
        <v/>
      </c>
      <c r="AD524" s="471" t="s">
        <v>779</v>
      </c>
      <c r="AE524" s="219"/>
      <c r="AF524" s="135"/>
      <c r="AG524" s="135"/>
    </row>
    <row r="525" spans="1:33" ht="37.5" customHeight="1" x14ac:dyDescent="0.3">
      <c r="A525" s="366">
        <v>20</v>
      </c>
      <c r="B525" s="383" t="str">
        <f>IFERROR(VLOOKUP(A525,'Coverage Indicators - Section D'!$A$10:$Y$34,25,FALSE),"")</f>
        <v/>
      </c>
      <c r="C525" s="466" t="str">
        <f t="array" ref="C525">IFERROR(IF(INDEX('Disaggregation Records'!$E$95:$E$183,MATCH(LEFT(Z525,255),LEFT('Disaggregation Records'!$D$95:$D$183,255),0))=0,"",INDEX('Disaggregation Records'!$E$95:$E$183,MATCH(LEFT(Z525,255),LEFT('Disaggregation Records'!$D$95:$D$183,255),0))),"")</f>
        <v/>
      </c>
      <c r="D525" s="466" t="str">
        <f t="array" ref="D525">IFERROR(IF(INDEX('Disaggregation Records'!$F$95:$F$183,MATCH(LEFT(Z525,255),LEFT('Disaggregation Records'!$D$95:$D$183,255),0))=0,"",INDEX('Disaggregation Records'!$F$95:$F$183,MATCH(LEFT(Z525,255),LEFT('Disaggregation Records'!$D$95:$D$183,255),0))),"")</f>
        <v/>
      </c>
      <c r="E525" s="385" t="str">
        <f t="array" ref="E525">IFERROR(IF(INDEX('Disaggregation Data'!$K$315:$K$536,MATCH(LEFT(X525,255),LEFT('Disaggregation Data'!$J$315:$J$536,255),0))=0,"",INDEX('Disaggregation Data'!$K$315:$K$536,MATCH(LEFT(X525,255),LEFT('Disaggregation Data'!J$315:$J$536,255),0))),"")</f>
        <v/>
      </c>
      <c r="F525" s="386" t="str">
        <f t="array" ref="F525">IFERROR(IF(INDEX('Disaggregation Data'!$L$315:$L$536,MATCH(LEFT(X525,255),LEFT('Disaggregation Data'!$J$315:$J$536,255),0))=0,"",INDEX('Disaggregation Data'!$L$315:$L$536,MATCH(LEFT(X525,255),LEFT('Disaggregation Data'!J$315:$J$536,255),0))),"")</f>
        <v/>
      </c>
      <c r="G525" s="441" t="str">
        <f t="array" ref="G525">IFERROR(IF(INDEX('Disaggregation Data'!$M$315:$M$536,MATCH(LEFT(X525,255),LEFT('Disaggregation Data'!$J$315:$J$536,255),0))=0,(E525/F525)*100,INDEX('Disaggregation Data'!$M$315:$M$536,MATCH(LEFT(X525,255),LEFT('Disaggregation Data'!J$315:$J$536,255),0))),"")</f>
        <v/>
      </c>
      <c r="H525" s="389" t="str">
        <f t="array" ref="H525">IFERROR(IF(INDEX('Disaggregation Data'!$N$315:$N$536,MATCH(LEFT(X525,255),LEFT('Disaggregation Data'!$J$315:$J$536,255),0))=0,"",INDEX('Disaggregation Data'!$N$315:$N$536,MATCH(LEFT(X525,255),LEFT('Disaggregation Data'!J$315:$J$536,255),0))),"")</f>
        <v/>
      </c>
      <c r="I525" s="470"/>
      <c r="J525" s="470"/>
      <c r="K525" s="470"/>
      <c r="L525" s="470"/>
      <c r="M525" s="470"/>
      <c r="N525" s="470"/>
      <c r="O525" s="470"/>
      <c r="P525" s="470"/>
      <c r="Q525" s="470"/>
      <c r="R525" s="470"/>
      <c r="S525" s="470"/>
      <c r="T525" s="470"/>
      <c r="U525" s="389" t="str">
        <f t="array" ref="U525">IFERROR(IF(INDEX('Disaggregation Data'!$O$315:$O$536,MATCH(LEFT(X525,255),LEFT('Disaggregation Data'!$J$315:$J$536,255),0))=0,"",INDEX('Disaggregation Data'!$O$315:$O$536,MATCH(LEFT(X525,255),LEFT('Disaggregation Data'!J$315:$J$536,255),0))),"")</f>
        <v/>
      </c>
      <c r="V525" s="401" t="str">
        <f t="array" ref="V525">IFERROR(IF(INDEX('Disaggregation Data'!$P$315:$P$536,MATCH(LEFT(X525,255),LEFT('Disaggregation Data'!$J$315:$J$536,255),0))=0,"",INDEX('Disaggregation Data'!$P$315:$P$536,MATCH(LEFT(X525,255),LEFT('Disaggregation Data'!J$315:$J$536,255),0))),"")</f>
        <v/>
      </c>
      <c r="W525" s="471"/>
      <c r="X525" s="471" t="str">
        <f t="shared" si="36"/>
        <v/>
      </c>
      <c r="Y525" s="471">
        <f t="shared" si="37"/>
        <v>199</v>
      </c>
      <c r="Z525" s="471" t="str">
        <f t="shared" si="38"/>
        <v/>
      </c>
      <c r="AA525" s="471" t="b">
        <f t="shared" si="39"/>
        <v>0</v>
      </c>
      <c r="AB525" s="471" t="s">
        <v>1986</v>
      </c>
      <c r="AC525" s="471" t="str">
        <f t="array" ref="AC525">IFERROR(IF(INDEX('Disaggregation Records'!$G$95:$G$183,MATCH(LEFT(Z525,255),LEFT('Disaggregation Records'!$D$95:$D$183,255),0))=0,"",INDEX('Disaggregation Records'!$G$95:$G$183,MATCH(LEFT(Z525,255),LEFT('Disaggregation Records'!$D$95:$D$183,255),0))),"")</f>
        <v/>
      </c>
      <c r="AD525" s="471" t="s">
        <v>779</v>
      </c>
      <c r="AE525" s="219"/>
      <c r="AF525" s="135"/>
      <c r="AG525" s="135"/>
    </row>
    <row r="526" spans="1:33" ht="37.5" customHeight="1" x14ac:dyDescent="0.3">
      <c r="A526" s="366">
        <v>20</v>
      </c>
      <c r="B526" s="383" t="str">
        <f>IFERROR(VLOOKUP(A526,'Coverage Indicators - Section D'!$A$10:$Y$34,25,FALSE),"")</f>
        <v/>
      </c>
      <c r="C526" s="466" t="str">
        <f t="array" ref="C526">IFERROR(IF(INDEX('Disaggregation Records'!$E$95:$E$183,MATCH(LEFT(Z526,255),LEFT('Disaggregation Records'!$D$95:$D$183,255),0))=0,"",INDEX('Disaggregation Records'!$E$95:$E$183,MATCH(LEFT(Z526,255),LEFT('Disaggregation Records'!$D$95:$D$183,255),0))),"")</f>
        <v/>
      </c>
      <c r="D526" s="466" t="str">
        <f t="array" ref="D526">IFERROR(IF(INDEX('Disaggregation Records'!$F$95:$F$183,MATCH(LEFT(Z526,255),LEFT('Disaggregation Records'!$D$95:$D$183,255),0))=0,"",INDEX('Disaggregation Records'!$F$95:$F$183,MATCH(LEFT(Z526,255),LEFT('Disaggregation Records'!$D$95:$D$183,255),0))),"")</f>
        <v/>
      </c>
      <c r="E526" s="385" t="str">
        <f t="array" ref="E526">IFERROR(IF(INDEX('Disaggregation Data'!$K$315:$K$536,MATCH(LEFT(X526,255),LEFT('Disaggregation Data'!$J$315:$J$536,255),0))=0,"",INDEX('Disaggregation Data'!$K$315:$K$536,MATCH(LEFT(X526,255),LEFT('Disaggregation Data'!J$315:$J$536,255),0))),"")</f>
        <v/>
      </c>
      <c r="F526" s="386" t="str">
        <f t="array" ref="F526">IFERROR(IF(INDEX('Disaggregation Data'!$L$315:$L$536,MATCH(LEFT(X526,255),LEFT('Disaggregation Data'!$J$315:$J$536,255),0))=0,"",INDEX('Disaggregation Data'!$L$315:$L$536,MATCH(LEFT(X526,255),LEFT('Disaggregation Data'!J$315:$J$536,255),0))),"")</f>
        <v/>
      </c>
      <c r="G526" s="441" t="str">
        <f t="array" ref="G526">IFERROR(IF(INDEX('Disaggregation Data'!$M$315:$M$536,MATCH(LEFT(X526,255),LEFT('Disaggregation Data'!$J$315:$J$536,255),0))=0,(E526/F526)*100,INDEX('Disaggregation Data'!$M$315:$M$536,MATCH(LEFT(X526,255),LEFT('Disaggregation Data'!J$315:$J$536,255),0))),"")</f>
        <v/>
      </c>
      <c r="H526" s="389" t="str">
        <f t="array" ref="H526">IFERROR(IF(INDEX('Disaggregation Data'!$N$315:$N$536,MATCH(LEFT(X526,255),LEFT('Disaggregation Data'!$J$315:$J$536,255),0))=0,"",INDEX('Disaggregation Data'!$N$315:$N$536,MATCH(LEFT(X526,255),LEFT('Disaggregation Data'!J$315:$J$536,255),0))),"")</f>
        <v/>
      </c>
      <c r="I526" s="470"/>
      <c r="J526" s="470"/>
      <c r="K526" s="470"/>
      <c r="L526" s="470"/>
      <c r="M526" s="470"/>
      <c r="N526" s="470"/>
      <c r="O526" s="470"/>
      <c r="P526" s="470"/>
      <c r="Q526" s="470"/>
      <c r="R526" s="470"/>
      <c r="S526" s="470"/>
      <c r="T526" s="470"/>
      <c r="U526" s="389" t="str">
        <f t="array" ref="U526">IFERROR(IF(INDEX('Disaggregation Data'!$O$315:$O$536,MATCH(LEFT(X526,255),LEFT('Disaggregation Data'!$J$315:$J$536,255),0))=0,"",INDEX('Disaggregation Data'!$O$315:$O$536,MATCH(LEFT(X526,255),LEFT('Disaggregation Data'!J$315:$J$536,255),0))),"")</f>
        <v/>
      </c>
      <c r="V526" s="401" t="str">
        <f t="array" ref="V526">IFERROR(IF(INDEX('Disaggregation Data'!$P$315:$P$536,MATCH(LEFT(X526,255),LEFT('Disaggregation Data'!$J$315:$J$536,255),0))=0,"",INDEX('Disaggregation Data'!$P$315:$P$536,MATCH(LEFT(X526,255),LEFT('Disaggregation Data'!J$315:$J$536,255),0))),"")</f>
        <v/>
      </c>
      <c r="W526" s="471"/>
      <c r="X526" s="471" t="str">
        <f t="shared" si="36"/>
        <v/>
      </c>
      <c r="Y526" s="471">
        <f t="shared" si="37"/>
        <v>200</v>
      </c>
      <c r="Z526" s="471" t="str">
        <f t="shared" si="38"/>
        <v/>
      </c>
      <c r="AA526" s="471" t="b">
        <f t="shared" si="39"/>
        <v>0</v>
      </c>
      <c r="AB526" s="471" t="s">
        <v>1987</v>
      </c>
      <c r="AC526" s="471" t="str">
        <f t="array" ref="AC526">IFERROR(IF(INDEX('Disaggregation Records'!$G$95:$G$183,MATCH(LEFT(Z526,255),LEFT('Disaggregation Records'!$D$95:$D$183,255),0))=0,"",INDEX('Disaggregation Records'!$G$95:$G$183,MATCH(LEFT(Z526,255),LEFT('Disaggregation Records'!$D$95:$D$183,255),0))),"")</f>
        <v/>
      </c>
      <c r="AD526" s="471" t="s">
        <v>779</v>
      </c>
      <c r="AE526" s="219"/>
      <c r="AF526" s="135"/>
      <c r="AG526" s="135"/>
    </row>
    <row r="527" spans="1:33" ht="37.5" customHeight="1" x14ac:dyDescent="0.3">
      <c r="A527" s="366">
        <v>21</v>
      </c>
      <c r="B527" s="383" t="str">
        <f>IFERROR(VLOOKUP(A527,'Coverage Indicators - Section D'!$A$10:$Y$34,25,FALSE),"")</f>
        <v/>
      </c>
      <c r="C527" s="466" t="str">
        <f t="array" ref="C527">IFERROR(IF(INDEX('Disaggregation Records'!$E$95:$E$183,MATCH(LEFT(Z527,255),LEFT('Disaggregation Records'!$D$95:$D$183,255),0))=0,"",INDEX('Disaggregation Records'!$E$95:$E$183,MATCH(LEFT(Z527,255),LEFT('Disaggregation Records'!$D$95:$D$183,255),0))),"")</f>
        <v/>
      </c>
      <c r="D527" s="466" t="str">
        <f t="array" ref="D527">IFERROR(IF(INDEX('Disaggregation Records'!$F$95:$F$183,MATCH(LEFT(Z527,255),LEFT('Disaggregation Records'!$D$95:$D$183,255),0))=0,"",INDEX('Disaggregation Records'!$F$95:$F$183,MATCH(LEFT(Z527,255),LEFT('Disaggregation Records'!$D$95:$D$183,255),0))),"")</f>
        <v/>
      </c>
      <c r="E527" s="385" t="str">
        <f t="array" ref="E527">IFERROR(IF(INDEX('Disaggregation Data'!$K$315:$K$536,MATCH(LEFT(X527,255),LEFT('Disaggregation Data'!$J$315:$J$536,255),0))=0,"",INDEX('Disaggregation Data'!$K$315:$K$536,MATCH(LEFT(X527,255),LEFT('Disaggregation Data'!J$315:$J$536,255),0))),"")</f>
        <v/>
      </c>
      <c r="F527" s="386" t="str">
        <f t="array" ref="F527">IFERROR(IF(INDEX('Disaggregation Data'!$L$315:$L$536,MATCH(LEFT(X527,255),LEFT('Disaggregation Data'!$J$315:$J$536,255),0))=0,"",INDEX('Disaggregation Data'!$L$315:$L$536,MATCH(LEFT(X527,255),LEFT('Disaggregation Data'!J$315:$J$536,255),0))),"")</f>
        <v/>
      </c>
      <c r="G527" s="441" t="str">
        <f t="array" ref="G527">IFERROR(IF(INDEX('Disaggregation Data'!$M$315:$M$536,MATCH(LEFT(X527,255),LEFT('Disaggregation Data'!$J$315:$J$536,255),0))=0,(E527/F527)*100,INDEX('Disaggregation Data'!$M$315:$M$536,MATCH(LEFT(X527,255),LEFT('Disaggregation Data'!J$315:$J$536,255),0))),"")</f>
        <v/>
      </c>
      <c r="H527" s="389" t="str">
        <f t="array" ref="H527">IFERROR(IF(INDEX('Disaggregation Data'!$N$315:$N$536,MATCH(LEFT(X527,255),LEFT('Disaggregation Data'!$J$315:$J$536,255),0))=0,"",INDEX('Disaggregation Data'!$N$315:$N$536,MATCH(LEFT(X527,255),LEFT('Disaggregation Data'!J$315:$J$536,255),0))),"")</f>
        <v/>
      </c>
      <c r="I527" s="470"/>
      <c r="J527" s="470"/>
      <c r="K527" s="470"/>
      <c r="L527" s="470"/>
      <c r="M527" s="470"/>
      <c r="N527" s="470"/>
      <c r="O527" s="470"/>
      <c r="P527" s="470"/>
      <c r="Q527" s="470"/>
      <c r="R527" s="470"/>
      <c r="S527" s="470"/>
      <c r="T527" s="470"/>
      <c r="U527" s="389" t="str">
        <f t="array" ref="U527">IFERROR(IF(INDEX('Disaggregation Data'!$O$315:$O$536,MATCH(LEFT(X527,255),LEFT('Disaggregation Data'!$J$315:$J$536,255),0))=0,"",INDEX('Disaggregation Data'!$O$315:$O$536,MATCH(LEFT(X527,255),LEFT('Disaggregation Data'!J$315:$J$536,255),0))),"")</f>
        <v/>
      </c>
      <c r="V527" s="401" t="str">
        <f t="array" ref="V527">IFERROR(IF(INDEX('Disaggregation Data'!$P$315:$P$536,MATCH(LEFT(X527,255),LEFT('Disaggregation Data'!$J$315:$J$536,255),0))=0,"",INDEX('Disaggregation Data'!$P$315:$P$536,MATCH(LEFT(X527,255),LEFT('Disaggregation Data'!J$315:$J$536,255),0))),"")</f>
        <v/>
      </c>
      <c r="W527" s="471"/>
      <c r="X527" s="471" t="str">
        <f t="shared" si="36"/>
        <v/>
      </c>
      <c r="Y527" s="471">
        <f t="shared" si="37"/>
        <v>201</v>
      </c>
      <c r="Z527" s="471" t="str">
        <f t="shared" si="38"/>
        <v/>
      </c>
      <c r="AA527" s="471" t="b">
        <f t="shared" si="39"/>
        <v>0</v>
      </c>
      <c r="AB527" s="471" t="s">
        <v>1988</v>
      </c>
      <c r="AC527" s="471" t="str">
        <f t="array" ref="AC527">IFERROR(IF(INDEX('Disaggregation Records'!$G$95:$G$183,MATCH(LEFT(Z527,255),LEFT('Disaggregation Records'!$D$95:$D$183,255),0))=0,"",INDEX('Disaggregation Records'!$G$95:$G$183,MATCH(LEFT(Z527,255),LEFT('Disaggregation Records'!$D$95:$D$183,255),0))),"")</f>
        <v/>
      </c>
      <c r="AD527" s="471" t="s">
        <v>780</v>
      </c>
      <c r="AE527" s="219"/>
      <c r="AF527" s="135"/>
      <c r="AG527" s="135"/>
    </row>
    <row r="528" spans="1:33" ht="37.5" customHeight="1" x14ac:dyDescent="0.3">
      <c r="A528" s="366">
        <v>21</v>
      </c>
      <c r="B528" s="383" t="str">
        <f>IFERROR(VLOOKUP(A528,'Coverage Indicators - Section D'!$A$10:$Y$34,25,FALSE),"")</f>
        <v/>
      </c>
      <c r="C528" s="466" t="str">
        <f t="array" ref="C528">IFERROR(IF(INDEX('Disaggregation Records'!$E$95:$E$183,MATCH(LEFT(Z528,255),LEFT('Disaggregation Records'!$D$95:$D$183,255),0))=0,"",INDEX('Disaggregation Records'!$E$95:$E$183,MATCH(LEFT(Z528,255),LEFT('Disaggregation Records'!$D$95:$D$183,255),0))),"")</f>
        <v/>
      </c>
      <c r="D528" s="466" t="str">
        <f t="array" ref="D528">IFERROR(IF(INDEX('Disaggregation Records'!$F$95:$F$183,MATCH(LEFT(Z528,255),LEFT('Disaggregation Records'!$D$95:$D$183,255),0))=0,"",INDEX('Disaggregation Records'!$F$95:$F$183,MATCH(LEFT(Z528,255),LEFT('Disaggregation Records'!$D$95:$D$183,255),0))),"")</f>
        <v/>
      </c>
      <c r="E528" s="385" t="str">
        <f t="array" ref="E528">IFERROR(IF(INDEX('Disaggregation Data'!$K$315:$K$536,MATCH(LEFT(X528,255),LEFT('Disaggregation Data'!$J$315:$J$536,255),0))=0,"",INDEX('Disaggregation Data'!$K$315:$K$536,MATCH(LEFT(X528,255),LEFT('Disaggregation Data'!J$315:$J$536,255),0))),"")</f>
        <v/>
      </c>
      <c r="F528" s="386" t="str">
        <f t="array" ref="F528">IFERROR(IF(INDEX('Disaggregation Data'!$L$315:$L$536,MATCH(LEFT(X528,255),LEFT('Disaggregation Data'!$J$315:$J$536,255),0))=0,"",INDEX('Disaggregation Data'!$L$315:$L$536,MATCH(LEFT(X528,255),LEFT('Disaggregation Data'!J$315:$J$536,255),0))),"")</f>
        <v/>
      </c>
      <c r="G528" s="441" t="str">
        <f t="array" ref="G528">IFERROR(IF(INDEX('Disaggregation Data'!$M$315:$M$536,MATCH(LEFT(X528,255),LEFT('Disaggregation Data'!$J$315:$J$536,255),0))=0,(E528/F528)*100,INDEX('Disaggregation Data'!$M$315:$M$536,MATCH(LEFT(X528,255),LEFT('Disaggregation Data'!J$315:$J$536,255),0))),"")</f>
        <v/>
      </c>
      <c r="H528" s="389" t="str">
        <f t="array" ref="H528">IFERROR(IF(INDEX('Disaggregation Data'!$N$315:$N$536,MATCH(LEFT(X528,255),LEFT('Disaggregation Data'!$J$315:$J$536,255),0))=0,"",INDEX('Disaggregation Data'!$N$315:$N$536,MATCH(LEFT(X528,255),LEFT('Disaggregation Data'!J$315:$J$536,255),0))),"")</f>
        <v/>
      </c>
      <c r="I528" s="470"/>
      <c r="J528" s="470"/>
      <c r="K528" s="470"/>
      <c r="L528" s="470"/>
      <c r="M528" s="470"/>
      <c r="N528" s="470"/>
      <c r="O528" s="470"/>
      <c r="P528" s="470"/>
      <c r="Q528" s="470"/>
      <c r="R528" s="470"/>
      <c r="S528" s="470"/>
      <c r="T528" s="470"/>
      <c r="U528" s="389" t="str">
        <f t="array" ref="U528">IFERROR(IF(INDEX('Disaggregation Data'!$O$315:$O$536,MATCH(LEFT(X528,255),LEFT('Disaggregation Data'!$J$315:$J$536,255),0))=0,"",INDEX('Disaggregation Data'!$O$315:$O$536,MATCH(LEFT(X528,255),LEFT('Disaggregation Data'!J$315:$J$536,255),0))),"")</f>
        <v/>
      </c>
      <c r="V528" s="401" t="str">
        <f t="array" ref="V528">IFERROR(IF(INDEX('Disaggregation Data'!$P$315:$P$536,MATCH(LEFT(X528,255),LEFT('Disaggregation Data'!$J$315:$J$536,255),0))=0,"",INDEX('Disaggregation Data'!$P$315:$P$536,MATCH(LEFT(X528,255),LEFT('Disaggregation Data'!J$315:$J$536,255),0))),"")</f>
        <v/>
      </c>
      <c r="W528" s="471"/>
      <c r="X528" s="471" t="str">
        <f t="shared" si="36"/>
        <v/>
      </c>
      <c r="Y528" s="471">
        <f t="shared" si="37"/>
        <v>202</v>
      </c>
      <c r="Z528" s="471" t="str">
        <f t="shared" si="38"/>
        <v/>
      </c>
      <c r="AA528" s="471" t="b">
        <f t="shared" si="39"/>
        <v>0</v>
      </c>
      <c r="AB528" s="471" t="s">
        <v>1989</v>
      </c>
      <c r="AC528" s="471" t="str">
        <f t="array" ref="AC528">IFERROR(IF(INDEX('Disaggregation Records'!$G$95:$G$183,MATCH(LEFT(Z528,255),LEFT('Disaggregation Records'!$D$95:$D$183,255),0))=0,"",INDEX('Disaggregation Records'!$G$95:$G$183,MATCH(LEFT(Z528,255),LEFT('Disaggregation Records'!$D$95:$D$183,255),0))),"")</f>
        <v/>
      </c>
      <c r="AD528" s="471" t="s">
        <v>780</v>
      </c>
      <c r="AE528" s="219"/>
      <c r="AF528" s="135"/>
      <c r="AG528" s="135"/>
    </row>
    <row r="529" spans="1:33" ht="37.5" customHeight="1" x14ac:dyDescent="0.3">
      <c r="A529" s="366">
        <v>21</v>
      </c>
      <c r="B529" s="383" t="str">
        <f>IFERROR(VLOOKUP(A529,'Coverage Indicators - Section D'!$A$10:$Y$34,25,FALSE),"")</f>
        <v/>
      </c>
      <c r="C529" s="466" t="str">
        <f t="array" ref="C529">IFERROR(IF(INDEX('Disaggregation Records'!$E$95:$E$183,MATCH(LEFT(Z529,255),LEFT('Disaggregation Records'!$D$95:$D$183,255),0))=0,"",INDEX('Disaggregation Records'!$E$95:$E$183,MATCH(LEFT(Z529,255),LEFT('Disaggregation Records'!$D$95:$D$183,255),0))),"")</f>
        <v/>
      </c>
      <c r="D529" s="466" t="str">
        <f t="array" ref="D529">IFERROR(IF(INDEX('Disaggregation Records'!$F$95:$F$183,MATCH(LEFT(Z529,255),LEFT('Disaggregation Records'!$D$95:$D$183,255),0))=0,"",INDEX('Disaggregation Records'!$F$95:$F$183,MATCH(LEFT(Z529,255),LEFT('Disaggregation Records'!$D$95:$D$183,255),0))),"")</f>
        <v/>
      </c>
      <c r="E529" s="385" t="str">
        <f t="array" ref="E529">IFERROR(IF(INDEX('Disaggregation Data'!$K$315:$K$536,MATCH(LEFT(X529,255),LEFT('Disaggregation Data'!$J$315:$J$536,255),0))=0,"",INDEX('Disaggregation Data'!$K$315:$K$536,MATCH(LEFT(X529,255),LEFT('Disaggregation Data'!J$315:$J$536,255),0))),"")</f>
        <v/>
      </c>
      <c r="F529" s="386" t="str">
        <f t="array" ref="F529">IFERROR(IF(INDEX('Disaggregation Data'!$L$315:$L$536,MATCH(LEFT(X529,255),LEFT('Disaggregation Data'!$J$315:$J$536,255),0))=0,"",INDEX('Disaggregation Data'!$L$315:$L$536,MATCH(LEFT(X529,255),LEFT('Disaggregation Data'!J$315:$J$536,255),0))),"")</f>
        <v/>
      </c>
      <c r="G529" s="441" t="str">
        <f t="array" ref="G529">IFERROR(IF(INDEX('Disaggregation Data'!$M$315:$M$536,MATCH(LEFT(X529,255),LEFT('Disaggregation Data'!$J$315:$J$536,255),0))=0,(E529/F529)*100,INDEX('Disaggregation Data'!$M$315:$M$536,MATCH(LEFT(X529,255),LEFT('Disaggregation Data'!J$315:$J$536,255),0))),"")</f>
        <v/>
      </c>
      <c r="H529" s="389" t="str">
        <f t="array" ref="H529">IFERROR(IF(INDEX('Disaggregation Data'!$N$315:$N$536,MATCH(LEFT(X529,255),LEFT('Disaggregation Data'!$J$315:$J$536,255),0))=0,"",INDEX('Disaggregation Data'!$N$315:$N$536,MATCH(LEFT(X529,255),LEFT('Disaggregation Data'!J$315:$J$536,255),0))),"")</f>
        <v/>
      </c>
      <c r="I529" s="470"/>
      <c r="J529" s="470"/>
      <c r="K529" s="470"/>
      <c r="L529" s="470"/>
      <c r="M529" s="470"/>
      <c r="N529" s="470"/>
      <c r="O529" s="470"/>
      <c r="P529" s="470"/>
      <c r="Q529" s="470"/>
      <c r="R529" s="470"/>
      <c r="S529" s="470"/>
      <c r="T529" s="470"/>
      <c r="U529" s="389" t="str">
        <f t="array" ref="U529">IFERROR(IF(INDEX('Disaggregation Data'!$O$315:$O$536,MATCH(LEFT(X529,255),LEFT('Disaggregation Data'!$J$315:$J$536,255),0))=0,"",INDEX('Disaggregation Data'!$O$315:$O$536,MATCH(LEFT(X529,255),LEFT('Disaggregation Data'!J$315:$J$536,255),0))),"")</f>
        <v/>
      </c>
      <c r="V529" s="401" t="str">
        <f t="array" ref="V529">IFERROR(IF(INDEX('Disaggregation Data'!$P$315:$P$536,MATCH(LEFT(X529,255),LEFT('Disaggregation Data'!$J$315:$J$536,255),0))=0,"",INDEX('Disaggregation Data'!$P$315:$P$536,MATCH(LEFT(X529,255),LEFT('Disaggregation Data'!J$315:$J$536,255),0))),"")</f>
        <v/>
      </c>
      <c r="W529" s="471"/>
      <c r="X529" s="471" t="str">
        <f t="shared" si="36"/>
        <v/>
      </c>
      <c r="Y529" s="471">
        <f t="shared" si="37"/>
        <v>203</v>
      </c>
      <c r="Z529" s="471" t="str">
        <f t="shared" si="38"/>
        <v/>
      </c>
      <c r="AA529" s="471" t="b">
        <f t="shared" si="39"/>
        <v>0</v>
      </c>
      <c r="AB529" s="471" t="s">
        <v>1990</v>
      </c>
      <c r="AC529" s="471" t="str">
        <f t="array" ref="AC529">IFERROR(IF(INDEX('Disaggregation Records'!$G$95:$G$183,MATCH(LEFT(Z529,255),LEFT('Disaggregation Records'!$D$95:$D$183,255),0))=0,"",INDEX('Disaggregation Records'!$G$95:$G$183,MATCH(LEFT(Z529,255),LEFT('Disaggregation Records'!$D$95:$D$183,255),0))),"")</f>
        <v/>
      </c>
      <c r="AD529" s="471" t="s">
        <v>780</v>
      </c>
      <c r="AE529" s="219"/>
      <c r="AF529" s="135"/>
      <c r="AG529" s="135"/>
    </row>
    <row r="530" spans="1:33" ht="37.5" customHeight="1" x14ac:dyDescent="0.3">
      <c r="A530" s="366">
        <v>21</v>
      </c>
      <c r="B530" s="383" t="str">
        <f>IFERROR(VLOOKUP(A530,'Coverage Indicators - Section D'!$A$10:$Y$34,25,FALSE),"")</f>
        <v/>
      </c>
      <c r="C530" s="466" t="str">
        <f t="array" ref="C530">IFERROR(IF(INDEX('Disaggregation Records'!$E$95:$E$183,MATCH(LEFT(Z530,255),LEFT('Disaggregation Records'!$D$95:$D$183,255),0))=0,"",INDEX('Disaggregation Records'!$E$95:$E$183,MATCH(LEFT(Z530,255),LEFT('Disaggregation Records'!$D$95:$D$183,255),0))),"")</f>
        <v/>
      </c>
      <c r="D530" s="466" t="str">
        <f t="array" ref="D530">IFERROR(IF(INDEX('Disaggregation Records'!$F$95:$F$183,MATCH(LEFT(Z530,255),LEFT('Disaggregation Records'!$D$95:$D$183,255),0))=0,"",INDEX('Disaggregation Records'!$F$95:$F$183,MATCH(LEFT(Z530,255),LEFT('Disaggregation Records'!$D$95:$D$183,255),0))),"")</f>
        <v/>
      </c>
      <c r="E530" s="385" t="str">
        <f t="array" ref="E530">IFERROR(IF(INDEX('Disaggregation Data'!$K$315:$K$536,MATCH(LEFT(X530,255),LEFT('Disaggregation Data'!$J$315:$J$536,255),0))=0,"",INDEX('Disaggregation Data'!$K$315:$K$536,MATCH(LEFT(X530,255),LEFT('Disaggregation Data'!J$315:$J$536,255),0))),"")</f>
        <v/>
      </c>
      <c r="F530" s="386" t="str">
        <f t="array" ref="F530">IFERROR(IF(INDEX('Disaggregation Data'!$L$315:$L$536,MATCH(LEFT(X530,255),LEFT('Disaggregation Data'!$J$315:$J$536,255),0))=0,"",INDEX('Disaggregation Data'!$L$315:$L$536,MATCH(LEFT(X530,255),LEFT('Disaggregation Data'!J$315:$J$536,255),0))),"")</f>
        <v/>
      </c>
      <c r="G530" s="441" t="str">
        <f t="array" ref="G530">IFERROR(IF(INDEX('Disaggregation Data'!$M$315:$M$536,MATCH(LEFT(X530,255),LEFT('Disaggregation Data'!$J$315:$J$536,255),0))=0,(E530/F530)*100,INDEX('Disaggregation Data'!$M$315:$M$536,MATCH(LEFT(X530,255),LEFT('Disaggregation Data'!J$315:$J$536,255),0))),"")</f>
        <v/>
      </c>
      <c r="H530" s="389" t="str">
        <f t="array" ref="H530">IFERROR(IF(INDEX('Disaggregation Data'!$N$315:$N$536,MATCH(LEFT(X530,255),LEFT('Disaggregation Data'!$J$315:$J$536,255),0))=0,"",INDEX('Disaggregation Data'!$N$315:$N$536,MATCH(LEFT(X530,255),LEFT('Disaggregation Data'!J$315:$J$536,255),0))),"")</f>
        <v/>
      </c>
      <c r="I530" s="470"/>
      <c r="J530" s="470"/>
      <c r="K530" s="470"/>
      <c r="L530" s="470"/>
      <c r="M530" s="470"/>
      <c r="N530" s="470"/>
      <c r="O530" s="470"/>
      <c r="P530" s="470"/>
      <c r="Q530" s="470"/>
      <c r="R530" s="470"/>
      <c r="S530" s="470"/>
      <c r="T530" s="470"/>
      <c r="U530" s="389" t="str">
        <f t="array" ref="U530">IFERROR(IF(INDEX('Disaggregation Data'!$O$315:$O$536,MATCH(LEFT(X530,255),LEFT('Disaggregation Data'!$J$315:$J$536,255),0))=0,"",INDEX('Disaggregation Data'!$O$315:$O$536,MATCH(LEFT(X530,255),LEFT('Disaggregation Data'!J$315:$J$536,255),0))),"")</f>
        <v/>
      </c>
      <c r="V530" s="401" t="str">
        <f t="array" ref="V530">IFERROR(IF(INDEX('Disaggregation Data'!$P$315:$P$536,MATCH(LEFT(X530,255),LEFT('Disaggregation Data'!$J$315:$J$536,255),0))=0,"",INDEX('Disaggregation Data'!$P$315:$P$536,MATCH(LEFT(X530,255),LEFT('Disaggregation Data'!J$315:$J$536,255),0))),"")</f>
        <v/>
      </c>
      <c r="W530" s="471"/>
      <c r="X530" s="471" t="str">
        <f t="shared" si="36"/>
        <v/>
      </c>
      <c r="Y530" s="471">
        <f t="shared" si="37"/>
        <v>204</v>
      </c>
      <c r="Z530" s="471" t="str">
        <f t="shared" si="38"/>
        <v/>
      </c>
      <c r="AA530" s="471" t="b">
        <f t="shared" si="39"/>
        <v>0</v>
      </c>
      <c r="AB530" s="471" t="s">
        <v>1991</v>
      </c>
      <c r="AC530" s="471" t="str">
        <f t="array" ref="AC530">IFERROR(IF(INDEX('Disaggregation Records'!$G$95:$G$183,MATCH(LEFT(Z530,255),LEFT('Disaggregation Records'!$D$95:$D$183,255),0))=0,"",INDEX('Disaggregation Records'!$G$95:$G$183,MATCH(LEFT(Z530,255),LEFT('Disaggregation Records'!$D$95:$D$183,255),0))),"")</f>
        <v/>
      </c>
      <c r="AD530" s="471" t="s">
        <v>780</v>
      </c>
      <c r="AE530" s="219"/>
      <c r="AF530" s="135"/>
      <c r="AG530" s="135"/>
    </row>
    <row r="531" spans="1:33" ht="37.5" customHeight="1" x14ac:dyDescent="0.3">
      <c r="A531" s="366">
        <v>21</v>
      </c>
      <c r="B531" s="383" t="str">
        <f>IFERROR(VLOOKUP(A531,'Coverage Indicators - Section D'!$A$10:$Y$34,25,FALSE),"")</f>
        <v/>
      </c>
      <c r="C531" s="466" t="str">
        <f t="array" ref="C531">IFERROR(IF(INDEX('Disaggregation Records'!$E$95:$E$183,MATCH(LEFT(Z531,255),LEFT('Disaggregation Records'!$D$95:$D$183,255),0))=0,"",INDEX('Disaggregation Records'!$E$95:$E$183,MATCH(LEFT(Z531,255),LEFT('Disaggregation Records'!$D$95:$D$183,255),0))),"")</f>
        <v/>
      </c>
      <c r="D531" s="466" t="str">
        <f t="array" ref="D531">IFERROR(IF(INDEX('Disaggregation Records'!$F$95:$F$183,MATCH(LEFT(Z531,255),LEFT('Disaggregation Records'!$D$95:$D$183,255),0))=0,"",INDEX('Disaggregation Records'!$F$95:$F$183,MATCH(LEFT(Z531,255),LEFT('Disaggregation Records'!$D$95:$D$183,255),0))),"")</f>
        <v/>
      </c>
      <c r="E531" s="385" t="str">
        <f t="array" ref="E531">IFERROR(IF(INDEX('Disaggregation Data'!$K$315:$K$536,MATCH(LEFT(X531,255),LEFT('Disaggregation Data'!$J$315:$J$536,255),0))=0,"",INDEX('Disaggregation Data'!$K$315:$K$536,MATCH(LEFT(X531,255),LEFT('Disaggregation Data'!J$315:$J$536,255),0))),"")</f>
        <v/>
      </c>
      <c r="F531" s="386" t="str">
        <f t="array" ref="F531">IFERROR(IF(INDEX('Disaggregation Data'!$L$315:$L$536,MATCH(LEFT(X531,255),LEFT('Disaggregation Data'!$J$315:$J$536,255),0))=0,"",INDEX('Disaggregation Data'!$L$315:$L$536,MATCH(LEFT(X531,255),LEFT('Disaggregation Data'!J$315:$J$536,255),0))),"")</f>
        <v/>
      </c>
      <c r="G531" s="441" t="str">
        <f t="array" ref="G531">IFERROR(IF(INDEX('Disaggregation Data'!$M$315:$M$536,MATCH(LEFT(X531,255),LEFT('Disaggregation Data'!$J$315:$J$536,255),0))=0,(E531/F531)*100,INDEX('Disaggregation Data'!$M$315:$M$536,MATCH(LEFT(X531,255),LEFT('Disaggregation Data'!J$315:$J$536,255),0))),"")</f>
        <v/>
      </c>
      <c r="H531" s="389" t="str">
        <f t="array" ref="H531">IFERROR(IF(INDEX('Disaggregation Data'!$N$315:$N$536,MATCH(LEFT(X531,255),LEFT('Disaggregation Data'!$J$315:$J$536,255),0))=0,"",INDEX('Disaggregation Data'!$N$315:$N$536,MATCH(LEFT(X531,255),LEFT('Disaggregation Data'!J$315:$J$536,255),0))),"")</f>
        <v/>
      </c>
      <c r="I531" s="470"/>
      <c r="J531" s="470"/>
      <c r="K531" s="470"/>
      <c r="L531" s="470"/>
      <c r="M531" s="470"/>
      <c r="N531" s="470"/>
      <c r="O531" s="470"/>
      <c r="P531" s="470"/>
      <c r="Q531" s="470"/>
      <c r="R531" s="470"/>
      <c r="S531" s="470"/>
      <c r="T531" s="470"/>
      <c r="U531" s="389" t="str">
        <f t="array" ref="U531">IFERROR(IF(INDEX('Disaggregation Data'!$O$315:$O$536,MATCH(LEFT(X531,255),LEFT('Disaggregation Data'!$J$315:$J$536,255),0))=0,"",INDEX('Disaggregation Data'!$O$315:$O$536,MATCH(LEFT(X531,255),LEFT('Disaggregation Data'!J$315:$J$536,255),0))),"")</f>
        <v/>
      </c>
      <c r="V531" s="401" t="str">
        <f t="array" ref="V531">IFERROR(IF(INDEX('Disaggregation Data'!$P$315:$P$536,MATCH(LEFT(X531,255),LEFT('Disaggregation Data'!$J$315:$J$536,255),0))=0,"",INDEX('Disaggregation Data'!$P$315:$P$536,MATCH(LEFT(X531,255),LEFT('Disaggregation Data'!J$315:$J$536,255),0))),"")</f>
        <v/>
      </c>
      <c r="W531" s="471"/>
      <c r="X531" s="471" t="str">
        <f t="shared" si="36"/>
        <v/>
      </c>
      <c r="Y531" s="471">
        <f t="shared" si="37"/>
        <v>205</v>
      </c>
      <c r="Z531" s="471" t="str">
        <f t="shared" si="38"/>
        <v/>
      </c>
      <c r="AA531" s="471" t="b">
        <f t="shared" si="39"/>
        <v>0</v>
      </c>
      <c r="AB531" s="471" t="s">
        <v>1992</v>
      </c>
      <c r="AC531" s="471" t="str">
        <f t="array" ref="AC531">IFERROR(IF(INDEX('Disaggregation Records'!$G$95:$G$183,MATCH(LEFT(Z531,255),LEFT('Disaggregation Records'!$D$95:$D$183,255),0))=0,"",INDEX('Disaggregation Records'!$G$95:$G$183,MATCH(LEFT(Z531,255),LEFT('Disaggregation Records'!$D$95:$D$183,255),0))),"")</f>
        <v/>
      </c>
      <c r="AD531" s="471" t="s">
        <v>780</v>
      </c>
      <c r="AE531" s="219"/>
      <c r="AF531" s="135"/>
      <c r="AG531" s="135"/>
    </row>
    <row r="532" spans="1:33" ht="37.5" customHeight="1" x14ac:dyDescent="0.3">
      <c r="A532" s="366">
        <v>21</v>
      </c>
      <c r="B532" s="383" t="str">
        <f>IFERROR(VLOOKUP(A532,'Coverage Indicators - Section D'!$A$10:$Y$34,25,FALSE),"")</f>
        <v/>
      </c>
      <c r="C532" s="466" t="str">
        <f t="array" ref="C532">IFERROR(IF(INDEX('Disaggregation Records'!$E$95:$E$183,MATCH(LEFT(Z532,255),LEFT('Disaggregation Records'!$D$95:$D$183,255),0))=0,"",INDEX('Disaggregation Records'!$E$95:$E$183,MATCH(LEFT(Z532,255),LEFT('Disaggregation Records'!$D$95:$D$183,255),0))),"")</f>
        <v/>
      </c>
      <c r="D532" s="466" t="str">
        <f t="array" ref="D532">IFERROR(IF(INDEX('Disaggregation Records'!$F$95:$F$183,MATCH(LEFT(Z532,255),LEFT('Disaggregation Records'!$D$95:$D$183,255),0))=0,"",INDEX('Disaggregation Records'!$F$95:$F$183,MATCH(LEFT(Z532,255),LEFT('Disaggregation Records'!$D$95:$D$183,255),0))),"")</f>
        <v/>
      </c>
      <c r="E532" s="385" t="str">
        <f t="array" ref="E532">IFERROR(IF(INDEX('Disaggregation Data'!$K$315:$K$536,MATCH(LEFT(X532,255),LEFT('Disaggregation Data'!$J$315:$J$536,255),0))=0,"",INDEX('Disaggregation Data'!$K$315:$K$536,MATCH(LEFT(X532,255),LEFT('Disaggregation Data'!J$315:$J$536,255),0))),"")</f>
        <v/>
      </c>
      <c r="F532" s="386" t="str">
        <f t="array" ref="F532">IFERROR(IF(INDEX('Disaggregation Data'!$L$315:$L$536,MATCH(LEFT(X532,255),LEFT('Disaggregation Data'!$J$315:$J$536,255),0))=0,"",INDEX('Disaggregation Data'!$L$315:$L$536,MATCH(LEFT(X532,255),LEFT('Disaggregation Data'!J$315:$J$536,255),0))),"")</f>
        <v/>
      </c>
      <c r="G532" s="441" t="str">
        <f t="array" ref="G532">IFERROR(IF(INDEX('Disaggregation Data'!$M$315:$M$536,MATCH(LEFT(X532,255),LEFT('Disaggregation Data'!$J$315:$J$536,255),0))=0,(E532/F532)*100,INDEX('Disaggregation Data'!$M$315:$M$536,MATCH(LEFT(X532,255),LEFT('Disaggregation Data'!J$315:$J$536,255),0))),"")</f>
        <v/>
      </c>
      <c r="H532" s="389" t="str">
        <f t="array" ref="H532">IFERROR(IF(INDEX('Disaggregation Data'!$N$315:$N$536,MATCH(LEFT(X532,255),LEFT('Disaggregation Data'!$J$315:$J$536,255),0))=0,"",INDEX('Disaggregation Data'!$N$315:$N$536,MATCH(LEFT(X532,255),LEFT('Disaggregation Data'!J$315:$J$536,255),0))),"")</f>
        <v/>
      </c>
      <c r="I532" s="470"/>
      <c r="J532" s="470"/>
      <c r="K532" s="470"/>
      <c r="L532" s="470"/>
      <c r="M532" s="470"/>
      <c r="N532" s="470"/>
      <c r="O532" s="470"/>
      <c r="P532" s="470"/>
      <c r="Q532" s="470"/>
      <c r="R532" s="470"/>
      <c r="S532" s="470"/>
      <c r="T532" s="470"/>
      <c r="U532" s="389" t="str">
        <f t="array" ref="U532">IFERROR(IF(INDEX('Disaggregation Data'!$O$315:$O$536,MATCH(LEFT(X532,255),LEFT('Disaggregation Data'!$J$315:$J$536,255),0))=0,"",INDEX('Disaggregation Data'!$O$315:$O$536,MATCH(LEFT(X532,255),LEFT('Disaggregation Data'!J$315:$J$536,255),0))),"")</f>
        <v/>
      </c>
      <c r="V532" s="401" t="str">
        <f t="array" ref="V532">IFERROR(IF(INDEX('Disaggregation Data'!$P$315:$P$536,MATCH(LEFT(X532,255),LEFT('Disaggregation Data'!$J$315:$J$536,255),0))=0,"",INDEX('Disaggregation Data'!$P$315:$P$536,MATCH(LEFT(X532,255),LEFT('Disaggregation Data'!J$315:$J$536,255),0))),"")</f>
        <v/>
      </c>
      <c r="W532" s="471"/>
      <c r="X532" s="471" t="str">
        <f t="shared" si="36"/>
        <v/>
      </c>
      <c r="Y532" s="471">
        <f t="shared" si="37"/>
        <v>206</v>
      </c>
      <c r="Z532" s="471" t="str">
        <f t="shared" si="38"/>
        <v/>
      </c>
      <c r="AA532" s="471" t="b">
        <f t="shared" si="39"/>
        <v>0</v>
      </c>
      <c r="AB532" s="471" t="s">
        <v>1993</v>
      </c>
      <c r="AC532" s="471" t="str">
        <f t="array" ref="AC532">IFERROR(IF(INDEX('Disaggregation Records'!$G$95:$G$183,MATCH(LEFT(Z532,255),LEFT('Disaggregation Records'!$D$95:$D$183,255),0))=0,"",INDEX('Disaggregation Records'!$G$95:$G$183,MATCH(LEFT(Z532,255),LEFT('Disaggregation Records'!$D$95:$D$183,255),0))),"")</f>
        <v/>
      </c>
      <c r="AD532" s="471" t="s">
        <v>780</v>
      </c>
      <c r="AE532" s="219"/>
      <c r="AF532" s="135"/>
      <c r="AG532" s="135"/>
    </row>
    <row r="533" spans="1:33" ht="37.5" customHeight="1" x14ac:dyDescent="0.3">
      <c r="A533" s="366">
        <v>21</v>
      </c>
      <c r="B533" s="383" t="str">
        <f>IFERROR(VLOOKUP(A533,'Coverage Indicators - Section D'!$A$10:$Y$34,25,FALSE),"")</f>
        <v/>
      </c>
      <c r="C533" s="466" t="str">
        <f t="array" ref="C533">IFERROR(IF(INDEX('Disaggregation Records'!$E$95:$E$183,MATCH(LEFT(Z533,255),LEFT('Disaggregation Records'!$D$95:$D$183,255),0))=0,"",INDEX('Disaggregation Records'!$E$95:$E$183,MATCH(LEFT(Z533,255),LEFT('Disaggregation Records'!$D$95:$D$183,255),0))),"")</f>
        <v/>
      </c>
      <c r="D533" s="466" t="str">
        <f t="array" ref="D533">IFERROR(IF(INDEX('Disaggregation Records'!$F$95:$F$183,MATCH(LEFT(Z533,255),LEFT('Disaggregation Records'!$D$95:$D$183,255),0))=0,"",INDEX('Disaggregation Records'!$F$95:$F$183,MATCH(LEFT(Z533,255),LEFT('Disaggregation Records'!$D$95:$D$183,255),0))),"")</f>
        <v/>
      </c>
      <c r="E533" s="385" t="str">
        <f t="array" ref="E533">IFERROR(IF(INDEX('Disaggregation Data'!$K$315:$K$536,MATCH(LEFT(X533,255),LEFT('Disaggregation Data'!$J$315:$J$536,255),0))=0,"",INDEX('Disaggregation Data'!$K$315:$K$536,MATCH(LEFT(X533,255),LEFT('Disaggregation Data'!J$315:$J$536,255),0))),"")</f>
        <v/>
      </c>
      <c r="F533" s="386" t="str">
        <f t="array" ref="F533">IFERROR(IF(INDEX('Disaggregation Data'!$L$315:$L$536,MATCH(LEFT(X533,255),LEFT('Disaggregation Data'!$J$315:$J$536,255),0))=0,"",INDEX('Disaggregation Data'!$L$315:$L$536,MATCH(LEFT(X533,255),LEFT('Disaggregation Data'!J$315:$J$536,255),0))),"")</f>
        <v/>
      </c>
      <c r="G533" s="441" t="str">
        <f t="array" ref="G533">IFERROR(IF(INDEX('Disaggregation Data'!$M$315:$M$536,MATCH(LEFT(X533,255),LEFT('Disaggregation Data'!$J$315:$J$536,255),0))=0,(E533/F533)*100,INDEX('Disaggregation Data'!$M$315:$M$536,MATCH(LEFT(X533,255),LEFT('Disaggregation Data'!J$315:$J$536,255),0))),"")</f>
        <v/>
      </c>
      <c r="H533" s="389" t="str">
        <f t="array" ref="H533">IFERROR(IF(INDEX('Disaggregation Data'!$N$315:$N$536,MATCH(LEFT(X533,255),LEFT('Disaggregation Data'!$J$315:$J$536,255),0))=0,"",INDEX('Disaggregation Data'!$N$315:$N$536,MATCH(LEFT(X533,255),LEFT('Disaggregation Data'!J$315:$J$536,255),0))),"")</f>
        <v/>
      </c>
      <c r="I533" s="470"/>
      <c r="J533" s="470"/>
      <c r="K533" s="470"/>
      <c r="L533" s="470"/>
      <c r="M533" s="470"/>
      <c r="N533" s="470"/>
      <c r="O533" s="470"/>
      <c r="P533" s="470"/>
      <c r="Q533" s="470"/>
      <c r="R533" s="470"/>
      <c r="S533" s="470"/>
      <c r="T533" s="470"/>
      <c r="U533" s="389" t="str">
        <f t="array" ref="U533">IFERROR(IF(INDEX('Disaggregation Data'!$O$315:$O$536,MATCH(LEFT(X533,255),LEFT('Disaggregation Data'!$J$315:$J$536,255),0))=0,"",INDEX('Disaggregation Data'!$O$315:$O$536,MATCH(LEFT(X533,255),LEFT('Disaggregation Data'!J$315:$J$536,255),0))),"")</f>
        <v/>
      </c>
      <c r="V533" s="401" t="str">
        <f t="array" ref="V533">IFERROR(IF(INDEX('Disaggregation Data'!$P$315:$P$536,MATCH(LEFT(X533,255),LEFT('Disaggregation Data'!$J$315:$J$536,255),0))=0,"",INDEX('Disaggregation Data'!$P$315:$P$536,MATCH(LEFT(X533,255),LEFT('Disaggregation Data'!J$315:$J$536,255),0))),"")</f>
        <v/>
      </c>
      <c r="W533" s="471"/>
      <c r="X533" s="471" t="str">
        <f t="shared" si="36"/>
        <v/>
      </c>
      <c r="Y533" s="471">
        <f t="shared" si="37"/>
        <v>207</v>
      </c>
      <c r="Z533" s="471" t="str">
        <f t="shared" si="38"/>
        <v/>
      </c>
      <c r="AA533" s="471" t="b">
        <f t="shared" si="39"/>
        <v>0</v>
      </c>
      <c r="AB533" s="471" t="s">
        <v>1994</v>
      </c>
      <c r="AC533" s="471" t="str">
        <f t="array" ref="AC533">IFERROR(IF(INDEX('Disaggregation Records'!$G$95:$G$183,MATCH(LEFT(Z533,255),LEFT('Disaggregation Records'!$D$95:$D$183,255),0))=0,"",INDEX('Disaggregation Records'!$G$95:$G$183,MATCH(LEFT(Z533,255),LEFT('Disaggregation Records'!$D$95:$D$183,255),0))),"")</f>
        <v/>
      </c>
      <c r="AD533" s="471" t="s">
        <v>780</v>
      </c>
      <c r="AE533" s="219"/>
      <c r="AF533" s="135"/>
      <c r="AG533" s="135"/>
    </row>
    <row r="534" spans="1:33" ht="37.5" customHeight="1" x14ac:dyDescent="0.3">
      <c r="A534" s="366">
        <v>21</v>
      </c>
      <c r="B534" s="383" t="str">
        <f>IFERROR(VLOOKUP(A534,'Coverage Indicators - Section D'!$A$10:$Y$34,25,FALSE),"")</f>
        <v/>
      </c>
      <c r="C534" s="466" t="str">
        <f t="array" ref="C534">IFERROR(IF(INDEX('Disaggregation Records'!$E$95:$E$183,MATCH(LEFT(Z534,255),LEFT('Disaggregation Records'!$D$95:$D$183,255),0))=0,"",INDEX('Disaggregation Records'!$E$95:$E$183,MATCH(LEFT(Z534,255),LEFT('Disaggregation Records'!$D$95:$D$183,255),0))),"")</f>
        <v/>
      </c>
      <c r="D534" s="466" t="str">
        <f t="array" ref="D534">IFERROR(IF(INDEX('Disaggregation Records'!$F$95:$F$183,MATCH(LEFT(Z534,255),LEFT('Disaggregation Records'!$D$95:$D$183,255),0))=0,"",INDEX('Disaggregation Records'!$F$95:$F$183,MATCH(LEFT(Z534,255),LEFT('Disaggregation Records'!$D$95:$D$183,255),0))),"")</f>
        <v/>
      </c>
      <c r="E534" s="385" t="str">
        <f t="array" ref="E534">IFERROR(IF(INDEX('Disaggregation Data'!$K$315:$K$536,MATCH(LEFT(X534,255),LEFT('Disaggregation Data'!$J$315:$J$536,255),0))=0,"",INDEX('Disaggregation Data'!$K$315:$K$536,MATCH(LEFT(X534,255),LEFT('Disaggregation Data'!J$315:$J$536,255),0))),"")</f>
        <v/>
      </c>
      <c r="F534" s="386" t="str">
        <f t="array" ref="F534">IFERROR(IF(INDEX('Disaggregation Data'!$L$315:$L$536,MATCH(LEFT(X534,255),LEFT('Disaggregation Data'!$J$315:$J$536,255),0))=0,"",INDEX('Disaggregation Data'!$L$315:$L$536,MATCH(LEFT(X534,255),LEFT('Disaggregation Data'!J$315:$J$536,255),0))),"")</f>
        <v/>
      </c>
      <c r="G534" s="441" t="str">
        <f t="array" ref="G534">IFERROR(IF(INDEX('Disaggregation Data'!$M$315:$M$536,MATCH(LEFT(X534,255),LEFT('Disaggregation Data'!$J$315:$J$536,255),0))=0,(E534/F534)*100,INDEX('Disaggregation Data'!$M$315:$M$536,MATCH(LEFT(X534,255),LEFT('Disaggregation Data'!J$315:$J$536,255),0))),"")</f>
        <v/>
      </c>
      <c r="H534" s="389" t="str">
        <f t="array" ref="H534">IFERROR(IF(INDEX('Disaggregation Data'!$N$315:$N$536,MATCH(LEFT(X534,255),LEFT('Disaggregation Data'!$J$315:$J$536,255),0))=0,"",INDEX('Disaggregation Data'!$N$315:$N$536,MATCH(LEFT(X534,255),LEFT('Disaggregation Data'!J$315:$J$536,255),0))),"")</f>
        <v/>
      </c>
      <c r="I534" s="470"/>
      <c r="J534" s="470"/>
      <c r="K534" s="470"/>
      <c r="L534" s="470"/>
      <c r="M534" s="470"/>
      <c r="N534" s="470"/>
      <c r="O534" s="470"/>
      <c r="P534" s="470"/>
      <c r="Q534" s="470"/>
      <c r="R534" s="470"/>
      <c r="S534" s="470"/>
      <c r="T534" s="470"/>
      <c r="U534" s="389" t="str">
        <f t="array" ref="U534">IFERROR(IF(INDEX('Disaggregation Data'!$O$315:$O$536,MATCH(LEFT(X534,255),LEFT('Disaggregation Data'!$J$315:$J$536,255),0))=0,"",INDEX('Disaggregation Data'!$O$315:$O$536,MATCH(LEFT(X534,255),LEFT('Disaggregation Data'!J$315:$J$536,255),0))),"")</f>
        <v/>
      </c>
      <c r="V534" s="401" t="str">
        <f t="array" ref="V534">IFERROR(IF(INDEX('Disaggregation Data'!$P$315:$P$536,MATCH(LEFT(X534,255),LEFT('Disaggregation Data'!$J$315:$J$536,255),0))=0,"",INDEX('Disaggregation Data'!$P$315:$P$536,MATCH(LEFT(X534,255),LEFT('Disaggregation Data'!J$315:$J$536,255),0))),"")</f>
        <v/>
      </c>
      <c r="W534" s="471"/>
      <c r="X534" s="471" t="str">
        <f t="shared" si="36"/>
        <v/>
      </c>
      <c r="Y534" s="471">
        <f t="shared" si="37"/>
        <v>208</v>
      </c>
      <c r="Z534" s="471" t="str">
        <f t="shared" si="38"/>
        <v/>
      </c>
      <c r="AA534" s="471" t="b">
        <f t="shared" si="39"/>
        <v>0</v>
      </c>
      <c r="AB534" s="471" t="s">
        <v>1995</v>
      </c>
      <c r="AC534" s="471" t="str">
        <f t="array" ref="AC534">IFERROR(IF(INDEX('Disaggregation Records'!$G$95:$G$183,MATCH(LEFT(Z534,255),LEFT('Disaggregation Records'!$D$95:$D$183,255),0))=0,"",INDEX('Disaggregation Records'!$G$95:$G$183,MATCH(LEFT(Z534,255),LEFT('Disaggregation Records'!$D$95:$D$183,255),0))),"")</f>
        <v/>
      </c>
      <c r="AD534" s="471" t="s">
        <v>780</v>
      </c>
      <c r="AE534" s="219"/>
      <c r="AF534" s="135"/>
      <c r="AG534" s="135"/>
    </row>
    <row r="535" spans="1:33" ht="37.5" customHeight="1" x14ac:dyDescent="0.3">
      <c r="A535" s="366">
        <v>21</v>
      </c>
      <c r="B535" s="383" t="str">
        <f>IFERROR(VLOOKUP(A535,'Coverage Indicators - Section D'!$A$10:$Y$34,25,FALSE),"")</f>
        <v/>
      </c>
      <c r="C535" s="466" t="str">
        <f t="array" ref="C535">IFERROR(IF(INDEX('Disaggregation Records'!$E$95:$E$183,MATCH(LEFT(Z535,255),LEFT('Disaggregation Records'!$D$95:$D$183,255),0))=0,"",INDEX('Disaggregation Records'!$E$95:$E$183,MATCH(LEFT(Z535,255),LEFT('Disaggregation Records'!$D$95:$D$183,255),0))),"")</f>
        <v/>
      </c>
      <c r="D535" s="466" t="str">
        <f t="array" ref="D535">IFERROR(IF(INDEX('Disaggregation Records'!$F$95:$F$183,MATCH(LEFT(Z535,255),LEFT('Disaggregation Records'!$D$95:$D$183,255),0))=0,"",INDEX('Disaggregation Records'!$F$95:$F$183,MATCH(LEFT(Z535,255),LEFT('Disaggregation Records'!$D$95:$D$183,255),0))),"")</f>
        <v/>
      </c>
      <c r="E535" s="385" t="str">
        <f t="array" ref="E535">IFERROR(IF(INDEX('Disaggregation Data'!$K$315:$K$536,MATCH(LEFT(X535,255),LEFT('Disaggregation Data'!$J$315:$J$536,255),0))=0,"",INDEX('Disaggregation Data'!$K$315:$K$536,MATCH(LEFT(X535,255),LEFT('Disaggregation Data'!J$315:$J$536,255),0))),"")</f>
        <v/>
      </c>
      <c r="F535" s="386" t="str">
        <f t="array" ref="F535">IFERROR(IF(INDEX('Disaggregation Data'!$L$315:$L$536,MATCH(LEFT(X535,255),LEFT('Disaggregation Data'!$J$315:$J$536,255),0))=0,"",INDEX('Disaggregation Data'!$L$315:$L$536,MATCH(LEFT(X535,255),LEFT('Disaggregation Data'!J$315:$J$536,255),0))),"")</f>
        <v/>
      </c>
      <c r="G535" s="441" t="str">
        <f t="array" ref="G535">IFERROR(IF(INDEX('Disaggregation Data'!$M$315:$M$536,MATCH(LEFT(X535,255),LEFT('Disaggregation Data'!$J$315:$J$536,255),0))=0,(E535/F535)*100,INDEX('Disaggregation Data'!$M$315:$M$536,MATCH(LEFT(X535,255),LEFT('Disaggregation Data'!J$315:$J$536,255),0))),"")</f>
        <v/>
      </c>
      <c r="H535" s="389" t="str">
        <f t="array" ref="H535">IFERROR(IF(INDEX('Disaggregation Data'!$N$315:$N$536,MATCH(LEFT(X535,255),LEFT('Disaggregation Data'!$J$315:$J$536,255),0))=0,"",INDEX('Disaggregation Data'!$N$315:$N$536,MATCH(LEFT(X535,255),LEFT('Disaggregation Data'!J$315:$J$536,255),0))),"")</f>
        <v/>
      </c>
      <c r="I535" s="470"/>
      <c r="J535" s="470"/>
      <c r="K535" s="470"/>
      <c r="L535" s="470"/>
      <c r="M535" s="470"/>
      <c r="N535" s="470"/>
      <c r="O535" s="470"/>
      <c r="P535" s="470"/>
      <c r="Q535" s="470"/>
      <c r="R535" s="470"/>
      <c r="S535" s="470"/>
      <c r="T535" s="470"/>
      <c r="U535" s="389" t="str">
        <f t="array" ref="U535">IFERROR(IF(INDEX('Disaggregation Data'!$O$315:$O$536,MATCH(LEFT(X535,255),LEFT('Disaggregation Data'!$J$315:$J$536,255),0))=0,"",INDEX('Disaggregation Data'!$O$315:$O$536,MATCH(LEFT(X535,255),LEFT('Disaggregation Data'!J$315:$J$536,255),0))),"")</f>
        <v/>
      </c>
      <c r="V535" s="401" t="str">
        <f t="array" ref="V535">IFERROR(IF(INDEX('Disaggregation Data'!$P$315:$P$536,MATCH(LEFT(X535,255),LEFT('Disaggregation Data'!$J$315:$J$536,255),0))=0,"",INDEX('Disaggregation Data'!$P$315:$P$536,MATCH(LEFT(X535,255),LEFT('Disaggregation Data'!J$315:$J$536,255),0))),"")</f>
        <v/>
      </c>
      <c r="W535" s="471"/>
      <c r="X535" s="471" t="str">
        <f t="shared" si="36"/>
        <v/>
      </c>
      <c r="Y535" s="471">
        <f t="shared" si="37"/>
        <v>209</v>
      </c>
      <c r="Z535" s="471" t="str">
        <f t="shared" si="38"/>
        <v/>
      </c>
      <c r="AA535" s="471" t="b">
        <f t="shared" si="39"/>
        <v>0</v>
      </c>
      <c r="AB535" s="471" t="s">
        <v>1996</v>
      </c>
      <c r="AC535" s="471" t="str">
        <f t="array" ref="AC535">IFERROR(IF(INDEX('Disaggregation Records'!$G$95:$G$183,MATCH(LEFT(Z535,255),LEFT('Disaggregation Records'!$D$95:$D$183,255),0))=0,"",INDEX('Disaggregation Records'!$G$95:$G$183,MATCH(LEFT(Z535,255),LEFT('Disaggregation Records'!$D$95:$D$183,255),0))),"")</f>
        <v/>
      </c>
      <c r="AD535" s="471" t="s">
        <v>780</v>
      </c>
      <c r="AE535" s="219"/>
      <c r="AF535" s="135"/>
      <c r="AG535" s="135"/>
    </row>
    <row r="536" spans="1:33" ht="37.5" customHeight="1" x14ac:dyDescent="0.3">
      <c r="A536" s="366">
        <v>21</v>
      </c>
      <c r="B536" s="383" t="str">
        <f>IFERROR(VLOOKUP(A536,'Coverage Indicators - Section D'!$A$10:$Y$34,25,FALSE),"")</f>
        <v/>
      </c>
      <c r="C536" s="466" t="str">
        <f t="array" ref="C536">IFERROR(IF(INDEX('Disaggregation Records'!$E$95:$E$183,MATCH(LEFT(Z536,255),LEFT('Disaggregation Records'!$D$95:$D$183,255),0))=0,"",INDEX('Disaggregation Records'!$E$95:$E$183,MATCH(LEFT(Z536,255),LEFT('Disaggregation Records'!$D$95:$D$183,255),0))),"")</f>
        <v/>
      </c>
      <c r="D536" s="466" t="str">
        <f t="array" ref="D536">IFERROR(IF(INDEX('Disaggregation Records'!$F$95:$F$183,MATCH(LEFT(Z536,255),LEFT('Disaggregation Records'!$D$95:$D$183,255),0))=0,"",INDEX('Disaggregation Records'!$F$95:$F$183,MATCH(LEFT(Z536,255),LEFT('Disaggregation Records'!$D$95:$D$183,255),0))),"")</f>
        <v/>
      </c>
      <c r="E536" s="385" t="str">
        <f t="array" ref="E536">IFERROR(IF(INDEX('Disaggregation Data'!$K$315:$K$536,MATCH(LEFT(X536,255),LEFT('Disaggregation Data'!$J$315:$J$536,255),0))=0,"",INDEX('Disaggregation Data'!$K$315:$K$536,MATCH(LEFT(X536,255),LEFT('Disaggregation Data'!J$315:$J$536,255),0))),"")</f>
        <v/>
      </c>
      <c r="F536" s="386" t="str">
        <f t="array" ref="F536">IFERROR(IF(INDEX('Disaggregation Data'!$L$315:$L$536,MATCH(LEFT(X536,255),LEFT('Disaggregation Data'!$J$315:$J$536,255),0))=0,"",INDEX('Disaggregation Data'!$L$315:$L$536,MATCH(LEFT(X536,255),LEFT('Disaggregation Data'!J$315:$J$536,255),0))),"")</f>
        <v/>
      </c>
      <c r="G536" s="441" t="str">
        <f t="array" ref="G536">IFERROR(IF(INDEX('Disaggregation Data'!$M$315:$M$536,MATCH(LEFT(X536,255),LEFT('Disaggregation Data'!$J$315:$J$536,255),0))=0,(E536/F536)*100,INDEX('Disaggregation Data'!$M$315:$M$536,MATCH(LEFT(X536,255),LEFT('Disaggregation Data'!J$315:$J$536,255),0))),"")</f>
        <v/>
      </c>
      <c r="H536" s="389" t="str">
        <f t="array" ref="H536">IFERROR(IF(INDEX('Disaggregation Data'!$N$315:$N$536,MATCH(LEFT(X536,255),LEFT('Disaggregation Data'!$J$315:$J$536,255),0))=0,"",INDEX('Disaggregation Data'!$N$315:$N$536,MATCH(LEFT(X536,255),LEFT('Disaggregation Data'!J$315:$J$536,255),0))),"")</f>
        <v/>
      </c>
      <c r="I536" s="470"/>
      <c r="J536" s="470"/>
      <c r="K536" s="470"/>
      <c r="L536" s="470"/>
      <c r="M536" s="470"/>
      <c r="N536" s="470"/>
      <c r="O536" s="470"/>
      <c r="P536" s="470"/>
      <c r="Q536" s="470"/>
      <c r="R536" s="470"/>
      <c r="S536" s="470"/>
      <c r="T536" s="470"/>
      <c r="U536" s="389" t="str">
        <f t="array" ref="U536">IFERROR(IF(INDEX('Disaggregation Data'!$O$315:$O$536,MATCH(LEFT(X536,255),LEFT('Disaggregation Data'!$J$315:$J$536,255),0))=0,"",INDEX('Disaggregation Data'!$O$315:$O$536,MATCH(LEFT(X536,255),LEFT('Disaggregation Data'!J$315:$J$536,255),0))),"")</f>
        <v/>
      </c>
      <c r="V536" s="401" t="str">
        <f t="array" ref="V536">IFERROR(IF(INDEX('Disaggregation Data'!$P$315:$P$536,MATCH(LEFT(X536,255),LEFT('Disaggregation Data'!$J$315:$J$536,255),0))=0,"",INDEX('Disaggregation Data'!$P$315:$P$536,MATCH(LEFT(X536,255),LEFT('Disaggregation Data'!J$315:$J$536,255),0))),"")</f>
        <v/>
      </c>
      <c r="W536" s="471"/>
      <c r="X536" s="471" t="str">
        <f t="shared" si="36"/>
        <v/>
      </c>
      <c r="Y536" s="471">
        <f t="shared" si="37"/>
        <v>210</v>
      </c>
      <c r="Z536" s="471" t="str">
        <f t="shared" si="38"/>
        <v/>
      </c>
      <c r="AA536" s="471" t="b">
        <f t="shared" si="39"/>
        <v>0</v>
      </c>
      <c r="AB536" s="471" t="s">
        <v>1997</v>
      </c>
      <c r="AC536" s="471" t="str">
        <f t="array" ref="AC536">IFERROR(IF(INDEX('Disaggregation Records'!$G$95:$G$183,MATCH(LEFT(Z536,255),LEFT('Disaggregation Records'!$D$95:$D$183,255),0))=0,"",INDEX('Disaggregation Records'!$G$95:$G$183,MATCH(LEFT(Z536,255),LEFT('Disaggregation Records'!$D$95:$D$183,255),0))),"")</f>
        <v/>
      </c>
      <c r="AD536" s="471" t="s">
        <v>780</v>
      </c>
      <c r="AE536" s="219"/>
      <c r="AF536" s="135"/>
      <c r="AG536" s="135"/>
    </row>
    <row r="537" spans="1:33" ht="37.5" customHeight="1" x14ac:dyDescent="0.3">
      <c r="A537" s="366">
        <v>22</v>
      </c>
      <c r="B537" s="383" t="str">
        <f>IFERROR(VLOOKUP(A537,'Coverage Indicators - Section D'!$A$10:$Y$34,25,FALSE),"")</f>
        <v/>
      </c>
      <c r="C537" s="466" t="str">
        <f t="array" ref="C537">IFERROR(IF(INDEX('Disaggregation Records'!$E$95:$E$183,MATCH(LEFT(Z537,255),LEFT('Disaggregation Records'!$D$95:$D$183,255),0))=0,"",INDEX('Disaggregation Records'!$E$95:$E$183,MATCH(LEFT(Z537,255),LEFT('Disaggregation Records'!$D$95:$D$183,255),0))),"")</f>
        <v/>
      </c>
      <c r="D537" s="466" t="str">
        <f t="array" ref="D537">IFERROR(IF(INDEX('Disaggregation Records'!$F$95:$F$183,MATCH(LEFT(Z537,255),LEFT('Disaggregation Records'!$D$95:$D$183,255),0))=0,"",INDEX('Disaggregation Records'!$F$95:$F$183,MATCH(LEFT(Z537,255),LEFT('Disaggregation Records'!$D$95:$D$183,255),0))),"")</f>
        <v/>
      </c>
      <c r="E537" s="385" t="str">
        <f t="array" ref="E537">IFERROR(IF(INDEX('Disaggregation Data'!$K$315:$K$536,MATCH(LEFT(X537,255),LEFT('Disaggregation Data'!$J$315:$J$536,255),0))=0,"",INDEX('Disaggregation Data'!$K$315:$K$536,MATCH(LEFT(X537,255),LEFT('Disaggregation Data'!J$315:$J$536,255),0))),"")</f>
        <v/>
      </c>
      <c r="F537" s="386" t="str">
        <f t="array" ref="F537">IFERROR(IF(INDEX('Disaggregation Data'!$L$315:$L$536,MATCH(LEFT(X537,255),LEFT('Disaggregation Data'!$J$315:$J$536,255),0))=0,"",INDEX('Disaggregation Data'!$L$315:$L$536,MATCH(LEFT(X537,255),LEFT('Disaggregation Data'!J$315:$J$536,255),0))),"")</f>
        <v/>
      </c>
      <c r="G537" s="441" t="str">
        <f t="array" ref="G537">IFERROR(IF(INDEX('Disaggregation Data'!$M$315:$M$536,MATCH(LEFT(X537,255),LEFT('Disaggregation Data'!$J$315:$J$536,255),0))=0,(E537/F537)*100,INDEX('Disaggregation Data'!$M$315:$M$536,MATCH(LEFT(X537,255),LEFT('Disaggregation Data'!J$315:$J$536,255),0))),"")</f>
        <v/>
      </c>
      <c r="H537" s="389" t="str">
        <f t="array" ref="H537">IFERROR(IF(INDEX('Disaggregation Data'!$N$315:$N$536,MATCH(LEFT(X537,255),LEFT('Disaggregation Data'!$J$315:$J$536,255),0))=0,"",INDEX('Disaggregation Data'!$N$315:$N$536,MATCH(LEFT(X537,255),LEFT('Disaggregation Data'!J$315:$J$536,255),0))),"")</f>
        <v/>
      </c>
      <c r="I537" s="470"/>
      <c r="J537" s="470"/>
      <c r="K537" s="470"/>
      <c r="L537" s="470"/>
      <c r="M537" s="470"/>
      <c r="N537" s="470"/>
      <c r="O537" s="470"/>
      <c r="P537" s="470"/>
      <c r="Q537" s="470"/>
      <c r="R537" s="470"/>
      <c r="S537" s="470"/>
      <c r="T537" s="470"/>
      <c r="U537" s="389" t="str">
        <f t="array" ref="U537">IFERROR(IF(INDEX('Disaggregation Data'!$O$315:$O$536,MATCH(LEFT(X537,255),LEFT('Disaggregation Data'!$J$315:$J$536,255),0))=0,"",INDEX('Disaggregation Data'!$O$315:$O$536,MATCH(LEFT(X537,255),LEFT('Disaggregation Data'!J$315:$J$536,255),0))),"")</f>
        <v/>
      </c>
      <c r="V537" s="401" t="str">
        <f t="array" ref="V537">IFERROR(IF(INDEX('Disaggregation Data'!$P$315:$P$536,MATCH(LEFT(X537,255),LEFT('Disaggregation Data'!$J$315:$J$536,255),0))=0,"",INDEX('Disaggregation Data'!$P$315:$P$536,MATCH(LEFT(X537,255),LEFT('Disaggregation Data'!J$315:$J$536,255),0))),"")</f>
        <v/>
      </c>
      <c r="W537" s="471"/>
      <c r="X537" s="471" t="str">
        <f t="shared" si="36"/>
        <v/>
      </c>
      <c r="Y537" s="471">
        <f t="shared" si="37"/>
        <v>211</v>
      </c>
      <c r="Z537" s="471" t="str">
        <f t="shared" si="38"/>
        <v/>
      </c>
      <c r="AA537" s="471" t="b">
        <f t="shared" si="39"/>
        <v>0</v>
      </c>
      <c r="AB537" s="471" t="s">
        <v>1998</v>
      </c>
      <c r="AC537" s="471" t="str">
        <f t="array" ref="AC537">IFERROR(IF(INDEX('Disaggregation Records'!$G$95:$G$183,MATCH(LEFT(Z537,255),LEFT('Disaggregation Records'!$D$95:$D$183,255),0))=0,"",INDEX('Disaggregation Records'!$G$95:$G$183,MATCH(LEFT(Z537,255),LEFT('Disaggregation Records'!$D$95:$D$183,255),0))),"")</f>
        <v/>
      </c>
      <c r="AD537" s="471" t="s">
        <v>781</v>
      </c>
      <c r="AE537" s="219"/>
      <c r="AF537" s="135"/>
      <c r="AG537" s="135"/>
    </row>
    <row r="538" spans="1:33" ht="37.5" customHeight="1" x14ac:dyDescent="0.3">
      <c r="A538" s="366">
        <v>22</v>
      </c>
      <c r="B538" s="383" t="str">
        <f>IFERROR(VLOOKUP(A538,'Coverage Indicators - Section D'!$A$10:$Y$34,25,FALSE),"")</f>
        <v/>
      </c>
      <c r="C538" s="466" t="str">
        <f t="array" ref="C538">IFERROR(IF(INDEX('Disaggregation Records'!$E$95:$E$183,MATCH(LEFT(Z538,255),LEFT('Disaggregation Records'!$D$95:$D$183,255),0))=0,"",INDEX('Disaggregation Records'!$E$95:$E$183,MATCH(LEFT(Z538,255),LEFT('Disaggregation Records'!$D$95:$D$183,255),0))),"")</f>
        <v/>
      </c>
      <c r="D538" s="466" t="str">
        <f t="array" ref="D538">IFERROR(IF(INDEX('Disaggregation Records'!$F$95:$F$183,MATCH(LEFT(Z538,255),LEFT('Disaggregation Records'!$D$95:$D$183,255),0))=0,"",INDEX('Disaggregation Records'!$F$95:$F$183,MATCH(LEFT(Z538,255),LEFT('Disaggregation Records'!$D$95:$D$183,255),0))),"")</f>
        <v/>
      </c>
      <c r="E538" s="385" t="str">
        <f t="array" ref="E538">IFERROR(IF(INDEX('Disaggregation Data'!$K$315:$K$536,MATCH(LEFT(X538,255),LEFT('Disaggregation Data'!$J$315:$J$536,255),0))=0,"",INDEX('Disaggregation Data'!$K$315:$K$536,MATCH(LEFT(X538,255),LEFT('Disaggregation Data'!J$315:$J$536,255),0))),"")</f>
        <v/>
      </c>
      <c r="F538" s="386" t="str">
        <f t="array" ref="F538">IFERROR(IF(INDEX('Disaggregation Data'!$L$315:$L$536,MATCH(LEFT(X538,255),LEFT('Disaggregation Data'!$J$315:$J$536,255),0))=0,"",INDEX('Disaggregation Data'!$L$315:$L$536,MATCH(LEFT(X538,255),LEFT('Disaggregation Data'!J$315:$J$536,255),0))),"")</f>
        <v/>
      </c>
      <c r="G538" s="441" t="str">
        <f t="array" ref="G538">IFERROR(IF(INDEX('Disaggregation Data'!$M$315:$M$536,MATCH(LEFT(X538,255),LEFT('Disaggregation Data'!$J$315:$J$536,255),0))=0,(E538/F538)*100,INDEX('Disaggregation Data'!$M$315:$M$536,MATCH(LEFT(X538,255),LEFT('Disaggregation Data'!J$315:$J$536,255),0))),"")</f>
        <v/>
      </c>
      <c r="H538" s="389" t="str">
        <f t="array" ref="H538">IFERROR(IF(INDEX('Disaggregation Data'!$N$315:$N$536,MATCH(LEFT(X538,255),LEFT('Disaggregation Data'!$J$315:$J$536,255),0))=0,"",INDEX('Disaggregation Data'!$N$315:$N$536,MATCH(LEFT(X538,255),LEFT('Disaggregation Data'!J$315:$J$536,255),0))),"")</f>
        <v/>
      </c>
      <c r="I538" s="470"/>
      <c r="J538" s="470"/>
      <c r="K538" s="470"/>
      <c r="L538" s="470"/>
      <c r="M538" s="470"/>
      <c r="N538" s="470"/>
      <c r="O538" s="470"/>
      <c r="P538" s="470"/>
      <c r="Q538" s="470"/>
      <c r="R538" s="470"/>
      <c r="S538" s="470"/>
      <c r="T538" s="470"/>
      <c r="U538" s="389" t="str">
        <f t="array" ref="U538">IFERROR(IF(INDEX('Disaggregation Data'!$O$315:$O$536,MATCH(LEFT(X538,255),LEFT('Disaggregation Data'!$J$315:$J$536,255),0))=0,"",INDEX('Disaggregation Data'!$O$315:$O$536,MATCH(LEFT(X538,255),LEFT('Disaggregation Data'!J$315:$J$536,255),0))),"")</f>
        <v/>
      </c>
      <c r="V538" s="401" t="str">
        <f t="array" ref="V538">IFERROR(IF(INDEX('Disaggregation Data'!$P$315:$P$536,MATCH(LEFT(X538,255),LEFT('Disaggregation Data'!$J$315:$J$536,255),0))=0,"",INDEX('Disaggregation Data'!$P$315:$P$536,MATCH(LEFT(X538,255),LEFT('Disaggregation Data'!J$315:$J$536,255),0))),"")</f>
        <v/>
      </c>
      <c r="W538" s="471"/>
      <c r="X538" s="471" t="str">
        <f t="shared" si="36"/>
        <v/>
      </c>
      <c r="Y538" s="471">
        <f t="shared" si="37"/>
        <v>212</v>
      </c>
      <c r="Z538" s="471" t="str">
        <f t="shared" si="38"/>
        <v/>
      </c>
      <c r="AA538" s="471" t="b">
        <f t="shared" si="39"/>
        <v>0</v>
      </c>
      <c r="AB538" s="471" t="s">
        <v>1999</v>
      </c>
      <c r="AC538" s="471" t="str">
        <f t="array" ref="AC538">IFERROR(IF(INDEX('Disaggregation Records'!$G$95:$G$183,MATCH(LEFT(Z538,255),LEFT('Disaggregation Records'!$D$95:$D$183,255),0))=0,"",INDEX('Disaggregation Records'!$G$95:$G$183,MATCH(LEFT(Z538,255),LEFT('Disaggregation Records'!$D$95:$D$183,255),0))),"")</f>
        <v/>
      </c>
      <c r="AD538" s="471" t="s">
        <v>781</v>
      </c>
      <c r="AE538" s="219"/>
      <c r="AF538" s="135"/>
      <c r="AG538" s="135"/>
    </row>
    <row r="539" spans="1:33" ht="37.5" customHeight="1" x14ac:dyDescent="0.3">
      <c r="A539" s="366">
        <v>22</v>
      </c>
      <c r="B539" s="383" t="str">
        <f>IFERROR(VLOOKUP(A539,'Coverage Indicators - Section D'!$A$10:$Y$34,25,FALSE),"")</f>
        <v/>
      </c>
      <c r="C539" s="466" t="str">
        <f t="array" ref="C539">IFERROR(IF(INDEX('Disaggregation Records'!$E$95:$E$183,MATCH(LEFT(Z539,255),LEFT('Disaggregation Records'!$D$95:$D$183,255),0))=0,"",INDEX('Disaggregation Records'!$E$95:$E$183,MATCH(LEFT(Z539,255),LEFT('Disaggregation Records'!$D$95:$D$183,255),0))),"")</f>
        <v/>
      </c>
      <c r="D539" s="466" t="str">
        <f t="array" ref="D539">IFERROR(IF(INDEX('Disaggregation Records'!$F$95:$F$183,MATCH(LEFT(Z539,255),LEFT('Disaggregation Records'!$D$95:$D$183,255),0))=0,"",INDEX('Disaggregation Records'!$F$95:$F$183,MATCH(LEFT(Z539,255),LEFT('Disaggregation Records'!$D$95:$D$183,255),0))),"")</f>
        <v/>
      </c>
      <c r="E539" s="385" t="str">
        <f t="array" ref="E539">IFERROR(IF(INDEX('Disaggregation Data'!$K$315:$K$536,MATCH(LEFT(X539,255),LEFT('Disaggregation Data'!$J$315:$J$536,255),0))=0,"",INDEX('Disaggregation Data'!$K$315:$K$536,MATCH(LEFT(X539,255),LEFT('Disaggregation Data'!J$315:$J$536,255),0))),"")</f>
        <v/>
      </c>
      <c r="F539" s="386" t="str">
        <f t="array" ref="F539">IFERROR(IF(INDEX('Disaggregation Data'!$L$315:$L$536,MATCH(LEFT(X539,255),LEFT('Disaggregation Data'!$J$315:$J$536,255),0))=0,"",INDEX('Disaggregation Data'!$L$315:$L$536,MATCH(LEFT(X539,255),LEFT('Disaggregation Data'!J$315:$J$536,255),0))),"")</f>
        <v/>
      </c>
      <c r="G539" s="441" t="str">
        <f t="array" ref="G539">IFERROR(IF(INDEX('Disaggregation Data'!$M$315:$M$536,MATCH(LEFT(X539,255),LEFT('Disaggregation Data'!$J$315:$J$536,255),0))=0,(E539/F539)*100,INDEX('Disaggregation Data'!$M$315:$M$536,MATCH(LEFT(X539,255),LEFT('Disaggregation Data'!J$315:$J$536,255),0))),"")</f>
        <v/>
      </c>
      <c r="H539" s="389" t="str">
        <f t="array" ref="H539">IFERROR(IF(INDEX('Disaggregation Data'!$N$315:$N$536,MATCH(LEFT(X539,255),LEFT('Disaggregation Data'!$J$315:$J$536,255),0))=0,"",INDEX('Disaggregation Data'!$N$315:$N$536,MATCH(LEFT(X539,255),LEFT('Disaggregation Data'!J$315:$J$536,255),0))),"")</f>
        <v/>
      </c>
      <c r="I539" s="470"/>
      <c r="J539" s="470"/>
      <c r="K539" s="470"/>
      <c r="L539" s="470"/>
      <c r="M539" s="470"/>
      <c r="N539" s="470"/>
      <c r="O539" s="470"/>
      <c r="P539" s="470"/>
      <c r="Q539" s="470"/>
      <c r="R539" s="470"/>
      <c r="S539" s="470"/>
      <c r="T539" s="470"/>
      <c r="U539" s="389" t="str">
        <f t="array" ref="U539">IFERROR(IF(INDEX('Disaggregation Data'!$O$315:$O$536,MATCH(LEFT(X539,255),LEFT('Disaggregation Data'!$J$315:$J$536,255),0))=0,"",INDEX('Disaggregation Data'!$O$315:$O$536,MATCH(LEFT(X539,255),LEFT('Disaggregation Data'!J$315:$J$536,255),0))),"")</f>
        <v/>
      </c>
      <c r="V539" s="401" t="str">
        <f t="array" ref="V539">IFERROR(IF(INDEX('Disaggregation Data'!$P$315:$P$536,MATCH(LEFT(X539,255),LEFT('Disaggregation Data'!$J$315:$J$536,255),0))=0,"",INDEX('Disaggregation Data'!$P$315:$P$536,MATCH(LEFT(X539,255),LEFT('Disaggregation Data'!J$315:$J$536,255),0))),"")</f>
        <v/>
      </c>
      <c r="W539" s="471"/>
      <c r="X539" s="471" t="str">
        <f t="shared" si="36"/>
        <v/>
      </c>
      <c r="Y539" s="471">
        <f t="shared" si="37"/>
        <v>213</v>
      </c>
      <c r="Z539" s="471" t="str">
        <f t="shared" si="38"/>
        <v/>
      </c>
      <c r="AA539" s="471" t="b">
        <f t="shared" si="39"/>
        <v>0</v>
      </c>
      <c r="AB539" s="471" t="s">
        <v>2000</v>
      </c>
      <c r="AC539" s="471" t="str">
        <f t="array" ref="AC539">IFERROR(IF(INDEX('Disaggregation Records'!$G$95:$G$183,MATCH(LEFT(Z539,255),LEFT('Disaggregation Records'!$D$95:$D$183,255),0))=0,"",INDEX('Disaggregation Records'!$G$95:$G$183,MATCH(LEFT(Z539,255),LEFT('Disaggregation Records'!$D$95:$D$183,255),0))),"")</f>
        <v/>
      </c>
      <c r="AD539" s="471" t="s">
        <v>781</v>
      </c>
      <c r="AE539" s="219"/>
      <c r="AF539" s="135"/>
      <c r="AG539" s="135"/>
    </row>
    <row r="540" spans="1:33" ht="37.5" customHeight="1" x14ac:dyDescent="0.3">
      <c r="A540" s="366">
        <v>22</v>
      </c>
      <c r="B540" s="383" t="str">
        <f>IFERROR(VLOOKUP(A540,'Coverage Indicators - Section D'!$A$10:$Y$34,25,FALSE),"")</f>
        <v/>
      </c>
      <c r="C540" s="466" t="str">
        <f t="array" ref="C540">IFERROR(IF(INDEX('Disaggregation Records'!$E$95:$E$183,MATCH(LEFT(Z540,255),LEFT('Disaggregation Records'!$D$95:$D$183,255),0))=0,"",INDEX('Disaggregation Records'!$E$95:$E$183,MATCH(LEFT(Z540,255),LEFT('Disaggregation Records'!$D$95:$D$183,255),0))),"")</f>
        <v/>
      </c>
      <c r="D540" s="466" t="str">
        <f t="array" ref="D540">IFERROR(IF(INDEX('Disaggregation Records'!$F$95:$F$183,MATCH(LEFT(Z540,255),LEFT('Disaggregation Records'!$D$95:$D$183,255),0))=0,"",INDEX('Disaggregation Records'!$F$95:$F$183,MATCH(LEFT(Z540,255),LEFT('Disaggregation Records'!$D$95:$D$183,255),0))),"")</f>
        <v/>
      </c>
      <c r="E540" s="385" t="str">
        <f t="array" ref="E540">IFERROR(IF(INDEX('Disaggregation Data'!$K$315:$K$536,MATCH(LEFT(X540,255),LEFT('Disaggregation Data'!$J$315:$J$536,255),0))=0,"",INDEX('Disaggregation Data'!$K$315:$K$536,MATCH(LEFT(X540,255),LEFT('Disaggregation Data'!J$315:$J$536,255),0))),"")</f>
        <v/>
      </c>
      <c r="F540" s="386" t="str">
        <f t="array" ref="F540">IFERROR(IF(INDEX('Disaggregation Data'!$L$315:$L$536,MATCH(LEFT(X540,255),LEFT('Disaggregation Data'!$J$315:$J$536,255),0))=0,"",INDEX('Disaggregation Data'!$L$315:$L$536,MATCH(LEFT(X540,255),LEFT('Disaggregation Data'!J$315:$J$536,255),0))),"")</f>
        <v/>
      </c>
      <c r="G540" s="441" t="str">
        <f t="array" ref="G540">IFERROR(IF(INDEX('Disaggregation Data'!$M$315:$M$536,MATCH(LEFT(X540,255),LEFT('Disaggregation Data'!$J$315:$J$536,255),0))=0,(E540/F540)*100,INDEX('Disaggregation Data'!$M$315:$M$536,MATCH(LEFT(X540,255),LEFT('Disaggregation Data'!J$315:$J$536,255),0))),"")</f>
        <v/>
      </c>
      <c r="H540" s="389" t="str">
        <f t="array" ref="H540">IFERROR(IF(INDEX('Disaggregation Data'!$N$315:$N$536,MATCH(LEFT(X540,255),LEFT('Disaggregation Data'!$J$315:$J$536,255),0))=0,"",INDEX('Disaggregation Data'!$N$315:$N$536,MATCH(LEFT(X540,255),LEFT('Disaggregation Data'!J$315:$J$536,255),0))),"")</f>
        <v/>
      </c>
      <c r="I540" s="470"/>
      <c r="J540" s="470"/>
      <c r="K540" s="470"/>
      <c r="L540" s="470"/>
      <c r="M540" s="470"/>
      <c r="N540" s="470"/>
      <c r="O540" s="470"/>
      <c r="P540" s="470"/>
      <c r="Q540" s="470"/>
      <c r="R540" s="470"/>
      <c r="S540" s="470"/>
      <c r="T540" s="470"/>
      <c r="U540" s="389" t="str">
        <f t="array" ref="U540">IFERROR(IF(INDEX('Disaggregation Data'!$O$315:$O$536,MATCH(LEFT(X540,255),LEFT('Disaggregation Data'!$J$315:$J$536,255),0))=0,"",INDEX('Disaggregation Data'!$O$315:$O$536,MATCH(LEFT(X540,255),LEFT('Disaggregation Data'!J$315:$J$536,255),0))),"")</f>
        <v/>
      </c>
      <c r="V540" s="401" t="str">
        <f t="array" ref="V540">IFERROR(IF(INDEX('Disaggregation Data'!$P$315:$P$536,MATCH(LEFT(X540,255),LEFT('Disaggregation Data'!$J$315:$J$536,255),0))=0,"",INDEX('Disaggregation Data'!$P$315:$P$536,MATCH(LEFT(X540,255),LEFT('Disaggregation Data'!J$315:$J$536,255),0))),"")</f>
        <v/>
      </c>
      <c r="W540" s="471"/>
      <c r="X540" s="471" t="str">
        <f t="shared" si="36"/>
        <v/>
      </c>
      <c r="Y540" s="471">
        <f t="shared" si="37"/>
        <v>214</v>
      </c>
      <c r="Z540" s="471" t="str">
        <f t="shared" si="38"/>
        <v/>
      </c>
      <c r="AA540" s="471" t="b">
        <f t="shared" si="39"/>
        <v>0</v>
      </c>
      <c r="AB540" s="471" t="s">
        <v>2001</v>
      </c>
      <c r="AC540" s="471" t="str">
        <f t="array" ref="AC540">IFERROR(IF(INDEX('Disaggregation Records'!$G$95:$G$183,MATCH(LEFT(Z540,255),LEFT('Disaggregation Records'!$D$95:$D$183,255),0))=0,"",INDEX('Disaggregation Records'!$G$95:$G$183,MATCH(LEFT(Z540,255),LEFT('Disaggregation Records'!$D$95:$D$183,255),0))),"")</f>
        <v/>
      </c>
      <c r="AD540" s="471" t="s">
        <v>781</v>
      </c>
      <c r="AE540" s="219"/>
      <c r="AF540" s="135"/>
      <c r="AG540" s="135"/>
    </row>
    <row r="541" spans="1:33" ht="37.5" customHeight="1" x14ac:dyDescent="0.3">
      <c r="A541" s="366">
        <v>22</v>
      </c>
      <c r="B541" s="383" t="str">
        <f>IFERROR(VLOOKUP(A541,'Coverage Indicators - Section D'!$A$10:$Y$34,25,FALSE),"")</f>
        <v/>
      </c>
      <c r="C541" s="466" t="str">
        <f t="array" ref="C541">IFERROR(IF(INDEX('Disaggregation Records'!$E$95:$E$183,MATCH(LEFT(Z541,255),LEFT('Disaggregation Records'!$D$95:$D$183,255),0))=0,"",INDEX('Disaggregation Records'!$E$95:$E$183,MATCH(LEFT(Z541,255),LEFT('Disaggregation Records'!$D$95:$D$183,255),0))),"")</f>
        <v/>
      </c>
      <c r="D541" s="466" t="str">
        <f t="array" ref="D541">IFERROR(IF(INDEX('Disaggregation Records'!$F$95:$F$183,MATCH(LEFT(Z541,255),LEFT('Disaggregation Records'!$D$95:$D$183,255),0))=0,"",INDEX('Disaggregation Records'!$F$95:$F$183,MATCH(LEFT(Z541,255),LEFT('Disaggregation Records'!$D$95:$D$183,255),0))),"")</f>
        <v/>
      </c>
      <c r="E541" s="385" t="str">
        <f t="array" ref="E541">IFERROR(IF(INDEX('Disaggregation Data'!$K$315:$K$536,MATCH(LEFT(X541,255),LEFT('Disaggregation Data'!$J$315:$J$536,255),0))=0,"",INDEX('Disaggregation Data'!$K$315:$K$536,MATCH(LEFT(X541,255),LEFT('Disaggregation Data'!J$315:$J$536,255),0))),"")</f>
        <v/>
      </c>
      <c r="F541" s="386" t="str">
        <f t="array" ref="F541">IFERROR(IF(INDEX('Disaggregation Data'!$L$315:$L$536,MATCH(LEFT(X541,255),LEFT('Disaggregation Data'!$J$315:$J$536,255),0))=0,"",INDEX('Disaggregation Data'!$L$315:$L$536,MATCH(LEFT(X541,255),LEFT('Disaggregation Data'!J$315:$J$536,255),0))),"")</f>
        <v/>
      </c>
      <c r="G541" s="441" t="str">
        <f t="array" ref="G541">IFERROR(IF(INDEX('Disaggregation Data'!$M$315:$M$536,MATCH(LEFT(X541,255),LEFT('Disaggregation Data'!$J$315:$J$536,255),0))=0,(E541/F541)*100,INDEX('Disaggregation Data'!$M$315:$M$536,MATCH(LEFT(X541,255),LEFT('Disaggregation Data'!J$315:$J$536,255),0))),"")</f>
        <v/>
      </c>
      <c r="H541" s="389" t="str">
        <f t="array" ref="H541">IFERROR(IF(INDEX('Disaggregation Data'!$N$315:$N$536,MATCH(LEFT(X541,255),LEFT('Disaggregation Data'!$J$315:$J$536,255),0))=0,"",INDEX('Disaggregation Data'!$N$315:$N$536,MATCH(LEFT(X541,255),LEFT('Disaggregation Data'!J$315:$J$536,255),0))),"")</f>
        <v/>
      </c>
      <c r="I541" s="470"/>
      <c r="J541" s="470"/>
      <c r="K541" s="470"/>
      <c r="L541" s="470"/>
      <c r="M541" s="470"/>
      <c r="N541" s="470"/>
      <c r="O541" s="470"/>
      <c r="P541" s="470"/>
      <c r="Q541" s="470"/>
      <c r="R541" s="470"/>
      <c r="S541" s="470"/>
      <c r="T541" s="470"/>
      <c r="U541" s="389" t="str">
        <f t="array" ref="U541">IFERROR(IF(INDEX('Disaggregation Data'!$O$315:$O$536,MATCH(LEFT(X541,255),LEFT('Disaggregation Data'!$J$315:$J$536,255),0))=0,"",INDEX('Disaggregation Data'!$O$315:$O$536,MATCH(LEFT(X541,255),LEFT('Disaggregation Data'!J$315:$J$536,255),0))),"")</f>
        <v/>
      </c>
      <c r="V541" s="401" t="str">
        <f t="array" ref="V541">IFERROR(IF(INDEX('Disaggregation Data'!$P$315:$P$536,MATCH(LEFT(X541,255),LEFT('Disaggregation Data'!$J$315:$J$536,255),0))=0,"",INDEX('Disaggregation Data'!$P$315:$P$536,MATCH(LEFT(X541,255),LEFT('Disaggregation Data'!J$315:$J$536,255),0))),"")</f>
        <v/>
      </c>
      <c r="W541" s="471"/>
      <c r="X541" s="471" t="str">
        <f t="shared" si="36"/>
        <v/>
      </c>
      <c r="Y541" s="471">
        <f t="shared" si="37"/>
        <v>215</v>
      </c>
      <c r="Z541" s="471" t="str">
        <f t="shared" si="38"/>
        <v/>
      </c>
      <c r="AA541" s="471" t="b">
        <f t="shared" si="39"/>
        <v>0</v>
      </c>
      <c r="AB541" s="471" t="s">
        <v>2002</v>
      </c>
      <c r="AC541" s="471" t="str">
        <f t="array" ref="AC541">IFERROR(IF(INDEX('Disaggregation Records'!$G$95:$G$183,MATCH(LEFT(Z541,255),LEFT('Disaggregation Records'!$D$95:$D$183,255),0))=0,"",INDEX('Disaggregation Records'!$G$95:$G$183,MATCH(LEFT(Z541,255),LEFT('Disaggregation Records'!$D$95:$D$183,255),0))),"")</f>
        <v/>
      </c>
      <c r="AD541" s="471" t="s">
        <v>781</v>
      </c>
      <c r="AE541" s="219"/>
      <c r="AF541" s="135"/>
      <c r="AG541" s="135"/>
    </row>
    <row r="542" spans="1:33" ht="37.5" customHeight="1" x14ac:dyDescent="0.3">
      <c r="A542" s="366">
        <v>22</v>
      </c>
      <c r="B542" s="383" t="str">
        <f>IFERROR(VLOOKUP(A542,'Coverage Indicators - Section D'!$A$10:$Y$34,25,FALSE),"")</f>
        <v/>
      </c>
      <c r="C542" s="466" t="str">
        <f t="array" ref="C542">IFERROR(IF(INDEX('Disaggregation Records'!$E$95:$E$183,MATCH(LEFT(Z542,255),LEFT('Disaggregation Records'!$D$95:$D$183,255),0))=0,"",INDEX('Disaggregation Records'!$E$95:$E$183,MATCH(LEFT(Z542,255),LEFT('Disaggregation Records'!$D$95:$D$183,255),0))),"")</f>
        <v/>
      </c>
      <c r="D542" s="466" t="str">
        <f t="array" ref="D542">IFERROR(IF(INDEX('Disaggregation Records'!$F$95:$F$183,MATCH(LEFT(Z542,255),LEFT('Disaggregation Records'!$D$95:$D$183,255),0))=0,"",INDEX('Disaggregation Records'!$F$95:$F$183,MATCH(LEFT(Z542,255),LEFT('Disaggregation Records'!$D$95:$D$183,255),0))),"")</f>
        <v/>
      </c>
      <c r="E542" s="385" t="str">
        <f t="array" ref="E542">IFERROR(IF(INDEX('Disaggregation Data'!$K$315:$K$536,MATCH(LEFT(X542,255),LEFT('Disaggregation Data'!$J$315:$J$536,255),0))=0,"",INDEX('Disaggregation Data'!$K$315:$K$536,MATCH(LEFT(X542,255),LEFT('Disaggregation Data'!J$315:$J$536,255),0))),"")</f>
        <v/>
      </c>
      <c r="F542" s="386" t="str">
        <f t="array" ref="F542">IFERROR(IF(INDEX('Disaggregation Data'!$L$315:$L$536,MATCH(LEFT(X542,255),LEFT('Disaggregation Data'!$J$315:$J$536,255),0))=0,"",INDEX('Disaggregation Data'!$L$315:$L$536,MATCH(LEFT(X542,255),LEFT('Disaggregation Data'!J$315:$J$536,255),0))),"")</f>
        <v/>
      </c>
      <c r="G542" s="441" t="str">
        <f t="array" ref="G542">IFERROR(IF(INDEX('Disaggregation Data'!$M$315:$M$536,MATCH(LEFT(X542,255),LEFT('Disaggregation Data'!$J$315:$J$536,255),0))=0,(E542/F542)*100,INDEX('Disaggregation Data'!$M$315:$M$536,MATCH(LEFT(X542,255),LEFT('Disaggregation Data'!J$315:$J$536,255),0))),"")</f>
        <v/>
      </c>
      <c r="H542" s="389" t="str">
        <f t="array" ref="H542">IFERROR(IF(INDEX('Disaggregation Data'!$N$315:$N$536,MATCH(LEFT(X542,255),LEFT('Disaggregation Data'!$J$315:$J$536,255),0))=0,"",INDEX('Disaggregation Data'!$N$315:$N$536,MATCH(LEFT(X542,255),LEFT('Disaggregation Data'!J$315:$J$536,255),0))),"")</f>
        <v/>
      </c>
      <c r="I542" s="470"/>
      <c r="J542" s="470"/>
      <c r="K542" s="470"/>
      <c r="L542" s="470"/>
      <c r="M542" s="470"/>
      <c r="N542" s="470"/>
      <c r="O542" s="470"/>
      <c r="P542" s="470"/>
      <c r="Q542" s="470"/>
      <c r="R542" s="470"/>
      <c r="S542" s="470"/>
      <c r="T542" s="470"/>
      <c r="U542" s="389" t="str">
        <f t="array" ref="U542">IFERROR(IF(INDEX('Disaggregation Data'!$O$315:$O$536,MATCH(LEFT(X542,255),LEFT('Disaggregation Data'!$J$315:$J$536,255),0))=0,"",INDEX('Disaggregation Data'!$O$315:$O$536,MATCH(LEFT(X542,255),LEFT('Disaggregation Data'!J$315:$J$536,255),0))),"")</f>
        <v/>
      </c>
      <c r="V542" s="401" t="str">
        <f t="array" ref="V542">IFERROR(IF(INDEX('Disaggregation Data'!$P$315:$P$536,MATCH(LEFT(X542,255),LEFT('Disaggregation Data'!$J$315:$J$536,255),0))=0,"",INDEX('Disaggregation Data'!$P$315:$P$536,MATCH(LEFT(X542,255),LEFT('Disaggregation Data'!J$315:$J$536,255),0))),"")</f>
        <v/>
      </c>
      <c r="W542" s="471"/>
      <c r="X542" s="471" t="str">
        <f t="shared" si="36"/>
        <v/>
      </c>
      <c r="Y542" s="471">
        <f t="shared" si="37"/>
        <v>216</v>
      </c>
      <c r="Z542" s="471" t="str">
        <f t="shared" si="38"/>
        <v/>
      </c>
      <c r="AA542" s="471" t="b">
        <f t="shared" si="39"/>
        <v>0</v>
      </c>
      <c r="AB542" s="471" t="s">
        <v>2003</v>
      </c>
      <c r="AC542" s="471" t="str">
        <f t="array" ref="AC542">IFERROR(IF(INDEX('Disaggregation Records'!$G$95:$G$183,MATCH(LEFT(Z542,255),LEFT('Disaggregation Records'!$D$95:$D$183,255),0))=0,"",INDEX('Disaggregation Records'!$G$95:$G$183,MATCH(LEFT(Z542,255),LEFT('Disaggregation Records'!$D$95:$D$183,255),0))),"")</f>
        <v/>
      </c>
      <c r="AD542" s="471" t="s">
        <v>781</v>
      </c>
      <c r="AE542" s="219"/>
      <c r="AF542" s="135"/>
      <c r="AG542" s="135"/>
    </row>
    <row r="543" spans="1:33" ht="37.5" customHeight="1" x14ac:dyDescent="0.3">
      <c r="A543" s="366">
        <v>22</v>
      </c>
      <c r="B543" s="383" t="str">
        <f>IFERROR(VLOOKUP(A543,'Coverage Indicators - Section D'!$A$10:$Y$34,25,FALSE),"")</f>
        <v/>
      </c>
      <c r="C543" s="466" t="str">
        <f t="array" ref="C543">IFERROR(IF(INDEX('Disaggregation Records'!$E$95:$E$183,MATCH(LEFT(Z543,255),LEFT('Disaggregation Records'!$D$95:$D$183,255),0))=0,"",INDEX('Disaggregation Records'!$E$95:$E$183,MATCH(LEFT(Z543,255),LEFT('Disaggregation Records'!$D$95:$D$183,255),0))),"")</f>
        <v/>
      </c>
      <c r="D543" s="466" t="str">
        <f t="array" ref="D543">IFERROR(IF(INDEX('Disaggregation Records'!$F$95:$F$183,MATCH(LEFT(Z543,255),LEFT('Disaggregation Records'!$D$95:$D$183,255),0))=0,"",INDEX('Disaggregation Records'!$F$95:$F$183,MATCH(LEFT(Z543,255),LEFT('Disaggregation Records'!$D$95:$D$183,255),0))),"")</f>
        <v/>
      </c>
      <c r="E543" s="385" t="str">
        <f t="array" ref="E543">IFERROR(IF(INDEX('Disaggregation Data'!$K$315:$K$536,MATCH(LEFT(X543,255),LEFT('Disaggregation Data'!$J$315:$J$536,255),0))=0,"",INDEX('Disaggregation Data'!$K$315:$K$536,MATCH(LEFT(X543,255),LEFT('Disaggregation Data'!J$315:$J$536,255),0))),"")</f>
        <v/>
      </c>
      <c r="F543" s="386" t="str">
        <f t="array" ref="F543">IFERROR(IF(INDEX('Disaggregation Data'!$L$315:$L$536,MATCH(LEFT(X543,255),LEFT('Disaggregation Data'!$J$315:$J$536,255),0))=0,"",INDEX('Disaggregation Data'!$L$315:$L$536,MATCH(LEFT(X543,255),LEFT('Disaggregation Data'!J$315:$J$536,255),0))),"")</f>
        <v/>
      </c>
      <c r="G543" s="441" t="str">
        <f t="array" ref="G543">IFERROR(IF(INDEX('Disaggregation Data'!$M$315:$M$536,MATCH(LEFT(X543,255),LEFT('Disaggregation Data'!$J$315:$J$536,255),0))=0,(E543/F543)*100,INDEX('Disaggregation Data'!$M$315:$M$536,MATCH(LEFT(X543,255),LEFT('Disaggregation Data'!J$315:$J$536,255),0))),"")</f>
        <v/>
      </c>
      <c r="H543" s="389" t="str">
        <f t="array" ref="H543">IFERROR(IF(INDEX('Disaggregation Data'!$N$315:$N$536,MATCH(LEFT(X543,255),LEFT('Disaggregation Data'!$J$315:$J$536,255),0))=0,"",INDEX('Disaggregation Data'!$N$315:$N$536,MATCH(LEFT(X543,255),LEFT('Disaggregation Data'!J$315:$J$536,255),0))),"")</f>
        <v/>
      </c>
      <c r="I543" s="470"/>
      <c r="J543" s="470"/>
      <c r="K543" s="470"/>
      <c r="L543" s="470"/>
      <c r="M543" s="470"/>
      <c r="N543" s="470"/>
      <c r="O543" s="470"/>
      <c r="P543" s="470"/>
      <c r="Q543" s="470"/>
      <c r="R543" s="470"/>
      <c r="S543" s="470"/>
      <c r="T543" s="470"/>
      <c r="U543" s="389" t="str">
        <f t="array" ref="U543">IFERROR(IF(INDEX('Disaggregation Data'!$O$315:$O$536,MATCH(LEFT(X543,255),LEFT('Disaggregation Data'!$J$315:$J$536,255),0))=0,"",INDEX('Disaggregation Data'!$O$315:$O$536,MATCH(LEFT(X543,255),LEFT('Disaggregation Data'!J$315:$J$536,255),0))),"")</f>
        <v/>
      </c>
      <c r="V543" s="401" t="str">
        <f t="array" ref="V543">IFERROR(IF(INDEX('Disaggregation Data'!$P$315:$P$536,MATCH(LEFT(X543,255),LEFT('Disaggregation Data'!$J$315:$J$536,255),0))=0,"",INDEX('Disaggregation Data'!$P$315:$P$536,MATCH(LEFT(X543,255),LEFT('Disaggregation Data'!J$315:$J$536,255),0))),"")</f>
        <v/>
      </c>
      <c r="W543" s="471"/>
      <c r="X543" s="471" t="str">
        <f t="shared" si="36"/>
        <v/>
      </c>
      <c r="Y543" s="471">
        <f t="shared" si="37"/>
        <v>217</v>
      </c>
      <c r="Z543" s="471" t="str">
        <f t="shared" si="38"/>
        <v/>
      </c>
      <c r="AA543" s="471" t="b">
        <f t="shared" si="39"/>
        <v>0</v>
      </c>
      <c r="AB543" s="471" t="s">
        <v>2004</v>
      </c>
      <c r="AC543" s="471" t="str">
        <f t="array" ref="AC543">IFERROR(IF(INDEX('Disaggregation Records'!$G$95:$G$183,MATCH(LEFT(Z543,255),LEFT('Disaggregation Records'!$D$95:$D$183,255),0))=0,"",INDEX('Disaggregation Records'!$G$95:$G$183,MATCH(LEFT(Z543,255),LEFT('Disaggregation Records'!$D$95:$D$183,255),0))),"")</f>
        <v/>
      </c>
      <c r="AD543" s="471" t="s">
        <v>781</v>
      </c>
      <c r="AE543" s="219"/>
      <c r="AF543" s="135"/>
      <c r="AG543" s="135"/>
    </row>
    <row r="544" spans="1:33" ht="37.5" customHeight="1" x14ac:dyDescent="0.3">
      <c r="A544" s="366">
        <v>22</v>
      </c>
      <c r="B544" s="383" t="str">
        <f>IFERROR(VLOOKUP(A544,'Coverage Indicators - Section D'!$A$10:$Y$34,25,FALSE),"")</f>
        <v/>
      </c>
      <c r="C544" s="466" t="str">
        <f t="array" ref="C544">IFERROR(IF(INDEX('Disaggregation Records'!$E$95:$E$183,MATCH(LEFT(Z544,255),LEFT('Disaggregation Records'!$D$95:$D$183,255),0))=0,"",INDEX('Disaggregation Records'!$E$95:$E$183,MATCH(LEFT(Z544,255),LEFT('Disaggregation Records'!$D$95:$D$183,255),0))),"")</f>
        <v/>
      </c>
      <c r="D544" s="466" t="str">
        <f t="array" ref="D544">IFERROR(IF(INDEX('Disaggregation Records'!$F$95:$F$183,MATCH(LEFT(Z544,255),LEFT('Disaggregation Records'!$D$95:$D$183,255),0))=0,"",INDEX('Disaggregation Records'!$F$95:$F$183,MATCH(LEFT(Z544,255),LEFT('Disaggregation Records'!$D$95:$D$183,255),0))),"")</f>
        <v/>
      </c>
      <c r="E544" s="385" t="str">
        <f t="array" ref="E544">IFERROR(IF(INDEX('Disaggregation Data'!$K$315:$K$536,MATCH(LEFT(X544,255),LEFT('Disaggregation Data'!$J$315:$J$536,255),0))=0,"",INDEX('Disaggregation Data'!$K$315:$K$536,MATCH(LEFT(X544,255),LEFT('Disaggregation Data'!J$315:$J$536,255),0))),"")</f>
        <v/>
      </c>
      <c r="F544" s="386" t="str">
        <f t="array" ref="F544">IFERROR(IF(INDEX('Disaggregation Data'!$L$315:$L$536,MATCH(LEFT(X544,255),LEFT('Disaggregation Data'!$J$315:$J$536,255),0))=0,"",INDEX('Disaggregation Data'!$L$315:$L$536,MATCH(LEFT(X544,255),LEFT('Disaggregation Data'!J$315:$J$536,255),0))),"")</f>
        <v/>
      </c>
      <c r="G544" s="441" t="str">
        <f t="array" ref="G544">IFERROR(IF(INDEX('Disaggregation Data'!$M$315:$M$536,MATCH(LEFT(X544,255),LEFT('Disaggregation Data'!$J$315:$J$536,255),0))=0,(E544/F544)*100,INDEX('Disaggregation Data'!$M$315:$M$536,MATCH(LEFT(X544,255),LEFT('Disaggregation Data'!J$315:$J$536,255),0))),"")</f>
        <v/>
      </c>
      <c r="H544" s="389" t="str">
        <f t="array" ref="H544">IFERROR(IF(INDEX('Disaggregation Data'!$N$315:$N$536,MATCH(LEFT(X544,255),LEFT('Disaggregation Data'!$J$315:$J$536,255),0))=0,"",INDEX('Disaggregation Data'!$N$315:$N$536,MATCH(LEFT(X544,255),LEFT('Disaggregation Data'!J$315:$J$536,255),0))),"")</f>
        <v/>
      </c>
      <c r="I544" s="470"/>
      <c r="J544" s="470"/>
      <c r="K544" s="470"/>
      <c r="L544" s="470"/>
      <c r="M544" s="470"/>
      <c r="N544" s="470"/>
      <c r="O544" s="470"/>
      <c r="P544" s="470"/>
      <c r="Q544" s="470"/>
      <c r="R544" s="470"/>
      <c r="S544" s="470"/>
      <c r="T544" s="470"/>
      <c r="U544" s="389" t="str">
        <f t="array" ref="U544">IFERROR(IF(INDEX('Disaggregation Data'!$O$315:$O$536,MATCH(LEFT(X544,255),LEFT('Disaggregation Data'!$J$315:$J$536,255),0))=0,"",INDEX('Disaggregation Data'!$O$315:$O$536,MATCH(LEFT(X544,255),LEFT('Disaggregation Data'!J$315:$J$536,255),0))),"")</f>
        <v/>
      </c>
      <c r="V544" s="401" t="str">
        <f t="array" ref="V544">IFERROR(IF(INDEX('Disaggregation Data'!$P$315:$P$536,MATCH(LEFT(X544,255),LEFT('Disaggregation Data'!$J$315:$J$536,255),0))=0,"",INDEX('Disaggregation Data'!$P$315:$P$536,MATCH(LEFT(X544,255),LEFT('Disaggregation Data'!J$315:$J$536,255),0))),"")</f>
        <v/>
      </c>
      <c r="W544" s="471"/>
      <c r="X544" s="471" t="str">
        <f t="shared" si="36"/>
        <v/>
      </c>
      <c r="Y544" s="471">
        <f t="shared" si="37"/>
        <v>218</v>
      </c>
      <c r="Z544" s="471" t="str">
        <f t="shared" si="38"/>
        <v/>
      </c>
      <c r="AA544" s="471" t="b">
        <f t="shared" si="39"/>
        <v>0</v>
      </c>
      <c r="AB544" s="471" t="s">
        <v>2005</v>
      </c>
      <c r="AC544" s="471" t="str">
        <f t="array" ref="AC544">IFERROR(IF(INDEX('Disaggregation Records'!$G$95:$G$183,MATCH(LEFT(Z544,255),LEFT('Disaggregation Records'!$D$95:$D$183,255),0))=0,"",INDEX('Disaggregation Records'!$G$95:$G$183,MATCH(LEFT(Z544,255),LEFT('Disaggregation Records'!$D$95:$D$183,255),0))),"")</f>
        <v/>
      </c>
      <c r="AD544" s="471" t="s">
        <v>781</v>
      </c>
      <c r="AE544" s="219"/>
      <c r="AF544" s="135"/>
      <c r="AG544" s="135"/>
    </row>
    <row r="545" spans="1:33" ht="37.5" customHeight="1" x14ac:dyDescent="0.3">
      <c r="A545" s="366">
        <v>22</v>
      </c>
      <c r="B545" s="383" t="str">
        <f>IFERROR(VLOOKUP(A545,'Coverage Indicators - Section D'!$A$10:$Y$34,25,FALSE),"")</f>
        <v/>
      </c>
      <c r="C545" s="466" t="str">
        <f t="array" ref="C545">IFERROR(IF(INDEX('Disaggregation Records'!$E$95:$E$183,MATCH(LEFT(Z545,255),LEFT('Disaggregation Records'!$D$95:$D$183,255),0))=0,"",INDEX('Disaggregation Records'!$E$95:$E$183,MATCH(LEFT(Z545,255),LEFT('Disaggregation Records'!$D$95:$D$183,255),0))),"")</f>
        <v/>
      </c>
      <c r="D545" s="466" t="str">
        <f t="array" ref="D545">IFERROR(IF(INDEX('Disaggregation Records'!$F$95:$F$183,MATCH(LEFT(Z545,255),LEFT('Disaggregation Records'!$D$95:$D$183,255),0))=0,"",INDEX('Disaggregation Records'!$F$95:$F$183,MATCH(LEFT(Z545,255),LEFT('Disaggregation Records'!$D$95:$D$183,255),0))),"")</f>
        <v/>
      </c>
      <c r="E545" s="385" t="str">
        <f t="array" ref="E545">IFERROR(IF(INDEX('Disaggregation Data'!$K$315:$K$536,MATCH(LEFT(X545,255),LEFT('Disaggregation Data'!$J$315:$J$536,255),0))=0,"",INDEX('Disaggregation Data'!$K$315:$K$536,MATCH(LEFT(X545,255),LEFT('Disaggregation Data'!J$315:$J$536,255),0))),"")</f>
        <v/>
      </c>
      <c r="F545" s="386" t="str">
        <f t="array" ref="F545">IFERROR(IF(INDEX('Disaggregation Data'!$L$315:$L$536,MATCH(LEFT(X545,255),LEFT('Disaggregation Data'!$J$315:$J$536,255),0))=0,"",INDEX('Disaggregation Data'!$L$315:$L$536,MATCH(LEFT(X545,255),LEFT('Disaggregation Data'!J$315:$J$536,255),0))),"")</f>
        <v/>
      </c>
      <c r="G545" s="441" t="str">
        <f t="array" ref="G545">IFERROR(IF(INDEX('Disaggregation Data'!$M$315:$M$536,MATCH(LEFT(X545,255),LEFT('Disaggregation Data'!$J$315:$J$536,255),0))=0,(E545/F545)*100,INDEX('Disaggregation Data'!$M$315:$M$536,MATCH(LEFT(X545,255),LEFT('Disaggregation Data'!J$315:$J$536,255),0))),"")</f>
        <v/>
      </c>
      <c r="H545" s="389" t="str">
        <f t="array" ref="H545">IFERROR(IF(INDEX('Disaggregation Data'!$N$315:$N$536,MATCH(LEFT(X545,255),LEFT('Disaggregation Data'!$J$315:$J$536,255),0))=0,"",INDEX('Disaggregation Data'!$N$315:$N$536,MATCH(LEFT(X545,255),LEFT('Disaggregation Data'!J$315:$J$536,255),0))),"")</f>
        <v/>
      </c>
      <c r="I545" s="470"/>
      <c r="J545" s="470"/>
      <c r="K545" s="470"/>
      <c r="L545" s="470"/>
      <c r="M545" s="470"/>
      <c r="N545" s="470"/>
      <c r="O545" s="470"/>
      <c r="P545" s="470"/>
      <c r="Q545" s="470"/>
      <c r="R545" s="470"/>
      <c r="S545" s="470"/>
      <c r="T545" s="470"/>
      <c r="U545" s="389" t="str">
        <f t="array" ref="U545">IFERROR(IF(INDEX('Disaggregation Data'!$O$315:$O$536,MATCH(LEFT(X545,255),LEFT('Disaggregation Data'!$J$315:$J$536,255),0))=0,"",INDEX('Disaggregation Data'!$O$315:$O$536,MATCH(LEFT(X545,255),LEFT('Disaggregation Data'!J$315:$J$536,255),0))),"")</f>
        <v/>
      </c>
      <c r="V545" s="401" t="str">
        <f t="array" ref="V545">IFERROR(IF(INDEX('Disaggregation Data'!$P$315:$P$536,MATCH(LEFT(X545,255),LEFT('Disaggregation Data'!$J$315:$J$536,255),0))=0,"",INDEX('Disaggregation Data'!$P$315:$P$536,MATCH(LEFT(X545,255),LEFT('Disaggregation Data'!J$315:$J$536,255),0))),"")</f>
        <v/>
      </c>
      <c r="W545" s="471"/>
      <c r="X545" s="471" t="str">
        <f t="shared" si="36"/>
        <v/>
      </c>
      <c r="Y545" s="471">
        <f t="shared" si="37"/>
        <v>219</v>
      </c>
      <c r="Z545" s="471" t="str">
        <f t="shared" si="38"/>
        <v/>
      </c>
      <c r="AA545" s="471" t="b">
        <f t="shared" si="39"/>
        <v>0</v>
      </c>
      <c r="AB545" s="471" t="s">
        <v>2006</v>
      </c>
      <c r="AC545" s="471" t="str">
        <f t="array" ref="AC545">IFERROR(IF(INDEX('Disaggregation Records'!$G$95:$G$183,MATCH(LEFT(Z545,255),LEFT('Disaggregation Records'!$D$95:$D$183,255),0))=0,"",INDEX('Disaggregation Records'!$G$95:$G$183,MATCH(LEFT(Z545,255),LEFT('Disaggregation Records'!$D$95:$D$183,255),0))),"")</f>
        <v/>
      </c>
      <c r="AD545" s="471" t="s">
        <v>781</v>
      </c>
      <c r="AE545" s="219"/>
      <c r="AF545" s="135"/>
      <c r="AG545" s="135"/>
    </row>
    <row r="546" spans="1:33" ht="37.5" customHeight="1" x14ac:dyDescent="0.3">
      <c r="A546" s="366">
        <v>22</v>
      </c>
      <c r="B546" s="383" t="str">
        <f>IFERROR(VLOOKUP(A546,'Coverage Indicators - Section D'!$A$10:$Y$34,25,FALSE),"")</f>
        <v/>
      </c>
      <c r="C546" s="466" t="str">
        <f t="array" ref="C546">IFERROR(IF(INDEX('Disaggregation Records'!$E$95:$E$183,MATCH(LEFT(Z546,255),LEFT('Disaggregation Records'!$D$95:$D$183,255),0))=0,"",INDEX('Disaggregation Records'!$E$95:$E$183,MATCH(LEFT(Z546,255),LEFT('Disaggregation Records'!$D$95:$D$183,255),0))),"")</f>
        <v/>
      </c>
      <c r="D546" s="466" t="str">
        <f t="array" ref="D546">IFERROR(IF(INDEX('Disaggregation Records'!$F$95:$F$183,MATCH(LEFT(Z546,255),LEFT('Disaggregation Records'!$D$95:$D$183,255),0))=0,"",INDEX('Disaggregation Records'!$F$95:$F$183,MATCH(LEFT(Z546,255),LEFT('Disaggregation Records'!$D$95:$D$183,255),0))),"")</f>
        <v/>
      </c>
      <c r="E546" s="385" t="str">
        <f t="array" ref="E546">IFERROR(IF(INDEX('Disaggregation Data'!$K$315:$K$536,MATCH(LEFT(X546,255),LEFT('Disaggregation Data'!$J$315:$J$536,255),0))=0,"",INDEX('Disaggregation Data'!$K$315:$K$536,MATCH(LEFT(X546,255),LEFT('Disaggregation Data'!J$315:$J$536,255),0))),"")</f>
        <v/>
      </c>
      <c r="F546" s="386" t="str">
        <f t="array" ref="F546">IFERROR(IF(INDEX('Disaggregation Data'!$L$315:$L$536,MATCH(LEFT(X546,255),LEFT('Disaggregation Data'!$J$315:$J$536,255),0))=0,"",INDEX('Disaggregation Data'!$L$315:$L$536,MATCH(LEFT(X546,255),LEFT('Disaggregation Data'!J$315:$J$536,255),0))),"")</f>
        <v/>
      </c>
      <c r="G546" s="441" t="str">
        <f t="array" ref="G546">IFERROR(IF(INDEX('Disaggregation Data'!$M$315:$M$536,MATCH(LEFT(X546,255),LEFT('Disaggregation Data'!$J$315:$J$536,255),0))=0,(E546/F546)*100,INDEX('Disaggregation Data'!$M$315:$M$536,MATCH(LEFT(X546,255),LEFT('Disaggregation Data'!J$315:$J$536,255),0))),"")</f>
        <v/>
      </c>
      <c r="H546" s="389" t="str">
        <f t="array" ref="H546">IFERROR(IF(INDEX('Disaggregation Data'!$N$315:$N$536,MATCH(LEFT(X546,255),LEFT('Disaggregation Data'!$J$315:$J$536,255),0))=0,"",INDEX('Disaggregation Data'!$N$315:$N$536,MATCH(LEFT(X546,255),LEFT('Disaggregation Data'!J$315:$J$536,255),0))),"")</f>
        <v/>
      </c>
      <c r="I546" s="470"/>
      <c r="J546" s="470"/>
      <c r="K546" s="470"/>
      <c r="L546" s="470"/>
      <c r="M546" s="470"/>
      <c r="N546" s="470"/>
      <c r="O546" s="470"/>
      <c r="P546" s="470"/>
      <c r="Q546" s="470"/>
      <c r="R546" s="470"/>
      <c r="S546" s="470"/>
      <c r="T546" s="470"/>
      <c r="U546" s="389" t="str">
        <f t="array" ref="U546">IFERROR(IF(INDEX('Disaggregation Data'!$O$315:$O$536,MATCH(LEFT(X546,255),LEFT('Disaggregation Data'!$J$315:$J$536,255),0))=0,"",INDEX('Disaggregation Data'!$O$315:$O$536,MATCH(LEFT(X546,255),LEFT('Disaggregation Data'!J$315:$J$536,255),0))),"")</f>
        <v/>
      </c>
      <c r="V546" s="401" t="str">
        <f t="array" ref="V546">IFERROR(IF(INDEX('Disaggregation Data'!$P$315:$P$536,MATCH(LEFT(X546,255),LEFT('Disaggregation Data'!$J$315:$J$536,255),0))=0,"",INDEX('Disaggregation Data'!$P$315:$P$536,MATCH(LEFT(X546,255),LEFT('Disaggregation Data'!J$315:$J$536,255),0))),"")</f>
        <v/>
      </c>
      <c r="W546" s="471"/>
      <c r="X546" s="471" t="str">
        <f t="shared" si="36"/>
        <v/>
      </c>
      <c r="Y546" s="471">
        <f t="shared" si="37"/>
        <v>220</v>
      </c>
      <c r="Z546" s="471" t="str">
        <f t="shared" si="38"/>
        <v/>
      </c>
      <c r="AA546" s="471" t="b">
        <f t="shared" si="39"/>
        <v>0</v>
      </c>
      <c r="AB546" s="471" t="s">
        <v>2007</v>
      </c>
      <c r="AC546" s="471" t="str">
        <f t="array" ref="AC546">IFERROR(IF(INDEX('Disaggregation Records'!$G$95:$G$183,MATCH(LEFT(Z546,255),LEFT('Disaggregation Records'!$D$95:$D$183,255),0))=0,"",INDEX('Disaggregation Records'!$G$95:$G$183,MATCH(LEFT(Z546,255),LEFT('Disaggregation Records'!$D$95:$D$183,255),0))),"")</f>
        <v/>
      </c>
      <c r="AD546" s="471" t="s">
        <v>781</v>
      </c>
      <c r="AE546" s="219"/>
      <c r="AF546" s="135"/>
      <c r="AG546" s="135"/>
    </row>
    <row r="547" spans="1:33" ht="2.85" customHeight="1" thickBot="1" x14ac:dyDescent="0.35">
      <c r="A547" s="65"/>
      <c r="B547" s="66"/>
      <c r="C547" s="66"/>
      <c r="D547" s="66"/>
      <c r="E547" s="66"/>
      <c r="F547" s="66"/>
      <c r="G547" s="66"/>
      <c r="H547" s="66"/>
      <c r="I547" s="66"/>
      <c r="J547" s="66"/>
      <c r="K547" s="66"/>
      <c r="L547" s="66"/>
      <c r="M547" s="66"/>
      <c r="N547" s="66"/>
      <c r="O547" s="66"/>
      <c r="P547" s="66"/>
      <c r="Q547" s="66"/>
      <c r="R547" s="125"/>
      <c r="S547" s="125"/>
      <c r="T547" s="125"/>
      <c r="U547" s="125"/>
      <c r="V547" s="125"/>
      <c r="W547" s="125"/>
      <c r="X547" s="125"/>
      <c r="Y547" s="125"/>
      <c r="Z547" s="125"/>
      <c r="AA547" s="125"/>
      <c r="AB547" s="125"/>
      <c r="AC547" s="125" t="s">
        <v>241</v>
      </c>
      <c r="AD547" s="125"/>
      <c r="AE547" s="61"/>
      <c r="AF547" s="135"/>
      <c r="AG547" s="135"/>
    </row>
    <row r="548" spans="1:33" ht="30" customHeight="1" x14ac:dyDescent="0.3">
      <c r="AF548" s="135"/>
      <c r="AG548" s="135"/>
    </row>
    <row r="549" spans="1:33" ht="30" customHeight="1" x14ac:dyDescent="0.3"/>
    <row r="550" spans="1:33" ht="30" customHeight="1" x14ac:dyDescent="0.3"/>
    <row r="551" spans="1:33" x14ac:dyDescent="0.3">
      <c r="A551" s="67" t="s">
        <v>130</v>
      </c>
    </row>
  </sheetData>
  <sheetProtection algorithmName="SHA-512" hashValue="K2CDOluX4JXVP7ECcZDOkjyWBsaek0w4pbKC+Hlp+8L0FlNMjBEV+hftW2nVRChrreqrDHLix3cYRwNTxUVRig==" saltValue="jbyNCIT4+bE60WYlzKSPvA==" spinCount="100000" sheet="1" objects="1" scenarios="1" formatCells="0" sort="0" autoFilter="0"/>
  <mergeCells count="5">
    <mergeCell ref="A1:H2"/>
    <mergeCell ref="A6:H6"/>
    <mergeCell ref="A165:H165"/>
    <mergeCell ref="A324:Q324"/>
    <mergeCell ref="R324:U324"/>
  </mergeCells>
  <conditionalFormatting sqref="A8:D158">
    <cfRule type="expression" dxfId="39" priority="14">
      <formula>MOD($A8,2)=1</formula>
    </cfRule>
    <cfRule type="expression" dxfId="38" priority="15">
      <formula>MOD($A8,2)=0</formula>
    </cfRule>
  </conditionalFormatting>
  <conditionalFormatting sqref="A167:D317">
    <cfRule type="expression" dxfId="37" priority="12">
      <formula>MOD($A8,2)=1</formula>
    </cfRule>
    <cfRule type="expression" dxfId="36" priority="13">
      <formula>MOD($A167,2)=0</formula>
    </cfRule>
  </conditionalFormatting>
  <conditionalFormatting sqref="A326:D546">
    <cfRule type="expression" dxfId="35" priority="10">
      <formula>MOD($A326,2)=1</formula>
    </cfRule>
    <cfRule type="expression" dxfId="34" priority="11">
      <formula>MOD($A326,2)=0</formula>
    </cfRule>
  </conditionalFormatting>
  <conditionalFormatting sqref="J326:Q546 A8:H158 A167:H317 A326:H546">
    <cfRule type="expression" dxfId="33" priority="9">
      <formula>$C8=""</formula>
    </cfRule>
  </conditionalFormatting>
  <conditionalFormatting sqref="V326:V546">
    <cfRule type="expression" dxfId="32" priority="8">
      <formula>$C326=""</formula>
    </cfRule>
  </conditionalFormatting>
  <conditionalFormatting sqref="U326:U546">
    <cfRule type="expression" dxfId="31" priority="7">
      <formula>$C326=""</formula>
    </cfRule>
  </conditionalFormatting>
  <conditionalFormatting sqref="I326:I546">
    <cfRule type="expression" dxfId="30" priority="6">
      <formula>$C326=""</formula>
    </cfRule>
  </conditionalFormatting>
  <conditionalFormatting sqref="R326:S546">
    <cfRule type="expression" dxfId="29" priority="5">
      <formula>$C326=""</formula>
    </cfRule>
  </conditionalFormatting>
  <conditionalFormatting sqref="T326:T546">
    <cfRule type="expression" dxfId="28" priority="4">
      <formula>$C326=""</formula>
    </cfRule>
  </conditionalFormatting>
  <conditionalFormatting sqref="A8:H16 A167:H175">
    <cfRule type="expression" dxfId="27" priority="3">
      <formula>$O8:$O159="[Record ID]"</formula>
    </cfRule>
  </conditionalFormatting>
  <conditionalFormatting sqref="A326:V546">
    <cfRule type="expression" dxfId="26" priority="1">
      <formula>$AB326:$AB547="[Record ID]"</formula>
    </cfRule>
  </conditionalFormatting>
  <conditionalFormatting sqref="A17:H25">
    <cfRule type="expression" dxfId="25" priority="42">
      <formula>$O17:$O318="[Record ID]"</formula>
    </cfRule>
  </conditionalFormatting>
  <conditionalFormatting sqref="A176:H317">
    <cfRule type="expression" dxfId="24" priority="44">
      <formula>$O176:$O547="[Record ID]"</formula>
    </cfRule>
  </conditionalFormatting>
  <conditionalFormatting sqref="A26:H158">
    <cfRule type="expression" dxfId="23" priority="46">
      <formula>$O26:$O547="[Record ID]"</formula>
    </cfRule>
  </conditionalFormatting>
  <dataValidations count="16">
    <dataValidation type="textLength" allowBlank="1" showInputMessage="1" showErrorMessage="1" errorTitle="Entered information is too long" error="Information entered here is limited to 20 characters. Please capture further details in Comments." sqref="E8:E158 E167:E317">
      <formula1>0</formula1>
      <formula2>20</formula2>
    </dataValidation>
    <dataValidation type="textLength" allowBlank="1" showInputMessage="1" showErrorMessage="1" errorTitle="Entered information is too long" error="Information entered here is limited to 4000 characters. Please capture further details in Comments." sqref="G167:G317 G8:G158 U326:U546">
      <formula1>0</formula1>
      <formula2>4000</formula2>
    </dataValidation>
    <dataValidation type="textLength" allowBlank="1" showInputMessage="1" showErrorMessage="1" errorTitle="Entered information is too long" error="Information entered here is limited to 255 characters. Please capture further details in Comments." sqref="H8:H158">
      <formula1>0</formula1>
      <formula2>255</formula2>
    </dataValidation>
    <dataValidation type="textLength" allowBlank="1" showInputMessage="1" showErrorMessage="1" errorTitle="Enteredinformation is too long" error="Information entered here is limited to 32768 characters. Please capture further details in Comments." sqref="H167:H317">
      <formula1>0</formula1>
      <formula2>32768</formula2>
    </dataValidation>
    <dataValidation type="textLength" allowBlank="1" showInputMessage="1" showErrorMessage="1" errorTitle="Entered information is too long" error="Information entered here is limited to 32768 characters. Please capture further details in Comments." sqref="V326:V546">
      <formula1>0</formula1>
      <formula2>32768</formula2>
    </dataValidation>
    <dataValidation type="decimal" allowBlank="1" showInputMessage="1" showErrorMessage="1" errorTitle="X-Author for Excel" error="Please enter a valid numeric value. Valid range for Impact Indicator Number is -1E+18 to 1E+18." promptTitle="X-Author for Excel" sqref="A8:A158">
      <formula1>-1000000000000000000</formula1>
      <formula2>1000000000000000000</formula2>
    </dataValidation>
    <dataValidation type="list" allowBlank="1" showInputMessage="1" showErrorMessage="1" errorTitle="X-Author for Excel" error="Please select a value from the drop-down." promptTitle="X-Author for Excel" sqref="F8:F158">
      <formula1>IF(IFERROR(ROWS(INDIRECT(SUBSTITUTE("AIM_Impact_Disaggregation__c.AIM_Baseline_Year__c"," ","_"))),-1) &lt; 0, XAuthorInvalidPicklistData,INDIRECT(SUBSTITUTE("AIM_Impact_Disaggregation__c.AIM_Baseline_Year__c"," ","_")))</formula1>
    </dataValidation>
    <dataValidation type="custom" allowBlank="1" showInputMessage="1" showErrorMessage="1" errorTitle="X-Author for Excel" error="Id and Lookup fields are not editable." promptTitle="X-Author for Excel" sqref="O8:O158 I8:J158 O167:O317 I167:J317 AB326:AD546">
      <formula1>""</formula1>
    </dataValidation>
    <dataValidation type="list" allowBlank="1" showInputMessage="1" showErrorMessage="1" errorTitle="X-Author for Excel" error="Please select either TRUE or FALSE from the dropdown." promptTitle="X-Author for Excel" sqref="N8:N158 N167:N317 AA326:AA546">
      <formula1>"TRUE,FALSE"</formula1>
    </dataValidation>
    <dataValidation type="decimal" allowBlank="1" showInputMessage="1" showErrorMessage="1" errorTitle="X-Author for Excel" error="Please enter a valid numeric value. Valid range for Outcome Indicator Number is -1E+18 to 1E+18." promptTitle="X-Author for Excel" sqref="A167:A317">
      <formula1>-1000000000000000000</formula1>
      <formula2>1000000000000000000</formula2>
    </dataValidation>
    <dataValidation type="list" allowBlank="1" showInputMessage="1" showErrorMessage="1" errorTitle="X-Author for Excel" error="Please select a value from the drop-down." promptTitle="X-Author for Excel" sqref="F167:F317">
      <formula1>IF(IFERROR(ROWS(INDIRECT(SUBSTITUTE("AIM_Outcome_Disaggregation__c.AIM_Baseline_Year__c"," ","_"))),-1) &lt; 0, XAuthorInvalidPicklistData,INDIRECT(SUBSTITUTE("AIM_Outcome_Disaggregation__c.AIM_Baseline_Year__c"," ","_")))</formula1>
    </dataValidation>
    <dataValidation type="decimal" allowBlank="1" showInputMessage="1" showErrorMessage="1" errorTitle="X-Author for Excel" error="Please enter a valid numeric value. Valid range for Coverage Indicator Number is -1E+18 to 1E+18." promptTitle="X-Author for Excel" sqref="A326:A546">
      <formula1>-1000000000000000000</formula1>
      <formula2>1000000000000000000</formula2>
    </dataValidation>
    <dataValidation type="decimal" allowBlank="1" showInputMessage="1" showErrorMessage="1" errorTitle="X-Author for Excel" error="Please enter a valid numeric value. Valid range for Baseline N# is -10000000000 to 10000000000." promptTitle="X-Author for Excel" sqref="E326:E546">
      <formula1>-10000000000</formula1>
      <formula2>10000000000</formula2>
    </dataValidation>
    <dataValidation type="decimal" allowBlank="1" showInputMessage="1" showErrorMessage="1" errorTitle="X-Author for Excel" error="Please enter a valid numeric value. Valid range for Baseline D# is -10000000000 to 10000000000." promptTitle="X-Author for Excel" sqref="F326:F546">
      <formula1>-10000000000</formula1>
      <formula2>10000000000</formula2>
    </dataValidation>
    <dataValidation type="decimal" allowBlank="1" showInputMessage="1" showErrorMessage="1" errorTitle="X-Author for Excel" error="Please enter a valid numeric value. Valid range for Baseline % is -99999.99 to 99999.99." promptTitle="X-Author for Excel" sqref="G326:G546">
      <formula1>-99999.99</formula1>
      <formula2>99999.99</formula2>
    </dataValidation>
    <dataValidation type="list" allowBlank="1" showInputMessage="1" showErrorMessage="1" errorTitle="X-Author for Excel" error="Please select a value from the drop-down." promptTitle="X-Author for Excel" sqref="H326:H546">
      <formula1>IF(IFERROR(ROWS(INDIRECT(SUBSTITUTE("AIM_Coverage_Disaggregation__c.AIM_Year__c"," ","_"))),-1) &lt; 0, XAuthorInvalidPicklistData,INDIRECT(SUBSTITUTE("AIM_Coverage_Disaggregation__c.AIM_Year__c"," ","_")))</formula1>
    </dataValidation>
  </dataValidations>
  <hyperlinks>
    <hyperlink ref="D4" location="_e6620337_bf44_48f3_a7fd_0125cc2c6be7" display="Coverage"/>
    <hyperlink ref="B4" location="_b9c6b527_c2c5_4200_bb21_b9257f2bb2c1" display="Impact "/>
    <hyperlink ref="C4" location="_a395564a_2e4f_42b7_9d4d_76ed548224d3" display="Outcome "/>
    <hyperlink ref="A551" location="' Disaggregation - Section E'!A4" display="' Disaggregation - Section E'!A4"/>
  </hyperlinks>
  <pageMargins left="0.7" right="0.7" top="0.75" bottom="0.75" header="0.3" footer="0.3"/>
  <pageSetup paperSize="8" scale="66" fitToHeight="0" orientation="landscape" r:id="rId1"/>
  <rowBreaks count="1" manualBreakCount="1">
    <brk id="325" max="21" man="1"/>
  </rowBreaks>
  <colBreaks count="1" manualBreakCount="1">
    <brk id="4" max="3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W580"/>
  <sheetViews>
    <sheetView showGridLines="0" zoomScale="75" zoomScaleNormal="75" workbookViewId="0">
      <selection activeCell="E20" sqref="E20"/>
    </sheetView>
  </sheetViews>
  <sheetFormatPr defaultColWidth="8.69921875" defaultRowHeight="15.6" x14ac:dyDescent="0.3"/>
  <cols>
    <col min="1" max="1" width="12" style="6" customWidth="1"/>
    <col min="2" max="2" width="30.59765625" style="6" customWidth="1"/>
    <col min="3" max="3" width="25.59765625" style="6" customWidth="1"/>
    <col min="4" max="4" width="43.69921875" style="6" customWidth="1"/>
    <col min="5" max="5" width="35.69921875" style="6" customWidth="1"/>
    <col min="6" max="6" width="24.19921875" style="6" hidden="1" customWidth="1"/>
    <col min="7" max="7" width="21.19921875" style="6" hidden="1" customWidth="1"/>
    <col min="8" max="8" width="35.19921875" style="6" hidden="1" customWidth="1"/>
    <col min="9" max="9" width="31.59765625" style="6" hidden="1" customWidth="1"/>
    <col min="10" max="10" width="26.69921875" style="6" hidden="1" customWidth="1"/>
    <col min="11" max="11" width="27.59765625" style="6" hidden="1" customWidth="1"/>
    <col min="12" max="13" width="0.19921875" style="6" customWidth="1"/>
    <col min="14" max="14" width="26.19921875" style="6" customWidth="1"/>
    <col min="15" max="15" width="50.3984375" style="6" customWidth="1"/>
    <col min="16" max="16" width="23.69921875" style="6" customWidth="1"/>
    <col min="17" max="17" width="13.59765625" style="6" hidden="1" customWidth="1"/>
    <col min="18" max="19" width="14.19921875" style="6" hidden="1" customWidth="1"/>
    <col min="20" max="21" width="22.19921875" style="6" hidden="1" customWidth="1"/>
    <col min="22" max="22" width="25.69921875" style="6" hidden="1" customWidth="1"/>
    <col min="23" max="27" width="26.59765625" style="6" hidden="1" customWidth="1"/>
    <col min="28" max="29" width="0.19921875" style="6" customWidth="1"/>
    <col min="30" max="38" width="8.69921875" style="6" customWidth="1"/>
    <col min="39" max="39" width="8.69921875" style="9" customWidth="1"/>
    <col min="40" max="40" width="17.59765625" style="9" customWidth="1"/>
    <col min="41" max="41" width="13.19921875" style="9" customWidth="1"/>
    <col min="42" max="42" width="18" style="9" customWidth="1"/>
    <col min="43" max="43" width="13.19921875" style="9" customWidth="1"/>
    <col min="44" max="44" width="8.69921875" style="9"/>
    <col min="45" max="49" width="8.69921875" style="4"/>
    <col min="50" max="16384" width="8.69921875" style="6"/>
  </cols>
  <sheetData>
    <row r="1" spans="1:29" ht="21.6" customHeight="1" x14ac:dyDescent="0.3">
      <c r="A1" s="532" t="s">
        <v>181</v>
      </c>
      <c r="B1" s="533"/>
      <c r="C1" s="533"/>
      <c r="D1" s="533"/>
      <c r="E1" s="533"/>
      <c r="F1" s="533"/>
      <c r="G1" s="533"/>
      <c r="H1" s="533"/>
      <c r="I1" s="533"/>
      <c r="J1" s="533"/>
      <c r="K1" s="533"/>
      <c r="L1" s="533"/>
      <c r="M1" s="533"/>
      <c r="N1" s="533"/>
      <c r="O1" s="534"/>
    </row>
    <row r="2" spans="1:29" ht="16.2" thickBot="1" x14ac:dyDescent="0.35">
      <c r="A2" s="535"/>
      <c r="B2" s="536"/>
      <c r="C2" s="536"/>
      <c r="D2" s="536"/>
      <c r="E2" s="536"/>
      <c r="F2" s="536"/>
      <c r="G2" s="536"/>
      <c r="H2" s="536"/>
      <c r="I2" s="536"/>
      <c r="J2" s="536"/>
      <c r="K2" s="536"/>
      <c r="L2" s="536"/>
      <c r="M2" s="536"/>
      <c r="N2" s="536"/>
      <c r="O2" s="537"/>
    </row>
    <row r="3" spans="1:29" ht="16.2" thickBot="1" x14ac:dyDescent="0.35"/>
    <row r="4" spans="1:29" ht="65.849999999999994" customHeight="1" thickBot="1" x14ac:dyDescent="0.35">
      <c r="A4" s="44" t="s">
        <v>37</v>
      </c>
      <c r="B4" s="45" t="s">
        <v>170</v>
      </c>
      <c r="C4" s="31" t="s">
        <v>171</v>
      </c>
    </row>
    <row r="5" spans="1:29" ht="16.2" thickBot="1" x14ac:dyDescent="0.35"/>
    <row r="6" spans="1:29" ht="45.75" customHeight="1" thickBot="1" x14ac:dyDescent="0.35">
      <c r="A6" s="512" t="s">
        <v>170</v>
      </c>
      <c r="B6" s="513"/>
      <c r="C6" s="513"/>
      <c r="D6" s="513"/>
      <c r="E6" s="513"/>
      <c r="F6" s="513"/>
      <c r="G6" s="513"/>
      <c r="H6" s="513"/>
      <c r="I6" s="513"/>
      <c r="J6" s="513"/>
      <c r="K6" s="513"/>
      <c r="L6" s="513"/>
      <c r="M6" s="513"/>
      <c r="N6" s="513"/>
      <c r="O6" s="513"/>
      <c r="P6" s="185"/>
      <c r="Q6" s="185"/>
      <c r="R6" s="185"/>
      <c r="S6" s="185"/>
      <c r="T6" s="185"/>
      <c r="U6" s="185"/>
      <c r="V6" s="185"/>
      <c r="W6" s="185"/>
      <c r="X6" s="185"/>
      <c r="Y6" s="185"/>
      <c r="Z6" s="185"/>
      <c r="AA6" s="185"/>
      <c r="AB6" s="185"/>
      <c r="AC6" s="187"/>
    </row>
    <row r="7" spans="1:29" ht="45.75" customHeight="1" x14ac:dyDescent="0.3">
      <c r="A7" s="378" t="s">
        <v>129</v>
      </c>
      <c r="B7" s="378" t="s">
        <v>1</v>
      </c>
      <c r="C7" s="378" t="s">
        <v>88</v>
      </c>
      <c r="D7" s="378" t="s">
        <v>89</v>
      </c>
      <c r="E7" s="378" t="s">
        <v>262</v>
      </c>
      <c r="F7" s="362" t="s">
        <v>265</v>
      </c>
      <c r="G7" s="409"/>
      <c r="H7" s="409"/>
      <c r="I7" s="409"/>
      <c r="J7" s="409"/>
      <c r="K7" s="409"/>
      <c r="L7" s="409"/>
      <c r="M7" s="378"/>
      <c r="N7" s="379" t="s">
        <v>11</v>
      </c>
      <c r="O7" s="379" t="s">
        <v>9</v>
      </c>
      <c r="P7" s="379" t="s">
        <v>299</v>
      </c>
      <c r="Q7" s="447"/>
      <c r="R7" s="431" t="s">
        <v>261</v>
      </c>
      <c r="S7" s="431" t="s">
        <v>60</v>
      </c>
      <c r="T7" s="431" t="s">
        <v>62</v>
      </c>
      <c r="U7" s="431" t="s">
        <v>98</v>
      </c>
      <c r="V7" s="448" t="s">
        <v>178</v>
      </c>
      <c r="W7" s="448" t="s">
        <v>196</v>
      </c>
      <c r="X7" s="448" t="s">
        <v>209</v>
      </c>
      <c r="Y7" s="448" t="s">
        <v>48</v>
      </c>
      <c r="Z7" s="448" t="s">
        <v>263</v>
      </c>
      <c r="AA7" s="215"/>
      <c r="AB7" s="160"/>
      <c r="AC7" s="51"/>
    </row>
    <row r="8" spans="1:29" ht="47.1" hidden="1" customHeight="1" x14ac:dyDescent="0.3">
      <c r="A8" s="366" t="s">
        <v>93</v>
      </c>
      <c r="B8" s="449" t="str">
        <f>IFERROR(IF(D8="","",VLOOKUP(W8,'Reference records(soft deleted)'!$B$46:$D$62,3,FALSE)),"")</f>
        <v/>
      </c>
      <c r="C8" s="449" t="str">
        <f>IFERROR(IF(D8="","",VLOOKUP(X8,'Reference records(soft deleted)'!$B$109:$D$181,3,FALSE)),"")</f>
        <v/>
      </c>
      <c r="D8" s="450" t="s">
        <v>90</v>
      </c>
      <c r="E8" s="451" t="str">
        <f>IF('Overview - Section A'!$AN$5="Funding Request",IF(F8="Funding Request Place Holder","",F8),"")</f>
        <v/>
      </c>
      <c r="F8" s="452" t="str">
        <f>IFERROR(IF(Z8="","",VLOOKUP(Z8,'Overview - Section A'!$P$30:$Q$31,2,FALSE)),"")</f>
        <v>[Account (Name)]</v>
      </c>
      <c r="G8" s="453"/>
      <c r="H8" s="453"/>
      <c r="I8" s="453"/>
      <c r="J8" s="453"/>
      <c r="K8" s="453"/>
      <c r="L8" s="453"/>
      <c r="M8" s="451"/>
      <c r="N8" s="454" t="str">
        <f>IFERROR(IF(Y8="","",Y8),"")</f>
        <v>[Country (Name)]</v>
      </c>
      <c r="O8" s="455" t="s">
        <v>91</v>
      </c>
      <c r="P8" s="456" t="s">
        <v>298</v>
      </c>
      <c r="Q8" s="457"/>
      <c r="R8" s="432" t="str">
        <f>IFERROR(IF('Overview - Section A'!$AN$5="Funding Request",VLOOKUP(E8,'Overview - Section A'!$M$30:$P$31,4,FALSE),IF(Z8="","",Z8)),"")</f>
        <v>[Record ID]</v>
      </c>
      <c r="S8" s="432" t="b">
        <f>IFERROR(IF(N8&lt;&gt;"",TRUE,FALSE),FALSE)</f>
        <v>1</v>
      </c>
      <c r="T8" s="432" t="s">
        <v>61</v>
      </c>
      <c r="U8" s="432" t="str">
        <f t="array" ref="U8">IFERROR(IF(INDEX('Overview - Section A'!$AB$119:$AB$173,MATCH(LEFT(C8,255),LEFT('Overview - Section A'!$W$119:$W$173,255),0))=0,"",INDEX('Overview - Section A'!$AB$119:$AB$173,MATCH(LEFT(C8,255),LEFT('Overview - Section A'!$W$119:$W$173,255),0))),"")</f>
        <v>a1M36000004b8WIEAY</v>
      </c>
      <c r="V8" s="458" t="str">
        <f>IFERROR(IF('Overview - Section A'!$AN$5="Funding Request",IF('Reference Records'!$B$157&lt;&gt;"",VLOOKUP(N8,'Reference Records'!$B$157:$C$158,2,FALSE),VLOOKUP(N8,'Reference Records'!$A$170:$C$171,3,FALSE)),VLOOKUP(N8,'Reference Records'!$A$174:$C$176,3,FALSE)),"")</f>
        <v>[Record ID]</v>
      </c>
      <c r="W8" s="459" t="s">
        <v>195</v>
      </c>
      <c r="X8" s="459" t="s">
        <v>197</v>
      </c>
      <c r="Y8" s="458" t="s">
        <v>201</v>
      </c>
      <c r="Z8" s="458" t="s">
        <v>61</v>
      </c>
      <c r="AA8" s="216"/>
      <c r="AB8" s="161"/>
      <c r="AC8" s="51"/>
    </row>
    <row r="9" spans="1:29" ht="47.1" customHeight="1" x14ac:dyDescent="0.3">
      <c r="A9" s="366">
        <v>1</v>
      </c>
      <c r="B9" s="449" t="str">
        <f>IFERROR(IF(D9="","",VLOOKUP(W9,'Reference records(soft deleted)'!$B$46:$D$62,3,FALSE)),"")</f>
        <v/>
      </c>
      <c r="C9" s="449" t="str">
        <f>IFERROR(IF(D9="","",VLOOKUP(X9,'Reference records(soft deleted)'!$B$109:$D$181,3,FALSE)),"")</f>
        <v/>
      </c>
      <c r="D9" s="450"/>
      <c r="E9" s="451" t="str">
        <f>IF('Overview - Section A'!$AN$5="Funding Request",IF(F9="Funding Request Place Holder","",F9),"")</f>
        <v/>
      </c>
      <c r="F9" s="452" t="str">
        <f>IFERROR(IF(Z9="","",VLOOKUP(Z9,'Overview - Section A'!$P$30:$Q$31,2,FALSE)),"")</f>
        <v/>
      </c>
      <c r="G9" s="453"/>
      <c r="H9" s="453"/>
      <c r="I9" s="453"/>
      <c r="J9" s="453"/>
      <c r="K9" s="453"/>
      <c r="L9" s="453"/>
      <c r="M9" s="451"/>
      <c r="N9" s="454" t="str">
        <f t="shared" ref="N9:N72" si="0">IFERROR(IF(Y9="","",Y9),"")</f>
        <v/>
      </c>
      <c r="O9" s="455"/>
      <c r="P9" s="456"/>
      <c r="Q9" s="457"/>
      <c r="R9" s="432" t="str">
        <f>IFERROR(IF('Overview - Section A'!$AN$5="Funding Request",VLOOKUP(E9,'Overview - Section A'!$M$30:$P$31,4,FALSE),IF(Z9="","",Z9)),"")</f>
        <v/>
      </c>
      <c r="S9" s="432" t="b">
        <f t="shared" ref="S9:S72" si="1">IFERROR(IF(N9&lt;&gt;"",TRUE,FALSE),FALSE)</f>
        <v>0</v>
      </c>
      <c r="T9" s="432" t="s">
        <v>914</v>
      </c>
      <c r="U9" s="432" t="str">
        <f t="array" ref="U9">IFERROR(IF(INDEX('Overview - Section A'!$AB$119:$AB$173,MATCH(LEFT(C9,255),LEFT('Overview - Section A'!$W$119:$W$173,255),0))=0,"",INDEX('Overview - Section A'!$AB$119:$AB$173,MATCH(LEFT(C9,255),LEFT('Overview - Section A'!$W$119:$W$173,255),0))),"")</f>
        <v>a1M36000004b8WIEAY</v>
      </c>
      <c r="V9" s="458" t="str">
        <f>IFERROR(IF('Overview - Section A'!$AN$5="Funding Request",IF('Reference Records'!$B$157&lt;&gt;"",VLOOKUP(N9,'Reference Records'!$B$157:$C$158,2,FALSE),VLOOKUP(N9,'Reference Records'!$A$170:$C$171,3,FALSE)),VLOOKUP(N9,'Reference Records'!$A$174:$C$176,3,FALSE)),"")</f>
        <v/>
      </c>
      <c r="W9" s="459" t="s">
        <v>538</v>
      </c>
      <c r="X9" s="459"/>
      <c r="Y9" s="458"/>
      <c r="Z9" s="458"/>
      <c r="AA9" s="216"/>
      <c r="AB9" s="161"/>
      <c r="AC9" s="51"/>
    </row>
    <row r="10" spans="1:29" ht="47.1" customHeight="1" x14ac:dyDescent="0.3">
      <c r="A10" s="366">
        <v>2</v>
      </c>
      <c r="B10" s="449" t="str">
        <f>IFERROR(IF(D10="","",VLOOKUP(W10,'Reference records(soft deleted)'!$B$46:$D$62,3,FALSE)),"")</f>
        <v/>
      </c>
      <c r="C10" s="449" t="str">
        <f>IFERROR(IF(D10="","",VLOOKUP(X10,'Reference records(soft deleted)'!$B$109:$D$181,3,FALSE)),"")</f>
        <v/>
      </c>
      <c r="D10" s="450"/>
      <c r="E10" s="451" t="str">
        <f>IF('Overview - Section A'!$AN$5="Funding Request",IF(F10="Funding Request Place Holder","",F10),"")</f>
        <v/>
      </c>
      <c r="F10" s="452" t="str">
        <f>IFERROR(IF(Z10="","",VLOOKUP(Z10,'Overview - Section A'!$P$30:$Q$31,2,FALSE)),"")</f>
        <v/>
      </c>
      <c r="G10" s="453"/>
      <c r="H10" s="453"/>
      <c r="I10" s="453"/>
      <c r="J10" s="453"/>
      <c r="K10" s="453"/>
      <c r="L10" s="453"/>
      <c r="M10" s="451"/>
      <c r="N10" s="454" t="str">
        <f t="shared" si="0"/>
        <v/>
      </c>
      <c r="O10" s="455"/>
      <c r="P10" s="456"/>
      <c r="Q10" s="457"/>
      <c r="R10" s="432" t="str">
        <f>IFERROR(IF('Overview - Section A'!$AN$5="Funding Request",VLOOKUP(E10,'Overview - Section A'!$M$30:$P$31,4,FALSE),IF(Z10="","",Z10)),"")</f>
        <v/>
      </c>
      <c r="S10" s="432" t="b">
        <f t="shared" si="1"/>
        <v>0</v>
      </c>
      <c r="T10" s="432" t="s">
        <v>915</v>
      </c>
      <c r="U10" s="432" t="str">
        <f t="array" ref="U10">IFERROR(IF(INDEX('Overview - Section A'!$AB$119:$AB$173,MATCH(LEFT(C10,255),LEFT('Overview - Section A'!$W$119:$W$173,255),0))=0,"",INDEX('Overview - Section A'!$AB$119:$AB$173,MATCH(LEFT(C10,255),LEFT('Overview - Section A'!$W$119:$W$173,255),0))),"")</f>
        <v>a1M36000004b8WIEAY</v>
      </c>
      <c r="V10" s="458" t="str">
        <f>IFERROR(IF('Overview - Section A'!$AN$5="Funding Request",IF('Reference Records'!$B$157&lt;&gt;"",VLOOKUP(N10,'Reference Records'!$B$157:$C$158,2,FALSE),VLOOKUP(N10,'Reference Records'!$A$170:$C$171,3,FALSE)),VLOOKUP(N10,'Reference Records'!$A$174:$C$176,3,FALSE)),"")</f>
        <v/>
      </c>
      <c r="W10" s="459" t="s">
        <v>538</v>
      </c>
      <c r="X10" s="459"/>
      <c r="Y10" s="458"/>
      <c r="Z10" s="458"/>
      <c r="AA10" s="216"/>
      <c r="AB10" s="161"/>
      <c r="AC10" s="51"/>
    </row>
    <row r="11" spans="1:29" ht="47.1" customHeight="1" x14ac:dyDescent="0.3">
      <c r="A11" s="366">
        <v>3</v>
      </c>
      <c r="B11" s="449" t="str">
        <f>IFERROR(IF(D11="","",VLOOKUP(W11,'Reference records(soft deleted)'!$B$46:$D$62,3,FALSE)),"")</f>
        <v/>
      </c>
      <c r="C11" s="449" t="str">
        <f>IFERROR(IF(D11="","",VLOOKUP(X11,'Reference records(soft deleted)'!$B$109:$D$181,3,FALSE)),"")</f>
        <v/>
      </c>
      <c r="D11" s="450"/>
      <c r="E11" s="451" t="str">
        <f>IF('Overview - Section A'!$AN$5="Funding Request",IF(F11="Funding Request Place Holder","",F11),"")</f>
        <v/>
      </c>
      <c r="F11" s="452" t="str">
        <f>IFERROR(IF(Z11="","",VLOOKUP(Z11,'Overview - Section A'!$P$30:$Q$31,2,FALSE)),"")</f>
        <v/>
      </c>
      <c r="G11" s="453"/>
      <c r="H11" s="453"/>
      <c r="I11" s="453"/>
      <c r="J11" s="453"/>
      <c r="K11" s="453"/>
      <c r="L11" s="453"/>
      <c r="M11" s="451"/>
      <c r="N11" s="454" t="str">
        <f t="shared" si="0"/>
        <v/>
      </c>
      <c r="O11" s="455"/>
      <c r="P11" s="456"/>
      <c r="Q11" s="457"/>
      <c r="R11" s="432" t="str">
        <f>IFERROR(IF('Overview - Section A'!$AN$5="Funding Request",VLOOKUP(E11,'Overview - Section A'!$M$30:$P$31,4,FALSE),IF(Z11="","",Z11)),"")</f>
        <v/>
      </c>
      <c r="S11" s="432" t="b">
        <f t="shared" si="1"/>
        <v>0</v>
      </c>
      <c r="T11" s="432" t="s">
        <v>916</v>
      </c>
      <c r="U11" s="432" t="str">
        <f t="array" ref="U11">IFERROR(IF(INDEX('Overview - Section A'!$AB$119:$AB$173,MATCH(LEFT(C11,255),LEFT('Overview - Section A'!$W$119:$W$173,255),0))=0,"",INDEX('Overview - Section A'!$AB$119:$AB$173,MATCH(LEFT(C11,255),LEFT('Overview - Section A'!$W$119:$W$173,255),0))),"")</f>
        <v>a1M36000004b8WIEAY</v>
      </c>
      <c r="V11" s="458" t="str">
        <f>IFERROR(IF('Overview - Section A'!$AN$5="Funding Request",IF('Reference Records'!$B$157&lt;&gt;"",VLOOKUP(N11,'Reference Records'!$B$157:$C$158,2,FALSE),VLOOKUP(N11,'Reference Records'!$A$170:$C$171,3,FALSE)),VLOOKUP(N11,'Reference Records'!$A$174:$C$176,3,FALSE)),"")</f>
        <v/>
      </c>
      <c r="W11" s="459" t="s">
        <v>538</v>
      </c>
      <c r="X11" s="459"/>
      <c r="Y11" s="458"/>
      <c r="Z11" s="458"/>
      <c r="AA11" s="216"/>
      <c r="AB11" s="161"/>
      <c r="AC11" s="51"/>
    </row>
    <row r="12" spans="1:29" ht="47.1" customHeight="1" x14ac:dyDescent="0.3">
      <c r="A12" s="366">
        <v>4</v>
      </c>
      <c r="B12" s="449" t="str">
        <f>IFERROR(IF(D12="","",VLOOKUP(W12,'Reference records(soft deleted)'!$B$46:$D$62,3,FALSE)),"")</f>
        <v/>
      </c>
      <c r="C12" s="449" t="str">
        <f>IFERROR(IF(D12="","",VLOOKUP(X12,'Reference records(soft deleted)'!$B$109:$D$181,3,FALSE)),"")</f>
        <v/>
      </c>
      <c r="D12" s="450"/>
      <c r="E12" s="451" t="str">
        <f>IF('Overview - Section A'!$AN$5="Funding Request",IF(F12="Funding Request Place Holder","",F12),"")</f>
        <v/>
      </c>
      <c r="F12" s="452" t="str">
        <f>IFERROR(IF(Z12="","",VLOOKUP(Z12,'Overview - Section A'!$P$30:$Q$31,2,FALSE)),"")</f>
        <v/>
      </c>
      <c r="G12" s="453"/>
      <c r="H12" s="453"/>
      <c r="I12" s="453"/>
      <c r="J12" s="453"/>
      <c r="K12" s="453"/>
      <c r="L12" s="453"/>
      <c r="M12" s="451"/>
      <c r="N12" s="454" t="str">
        <f t="shared" si="0"/>
        <v/>
      </c>
      <c r="O12" s="455"/>
      <c r="P12" s="456"/>
      <c r="Q12" s="457"/>
      <c r="R12" s="432" t="str">
        <f>IFERROR(IF('Overview - Section A'!$AN$5="Funding Request",VLOOKUP(E12,'Overview - Section A'!$M$30:$P$31,4,FALSE),IF(Z12="","",Z12)),"")</f>
        <v/>
      </c>
      <c r="S12" s="432" t="b">
        <f t="shared" si="1"/>
        <v>0</v>
      </c>
      <c r="T12" s="432" t="s">
        <v>917</v>
      </c>
      <c r="U12" s="432" t="str">
        <f t="array" ref="U12">IFERROR(IF(INDEX('Overview - Section A'!$AB$119:$AB$173,MATCH(LEFT(C12,255),LEFT('Overview - Section A'!$W$119:$W$173,255),0))=0,"",INDEX('Overview - Section A'!$AB$119:$AB$173,MATCH(LEFT(C12,255),LEFT('Overview - Section A'!$W$119:$W$173,255),0))),"")</f>
        <v>a1M36000004b8WIEAY</v>
      </c>
      <c r="V12" s="458" t="str">
        <f>IFERROR(IF('Overview - Section A'!$AN$5="Funding Request",IF('Reference Records'!$B$157&lt;&gt;"",VLOOKUP(N12,'Reference Records'!$B$157:$C$158,2,FALSE),VLOOKUP(N12,'Reference Records'!$A$170:$C$171,3,FALSE)),VLOOKUP(N12,'Reference Records'!$A$174:$C$176,3,FALSE)),"")</f>
        <v/>
      </c>
      <c r="W12" s="459" t="s">
        <v>538</v>
      </c>
      <c r="X12" s="459"/>
      <c r="Y12" s="458"/>
      <c r="Z12" s="458"/>
      <c r="AA12" s="216"/>
      <c r="AB12" s="161"/>
      <c r="AC12" s="51"/>
    </row>
    <row r="13" spans="1:29" ht="47.1" customHeight="1" x14ac:dyDescent="0.3">
      <c r="A13" s="366">
        <v>5</v>
      </c>
      <c r="B13" s="449" t="str">
        <f>IFERROR(IF(D13="","",VLOOKUP(W13,'Reference records(soft deleted)'!$B$46:$D$62,3,FALSE)),"")</f>
        <v/>
      </c>
      <c r="C13" s="449" t="str">
        <f>IFERROR(IF(D13="","",VLOOKUP(X13,'Reference records(soft deleted)'!$B$109:$D$181,3,FALSE)),"")</f>
        <v/>
      </c>
      <c r="D13" s="450"/>
      <c r="E13" s="451" t="str">
        <f>IF('Overview - Section A'!$AN$5="Funding Request",IF(F13="Funding Request Place Holder","",F13),"")</f>
        <v/>
      </c>
      <c r="F13" s="452" t="str">
        <f>IFERROR(IF(Z13="","",VLOOKUP(Z13,'Overview - Section A'!$P$30:$Q$31,2,FALSE)),"")</f>
        <v/>
      </c>
      <c r="G13" s="453"/>
      <c r="H13" s="453"/>
      <c r="I13" s="453"/>
      <c r="J13" s="453"/>
      <c r="K13" s="453"/>
      <c r="L13" s="453"/>
      <c r="M13" s="451"/>
      <c r="N13" s="454" t="str">
        <f t="shared" si="0"/>
        <v/>
      </c>
      <c r="O13" s="455"/>
      <c r="P13" s="456"/>
      <c r="Q13" s="457"/>
      <c r="R13" s="432" t="str">
        <f>IFERROR(IF('Overview - Section A'!$AN$5="Funding Request",VLOOKUP(E13,'Overview - Section A'!$M$30:$P$31,4,FALSE),IF(Z13="","",Z13)),"")</f>
        <v/>
      </c>
      <c r="S13" s="432" t="b">
        <f t="shared" si="1"/>
        <v>0</v>
      </c>
      <c r="T13" s="432" t="s">
        <v>918</v>
      </c>
      <c r="U13" s="432" t="str">
        <f t="array" ref="U13">IFERROR(IF(INDEX('Overview - Section A'!$AB$119:$AB$173,MATCH(LEFT(C13,255),LEFT('Overview - Section A'!$W$119:$W$173,255),0))=0,"",INDEX('Overview - Section A'!$AB$119:$AB$173,MATCH(LEFT(C13,255),LEFT('Overview - Section A'!$W$119:$W$173,255),0))),"")</f>
        <v>a1M36000004b8WIEAY</v>
      </c>
      <c r="V13" s="458" t="str">
        <f>IFERROR(IF('Overview - Section A'!$AN$5="Funding Request",IF('Reference Records'!$B$157&lt;&gt;"",VLOOKUP(N13,'Reference Records'!$B$157:$C$158,2,FALSE),VLOOKUP(N13,'Reference Records'!$A$170:$C$171,3,FALSE)),VLOOKUP(N13,'Reference Records'!$A$174:$C$176,3,FALSE)),"")</f>
        <v/>
      </c>
      <c r="W13" s="459" t="s">
        <v>538</v>
      </c>
      <c r="X13" s="459"/>
      <c r="Y13" s="458"/>
      <c r="Z13" s="458"/>
      <c r="AA13" s="216"/>
      <c r="AB13" s="161"/>
      <c r="AC13" s="51"/>
    </row>
    <row r="14" spans="1:29" ht="47.1" customHeight="1" x14ac:dyDescent="0.3">
      <c r="A14" s="366">
        <v>6</v>
      </c>
      <c r="B14" s="449" t="str">
        <f>IFERROR(IF(D14="","",VLOOKUP(W14,'Reference records(soft deleted)'!$B$46:$D$62,3,FALSE)),"")</f>
        <v/>
      </c>
      <c r="C14" s="449" t="str">
        <f>IFERROR(IF(D14="","",VLOOKUP(X14,'Reference records(soft deleted)'!$B$109:$D$181,3,FALSE)),"")</f>
        <v/>
      </c>
      <c r="D14" s="450"/>
      <c r="E14" s="451" t="str">
        <f>IF('Overview - Section A'!$AN$5="Funding Request",IF(F14="Funding Request Place Holder","",F14),"")</f>
        <v/>
      </c>
      <c r="F14" s="452" t="str">
        <f>IFERROR(IF(Z14="","",VLOOKUP(Z14,'Overview - Section A'!$P$30:$Q$31,2,FALSE)),"")</f>
        <v/>
      </c>
      <c r="G14" s="453"/>
      <c r="H14" s="453"/>
      <c r="I14" s="453"/>
      <c r="J14" s="453"/>
      <c r="K14" s="453"/>
      <c r="L14" s="453"/>
      <c r="M14" s="451"/>
      <c r="N14" s="454" t="str">
        <f t="shared" si="0"/>
        <v/>
      </c>
      <c r="O14" s="455"/>
      <c r="P14" s="456"/>
      <c r="Q14" s="457"/>
      <c r="R14" s="432" t="str">
        <f>IFERROR(IF('Overview - Section A'!$AN$5="Funding Request",VLOOKUP(E14,'Overview - Section A'!$M$30:$P$31,4,FALSE),IF(Z14="","",Z14)),"")</f>
        <v/>
      </c>
      <c r="S14" s="432" t="b">
        <f t="shared" si="1"/>
        <v>0</v>
      </c>
      <c r="T14" s="432" t="s">
        <v>919</v>
      </c>
      <c r="U14" s="432" t="str">
        <f t="array" ref="U14">IFERROR(IF(INDEX('Overview - Section A'!$AB$119:$AB$173,MATCH(LEFT(C14,255),LEFT('Overview - Section A'!$W$119:$W$173,255),0))=0,"",INDEX('Overview - Section A'!$AB$119:$AB$173,MATCH(LEFT(C14,255),LEFT('Overview - Section A'!$W$119:$W$173,255),0))),"")</f>
        <v>a1M36000004b8WIEAY</v>
      </c>
      <c r="V14" s="458" t="str">
        <f>IFERROR(IF('Overview - Section A'!$AN$5="Funding Request",IF('Reference Records'!$B$157&lt;&gt;"",VLOOKUP(N14,'Reference Records'!$B$157:$C$158,2,FALSE),VLOOKUP(N14,'Reference Records'!$A$170:$C$171,3,FALSE)),VLOOKUP(N14,'Reference Records'!$A$174:$C$176,3,FALSE)),"")</f>
        <v/>
      </c>
      <c r="W14" s="459" t="s">
        <v>538</v>
      </c>
      <c r="X14" s="459"/>
      <c r="Y14" s="458"/>
      <c r="Z14" s="458"/>
      <c r="AA14" s="216"/>
      <c r="AB14" s="161"/>
      <c r="AC14" s="51"/>
    </row>
    <row r="15" spans="1:29" ht="47.1" customHeight="1" x14ac:dyDescent="0.3">
      <c r="A15" s="366">
        <v>7</v>
      </c>
      <c r="B15" s="449" t="str">
        <f>IFERROR(IF(D15="","",VLOOKUP(W15,'Reference records(soft deleted)'!$B$46:$D$62,3,FALSE)),"")</f>
        <v/>
      </c>
      <c r="C15" s="449" t="str">
        <f>IFERROR(IF(D15="","",VLOOKUP(X15,'Reference records(soft deleted)'!$B$109:$D$181,3,FALSE)),"")</f>
        <v/>
      </c>
      <c r="D15" s="450"/>
      <c r="E15" s="451" t="str">
        <f>IF('Overview - Section A'!$AN$5="Funding Request",IF(F15="Funding Request Place Holder","",F15),"")</f>
        <v/>
      </c>
      <c r="F15" s="452" t="str">
        <f>IFERROR(IF(Z15="","",VLOOKUP(Z15,'Overview - Section A'!$P$30:$Q$31,2,FALSE)),"")</f>
        <v/>
      </c>
      <c r="G15" s="453"/>
      <c r="H15" s="453"/>
      <c r="I15" s="453"/>
      <c r="J15" s="453"/>
      <c r="K15" s="453"/>
      <c r="L15" s="453"/>
      <c r="M15" s="451"/>
      <c r="N15" s="454" t="str">
        <f t="shared" si="0"/>
        <v/>
      </c>
      <c r="O15" s="455"/>
      <c r="P15" s="456"/>
      <c r="Q15" s="457"/>
      <c r="R15" s="432" t="str">
        <f>IFERROR(IF('Overview - Section A'!$AN$5="Funding Request",VLOOKUP(E15,'Overview - Section A'!$M$30:$P$31,4,FALSE),IF(Z15="","",Z15)),"")</f>
        <v/>
      </c>
      <c r="S15" s="432" t="b">
        <f t="shared" si="1"/>
        <v>0</v>
      </c>
      <c r="T15" s="432" t="s">
        <v>920</v>
      </c>
      <c r="U15" s="432" t="str">
        <f t="array" ref="U15">IFERROR(IF(INDEX('Overview - Section A'!$AB$119:$AB$173,MATCH(LEFT(C15,255),LEFT('Overview - Section A'!$W$119:$W$173,255),0))=0,"",INDEX('Overview - Section A'!$AB$119:$AB$173,MATCH(LEFT(C15,255),LEFT('Overview - Section A'!$W$119:$W$173,255),0))),"")</f>
        <v>a1M36000004b8WIEAY</v>
      </c>
      <c r="V15" s="458" t="str">
        <f>IFERROR(IF('Overview - Section A'!$AN$5="Funding Request",IF('Reference Records'!$B$157&lt;&gt;"",VLOOKUP(N15,'Reference Records'!$B$157:$C$158,2,FALSE),VLOOKUP(N15,'Reference Records'!$A$170:$C$171,3,FALSE)),VLOOKUP(N15,'Reference Records'!$A$174:$C$176,3,FALSE)),"")</f>
        <v/>
      </c>
      <c r="W15" s="459" t="s">
        <v>538</v>
      </c>
      <c r="X15" s="459"/>
      <c r="Y15" s="458"/>
      <c r="Z15" s="458"/>
      <c r="AA15" s="216"/>
      <c r="AB15" s="161"/>
      <c r="AC15" s="51"/>
    </row>
    <row r="16" spans="1:29" ht="47.1" customHeight="1" x14ac:dyDescent="0.3">
      <c r="A16" s="366">
        <v>8</v>
      </c>
      <c r="B16" s="449" t="str">
        <f>IFERROR(IF(D16="","",VLOOKUP(W16,'Reference records(soft deleted)'!$B$46:$D$62,3,FALSE)),"")</f>
        <v/>
      </c>
      <c r="C16" s="449" t="str">
        <f>IFERROR(IF(D16="","",VLOOKUP(X16,'Reference records(soft deleted)'!$B$109:$D$181,3,FALSE)),"")</f>
        <v/>
      </c>
      <c r="D16" s="450"/>
      <c r="E16" s="451" t="str">
        <f>IF('Overview - Section A'!$AN$5="Funding Request",IF(F16="Funding Request Place Holder","",F16),"")</f>
        <v/>
      </c>
      <c r="F16" s="452" t="str">
        <f>IFERROR(IF(Z16="","",VLOOKUP(Z16,'Overview - Section A'!$P$30:$Q$31,2,FALSE)),"")</f>
        <v/>
      </c>
      <c r="G16" s="453"/>
      <c r="H16" s="453"/>
      <c r="I16" s="453"/>
      <c r="J16" s="453"/>
      <c r="K16" s="453"/>
      <c r="L16" s="453"/>
      <c r="M16" s="451"/>
      <c r="N16" s="454" t="str">
        <f t="shared" si="0"/>
        <v/>
      </c>
      <c r="O16" s="455"/>
      <c r="P16" s="456"/>
      <c r="Q16" s="457"/>
      <c r="R16" s="432" t="str">
        <f>IFERROR(IF('Overview - Section A'!$AN$5="Funding Request",VLOOKUP(E16,'Overview - Section A'!$M$30:$P$31,4,FALSE),IF(Z16="","",Z16)),"")</f>
        <v/>
      </c>
      <c r="S16" s="432" t="b">
        <f t="shared" si="1"/>
        <v>0</v>
      </c>
      <c r="T16" s="432" t="s">
        <v>921</v>
      </c>
      <c r="U16" s="432" t="str">
        <f t="array" ref="U16">IFERROR(IF(INDEX('Overview - Section A'!$AB$119:$AB$173,MATCH(LEFT(C16,255),LEFT('Overview - Section A'!$W$119:$W$173,255),0))=0,"",INDEX('Overview - Section A'!$AB$119:$AB$173,MATCH(LEFT(C16,255),LEFT('Overview - Section A'!$W$119:$W$173,255),0))),"")</f>
        <v>a1M36000004b8WIEAY</v>
      </c>
      <c r="V16" s="458" t="str">
        <f>IFERROR(IF('Overview - Section A'!$AN$5="Funding Request",IF('Reference Records'!$B$157&lt;&gt;"",VLOOKUP(N16,'Reference Records'!$B$157:$C$158,2,FALSE),VLOOKUP(N16,'Reference Records'!$A$170:$C$171,3,FALSE)),VLOOKUP(N16,'Reference Records'!$A$174:$C$176,3,FALSE)),"")</f>
        <v/>
      </c>
      <c r="W16" s="459" t="s">
        <v>538</v>
      </c>
      <c r="X16" s="459"/>
      <c r="Y16" s="458"/>
      <c r="Z16" s="458"/>
      <c r="AA16" s="216"/>
      <c r="AB16" s="161"/>
      <c r="AC16" s="51"/>
    </row>
    <row r="17" spans="1:29" ht="47.1" customHeight="1" x14ac:dyDescent="0.3">
      <c r="A17" s="366">
        <v>9</v>
      </c>
      <c r="B17" s="449" t="str">
        <f>IFERROR(IF(D17="","",VLOOKUP(W17,'Reference records(soft deleted)'!$B$46:$D$62,3,FALSE)),"")</f>
        <v/>
      </c>
      <c r="C17" s="449" t="str">
        <f>IFERROR(IF(D17="","",VLOOKUP(X17,'Reference records(soft deleted)'!$B$109:$D$181,3,FALSE)),"")</f>
        <v/>
      </c>
      <c r="D17" s="450"/>
      <c r="E17" s="451" t="str">
        <f>IF('Overview - Section A'!$AN$5="Funding Request",IF(F17="Funding Request Place Holder","",F17),"")</f>
        <v/>
      </c>
      <c r="F17" s="452" t="str">
        <f>IFERROR(IF(Z17="","",VLOOKUP(Z17,'Overview - Section A'!$P$30:$Q$31,2,FALSE)),"")</f>
        <v/>
      </c>
      <c r="G17" s="453"/>
      <c r="H17" s="453"/>
      <c r="I17" s="453"/>
      <c r="J17" s="453"/>
      <c r="K17" s="453"/>
      <c r="L17" s="453"/>
      <c r="M17" s="451"/>
      <c r="N17" s="454" t="str">
        <f t="shared" si="0"/>
        <v/>
      </c>
      <c r="O17" s="455"/>
      <c r="P17" s="456"/>
      <c r="Q17" s="457"/>
      <c r="R17" s="432" t="str">
        <f>IFERROR(IF('Overview - Section A'!$AN$5="Funding Request",VLOOKUP(E17,'Overview - Section A'!$M$30:$P$31,4,FALSE),IF(Z17="","",Z17)),"")</f>
        <v/>
      </c>
      <c r="S17" s="432" t="b">
        <f t="shared" si="1"/>
        <v>0</v>
      </c>
      <c r="T17" s="432" t="s">
        <v>922</v>
      </c>
      <c r="U17" s="432" t="str">
        <f t="array" ref="U17">IFERROR(IF(INDEX('Overview - Section A'!$AB$119:$AB$173,MATCH(LEFT(C17,255),LEFT('Overview - Section A'!$W$119:$W$173,255),0))=0,"",INDEX('Overview - Section A'!$AB$119:$AB$173,MATCH(LEFT(C17,255),LEFT('Overview - Section A'!$W$119:$W$173,255),0))),"")</f>
        <v>a1M36000004b8WIEAY</v>
      </c>
      <c r="V17" s="458" t="str">
        <f>IFERROR(IF('Overview - Section A'!$AN$5="Funding Request",IF('Reference Records'!$B$157&lt;&gt;"",VLOOKUP(N17,'Reference Records'!$B$157:$C$158,2,FALSE),VLOOKUP(N17,'Reference Records'!$A$170:$C$171,3,FALSE)),VLOOKUP(N17,'Reference Records'!$A$174:$C$176,3,FALSE)),"")</f>
        <v/>
      </c>
      <c r="W17" s="459" t="s">
        <v>538</v>
      </c>
      <c r="X17" s="459"/>
      <c r="Y17" s="458"/>
      <c r="Z17" s="458"/>
      <c r="AA17" s="216"/>
      <c r="AB17" s="161"/>
      <c r="AC17" s="51"/>
    </row>
    <row r="18" spans="1:29" ht="47.1" customHeight="1" x14ac:dyDescent="0.3">
      <c r="A18" s="366">
        <v>10</v>
      </c>
      <c r="B18" s="449" t="str">
        <f>IFERROR(IF(D18="","",VLOOKUP(W18,'Reference records(soft deleted)'!$B$46:$D$62,3,FALSE)),"")</f>
        <v/>
      </c>
      <c r="C18" s="449" t="str">
        <f>IFERROR(IF(D18="","",VLOOKUP(X18,'Reference records(soft deleted)'!$B$109:$D$181,3,FALSE)),"")</f>
        <v/>
      </c>
      <c r="D18" s="450"/>
      <c r="E18" s="451" t="str">
        <f>IF('Overview - Section A'!$AN$5="Funding Request",IF(F18="Funding Request Place Holder","",F18),"")</f>
        <v/>
      </c>
      <c r="F18" s="452" t="str">
        <f>IFERROR(IF(Z18="","",VLOOKUP(Z18,'Overview - Section A'!$P$30:$Q$31,2,FALSE)),"")</f>
        <v/>
      </c>
      <c r="G18" s="453"/>
      <c r="H18" s="453"/>
      <c r="I18" s="453"/>
      <c r="J18" s="453"/>
      <c r="K18" s="453"/>
      <c r="L18" s="453"/>
      <c r="M18" s="451"/>
      <c r="N18" s="454" t="str">
        <f t="shared" si="0"/>
        <v/>
      </c>
      <c r="O18" s="455"/>
      <c r="P18" s="456"/>
      <c r="Q18" s="457"/>
      <c r="R18" s="432" t="str">
        <f>IFERROR(IF('Overview - Section A'!$AN$5="Funding Request",VLOOKUP(E18,'Overview - Section A'!$M$30:$P$31,4,FALSE),IF(Z18="","",Z18)),"")</f>
        <v/>
      </c>
      <c r="S18" s="432" t="b">
        <f t="shared" si="1"/>
        <v>0</v>
      </c>
      <c r="T18" s="432" t="s">
        <v>923</v>
      </c>
      <c r="U18" s="432" t="str">
        <f t="array" ref="U18">IFERROR(IF(INDEX('Overview - Section A'!$AB$119:$AB$173,MATCH(LEFT(C18,255),LEFT('Overview - Section A'!$W$119:$W$173,255),0))=0,"",INDEX('Overview - Section A'!$AB$119:$AB$173,MATCH(LEFT(C18,255),LEFT('Overview - Section A'!$W$119:$W$173,255),0))),"")</f>
        <v>a1M36000004b8WIEAY</v>
      </c>
      <c r="V18" s="458" t="str">
        <f>IFERROR(IF('Overview - Section A'!$AN$5="Funding Request",IF('Reference Records'!$B$157&lt;&gt;"",VLOOKUP(N18,'Reference Records'!$B$157:$C$158,2,FALSE),VLOOKUP(N18,'Reference Records'!$A$170:$C$171,3,FALSE)),VLOOKUP(N18,'Reference Records'!$A$174:$C$176,3,FALSE)),"")</f>
        <v/>
      </c>
      <c r="W18" s="459" t="s">
        <v>538</v>
      </c>
      <c r="X18" s="459"/>
      <c r="Y18" s="458"/>
      <c r="Z18" s="458"/>
      <c r="AA18" s="216"/>
      <c r="AB18" s="161"/>
      <c r="AC18" s="51"/>
    </row>
    <row r="19" spans="1:29" ht="47.1" customHeight="1" x14ac:dyDescent="0.3">
      <c r="A19" s="366">
        <v>11</v>
      </c>
      <c r="B19" s="449" t="str">
        <f>IFERROR(IF(D19="","",VLOOKUP(W19,'Reference records(soft deleted)'!$B$46:$D$62,3,FALSE)),"")</f>
        <v/>
      </c>
      <c r="C19" s="449" t="str">
        <f>IFERROR(IF(D19="","",VLOOKUP(X19,'Reference records(soft deleted)'!$B$109:$D$181,3,FALSE)),"")</f>
        <v/>
      </c>
      <c r="D19" s="450"/>
      <c r="E19" s="451" t="str">
        <f>IF('Overview - Section A'!$AN$5="Funding Request",IF(F19="Funding Request Place Holder","",F19),"")</f>
        <v/>
      </c>
      <c r="F19" s="452" t="str">
        <f>IFERROR(IF(Z19="","",VLOOKUP(Z19,'Overview - Section A'!$P$30:$Q$31,2,FALSE)),"")</f>
        <v/>
      </c>
      <c r="G19" s="453"/>
      <c r="H19" s="453"/>
      <c r="I19" s="453"/>
      <c r="J19" s="453"/>
      <c r="K19" s="453"/>
      <c r="L19" s="453"/>
      <c r="M19" s="451"/>
      <c r="N19" s="454" t="str">
        <f t="shared" si="0"/>
        <v/>
      </c>
      <c r="O19" s="455"/>
      <c r="P19" s="456"/>
      <c r="Q19" s="457"/>
      <c r="R19" s="432" t="str">
        <f>IFERROR(IF('Overview - Section A'!$AN$5="Funding Request",VLOOKUP(E19,'Overview - Section A'!$M$30:$P$31,4,FALSE),IF(Z19="","",Z19)),"")</f>
        <v/>
      </c>
      <c r="S19" s="432" t="b">
        <f t="shared" si="1"/>
        <v>0</v>
      </c>
      <c r="T19" s="432" t="s">
        <v>924</v>
      </c>
      <c r="U19" s="432" t="str">
        <f t="array" ref="U19">IFERROR(IF(INDEX('Overview - Section A'!$AB$119:$AB$173,MATCH(LEFT(C19,255),LEFT('Overview - Section A'!$W$119:$W$173,255),0))=0,"",INDEX('Overview - Section A'!$AB$119:$AB$173,MATCH(LEFT(C19,255),LEFT('Overview - Section A'!$W$119:$W$173,255),0))),"")</f>
        <v>a1M36000004b8WIEAY</v>
      </c>
      <c r="V19" s="458" t="str">
        <f>IFERROR(IF('Overview - Section A'!$AN$5="Funding Request",IF('Reference Records'!$B$157&lt;&gt;"",VLOOKUP(N19,'Reference Records'!$B$157:$C$158,2,FALSE),VLOOKUP(N19,'Reference Records'!$A$170:$C$171,3,FALSE)),VLOOKUP(N19,'Reference Records'!$A$174:$C$176,3,FALSE)),"")</f>
        <v/>
      </c>
      <c r="W19" s="459" t="s">
        <v>538</v>
      </c>
      <c r="X19" s="459"/>
      <c r="Y19" s="458"/>
      <c r="Z19" s="458"/>
      <c r="AA19" s="216"/>
      <c r="AB19" s="161"/>
      <c r="AC19" s="51"/>
    </row>
    <row r="20" spans="1:29" ht="47.1" customHeight="1" x14ac:dyDescent="0.3">
      <c r="A20" s="366">
        <v>12</v>
      </c>
      <c r="B20" s="449" t="str">
        <f>IFERROR(IF(D20="","",VLOOKUP(W20,'Reference records(soft deleted)'!$B$46:$D$62,3,FALSE)),"")</f>
        <v/>
      </c>
      <c r="C20" s="449" t="str">
        <f>IFERROR(IF(D20="","",VLOOKUP(X20,'Reference records(soft deleted)'!$B$109:$D$181,3,FALSE)),"")</f>
        <v/>
      </c>
      <c r="D20" s="450"/>
      <c r="E20" s="451" t="str">
        <f>IF('Overview - Section A'!$AN$5="Funding Request",IF(F20="Funding Request Place Holder","",F20),"")</f>
        <v/>
      </c>
      <c r="F20" s="452" t="str">
        <f>IFERROR(IF(Z20="","",VLOOKUP(Z20,'Overview - Section A'!$P$30:$Q$31,2,FALSE)),"")</f>
        <v/>
      </c>
      <c r="G20" s="453"/>
      <c r="H20" s="453"/>
      <c r="I20" s="453"/>
      <c r="J20" s="453"/>
      <c r="K20" s="453"/>
      <c r="L20" s="453"/>
      <c r="M20" s="451"/>
      <c r="N20" s="454" t="str">
        <f t="shared" si="0"/>
        <v/>
      </c>
      <c r="O20" s="455"/>
      <c r="P20" s="456"/>
      <c r="Q20" s="457"/>
      <c r="R20" s="432" t="str">
        <f>IFERROR(IF('Overview - Section A'!$AN$5="Funding Request",VLOOKUP(E20,'Overview - Section A'!$M$30:$P$31,4,FALSE),IF(Z20="","",Z20)),"")</f>
        <v/>
      </c>
      <c r="S20" s="432" t="b">
        <f t="shared" si="1"/>
        <v>0</v>
      </c>
      <c r="T20" s="432" t="s">
        <v>925</v>
      </c>
      <c r="U20" s="432" t="str">
        <f t="array" ref="U20">IFERROR(IF(INDEX('Overview - Section A'!$AB$119:$AB$173,MATCH(LEFT(C20,255),LEFT('Overview - Section A'!$W$119:$W$173,255),0))=0,"",INDEX('Overview - Section A'!$AB$119:$AB$173,MATCH(LEFT(C20,255),LEFT('Overview - Section A'!$W$119:$W$173,255),0))),"")</f>
        <v>a1M36000004b8WIEAY</v>
      </c>
      <c r="V20" s="458" t="str">
        <f>IFERROR(IF('Overview - Section A'!$AN$5="Funding Request",IF('Reference Records'!$B$157&lt;&gt;"",VLOOKUP(N20,'Reference Records'!$B$157:$C$158,2,FALSE),VLOOKUP(N20,'Reference Records'!$A$170:$C$171,3,FALSE)),VLOOKUP(N20,'Reference Records'!$A$174:$C$176,3,FALSE)),"")</f>
        <v/>
      </c>
      <c r="W20" s="459" t="s">
        <v>538</v>
      </c>
      <c r="X20" s="459"/>
      <c r="Y20" s="458"/>
      <c r="Z20" s="458"/>
      <c r="AA20" s="216"/>
      <c r="AB20" s="161"/>
      <c r="AC20" s="51"/>
    </row>
    <row r="21" spans="1:29" ht="47.1" customHeight="1" x14ac:dyDescent="0.3">
      <c r="A21" s="366">
        <v>13</v>
      </c>
      <c r="B21" s="449" t="str">
        <f>IFERROR(IF(D21="","",VLOOKUP(W21,'Reference records(soft deleted)'!$B$46:$D$62,3,FALSE)),"")</f>
        <v/>
      </c>
      <c r="C21" s="449" t="str">
        <f>IFERROR(IF(D21="","",VLOOKUP(X21,'Reference records(soft deleted)'!$B$109:$D$181,3,FALSE)),"")</f>
        <v/>
      </c>
      <c r="D21" s="450"/>
      <c r="E21" s="451" t="str">
        <f>IF('Overview - Section A'!$AN$5="Funding Request",IF(F21="Funding Request Place Holder","",F21),"")</f>
        <v/>
      </c>
      <c r="F21" s="452" t="str">
        <f>IFERROR(IF(Z21="","",VLOOKUP(Z21,'Overview - Section A'!$P$30:$Q$31,2,FALSE)),"")</f>
        <v/>
      </c>
      <c r="G21" s="453"/>
      <c r="H21" s="453"/>
      <c r="I21" s="453"/>
      <c r="J21" s="453"/>
      <c r="K21" s="453"/>
      <c r="L21" s="453"/>
      <c r="M21" s="451"/>
      <c r="N21" s="454" t="str">
        <f t="shared" si="0"/>
        <v/>
      </c>
      <c r="O21" s="455"/>
      <c r="P21" s="456"/>
      <c r="Q21" s="457"/>
      <c r="R21" s="432" t="str">
        <f>IFERROR(IF('Overview - Section A'!$AN$5="Funding Request",VLOOKUP(E21,'Overview - Section A'!$M$30:$P$31,4,FALSE),IF(Z21="","",Z21)),"")</f>
        <v/>
      </c>
      <c r="S21" s="432" t="b">
        <f t="shared" si="1"/>
        <v>0</v>
      </c>
      <c r="T21" s="432" t="s">
        <v>926</v>
      </c>
      <c r="U21" s="432" t="str">
        <f t="array" ref="U21">IFERROR(IF(INDEX('Overview - Section A'!$AB$119:$AB$173,MATCH(LEFT(C21,255),LEFT('Overview - Section A'!$W$119:$W$173,255),0))=0,"",INDEX('Overview - Section A'!$AB$119:$AB$173,MATCH(LEFT(C21,255),LEFT('Overview - Section A'!$W$119:$W$173,255),0))),"")</f>
        <v>a1M36000004b8WIEAY</v>
      </c>
      <c r="V21" s="458" t="str">
        <f>IFERROR(IF('Overview - Section A'!$AN$5="Funding Request",IF('Reference Records'!$B$157&lt;&gt;"",VLOOKUP(N21,'Reference Records'!$B$157:$C$158,2,FALSE),VLOOKUP(N21,'Reference Records'!$A$170:$C$171,3,FALSE)),VLOOKUP(N21,'Reference Records'!$A$174:$C$176,3,FALSE)),"")</f>
        <v/>
      </c>
      <c r="W21" s="459" t="s">
        <v>538</v>
      </c>
      <c r="X21" s="459"/>
      <c r="Y21" s="458"/>
      <c r="Z21" s="458"/>
      <c r="AA21" s="216"/>
      <c r="AB21" s="161"/>
      <c r="AC21" s="51"/>
    </row>
    <row r="22" spans="1:29" ht="47.1" customHeight="1" x14ac:dyDescent="0.3">
      <c r="A22" s="366">
        <v>14</v>
      </c>
      <c r="B22" s="449" t="str">
        <f>IFERROR(IF(D22="","",VLOOKUP(W22,'Reference records(soft deleted)'!$B$46:$D$62,3,FALSE)),"")</f>
        <v/>
      </c>
      <c r="C22" s="449" t="str">
        <f>IFERROR(IF(D22="","",VLOOKUP(X22,'Reference records(soft deleted)'!$B$109:$D$181,3,FALSE)),"")</f>
        <v/>
      </c>
      <c r="D22" s="450"/>
      <c r="E22" s="451" t="str">
        <f>IF('Overview - Section A'!$AN$5="Funding Request",IF(F22="Funding Request Place Holder","",F22),"")</f>
        <v/>
      </c>
      <c r="F22" s="452" t="str">
        <f>IFERROR(IF(Z22="","",VLOOKUP(Z22,'Overview - Section A'!$P$30:$Q$31,2,FALSE)),"")</f>
        <v/>
      </c>
      <c r="G22" s="453"/>
      <c r="H22" s="453"/>
      <c r="I22" s="453"/>
      <c r="J22" s="453"/>
      <c r="K22" s="453"/>
      <c r="L22" s="453"/>
      <c r="M22" s="451"/>
      <c r="N22" s="454" t="str">
        <f t="shared" si="0"/>
        <v/>
      </c>
      <c r="O22" s="455"/>
      <c r="P22" s="456"/>
      <c r="Q22" s="457"/>
      <c r="R22" s="432" t="str">
        <f>IFERROR(IF('Overview - Section A'!$AN$5="Funding Request",VLOOKUP(E22,'Overview - Section A'!$M$30:$P$31,4,FALSE),IF(Z22="","",Z22)),"")</f>
        <v/>
      </c>
      <c r="S22" s="432" t="b">
        <f t="shared" si="1"/>
        <v>0</v>
      </c>
      <c r="T22" s="432" t="s">
        <v>927</v>
      </c>
      <c r="U22" s="432" t="str">
        <f t="array" ref="U22">IFERROR(IF(INDEX('Overview - Section A'!$AB$119:$AB$173,MATCH(LEFT(C22,255),LEFT('Overview - Section A'!$W$119:$W$173,255),0))=0,"",INDEX('Overview - Section A'!$AB$119:$AB$173,MATCH(LEFT(C22,255),LEFT('Overview - Section A'!$W$119:$W$173,255),0))),"")</f>
        <v>a1M36000004b8WIEAY</v>
      </c>
      <c r="V22" s="458" t="str">
        <f>IFERROR(IF('Overview - Section A'!$AN$5="Funding Request",IF('Reference Records'!$B$157&lt;&gt;"",VLOOKUP(N22,'Reference Records'!$B$157:$C$158,2,FALSE),VLOOKUP(N22,'Reference Records'!$A$170:$C$171,3,FALSE)),VLOOKUP(N22,'Reference Records'!$A$174:$C$176,3,FALSE)),"")</f>
        <v/>
      </c>
      <c r="W22" s="459" t="s">
        <v>538</v>
      </c>
      <c r="X22" s="459"/>
      <c r="Y22" s="458"/>
      <c r="Z22" s="458"/>
      <c r="AA22" s="216"/>
      <c r="AB22" s="161"/>
      <c r="AC22" s="51"/>
    </row>
    <row r="23" spans="1:29" ht="47.1" customHeight="1" x14ac:dyDescent="0.3">
      <c r="A23" s="366">
        <v>15</v>
      </c>
      <c r="B23" s="449" t="str">
        <f>IFERROR(IF(D23="","",VLOOKUP(W23,'Reference records(soft deleted)'!$B$46:$D$62,3,FALSE)),"")</f>
        <v/>
      </c>
      <c r="C23" s="449" t="str">
        <f>IFERROR(IF(D23="","",VLOOKUP(X23,'Reference records(soft deleted)'!$B$109:$D$181,3,FALSE)),"")</f>
        <v/>
      </c>
      <c r="D23" s="450"/>
      <c r="E23" s="451" t="str">
        <f>IF('Overview - Section A'!$AN$5="Funding Request",IF(F23="Funding Request Place Holder","",F23),"")</f>
        <v/>
      </c>
      <c r="F23" s="452" t="str">
        <f>IFERROR(IF(Z23="","",VLOOKUP(Z23,'Overview - Section A'!$P$30:$Q$31,2,FALSE)),"")</f>
        <v/>
      </c>
      <c r="G23" s="453"/>
      <c r="H23" s="453"/>
      <c r="I23" s="453"/>
      <c r="J23" s="453"/>
      <c r="K23" s="453"/>
      <c r="L23" s="453"/>
      <c r="M23" s="451"/>
      <c r="N23" s="454" t="str">
        <f t="shared" si="0"/>
        <v/>
      </c>
      <c r="O23" s="455"/>
      <c r="P23" s="456"/>
      <c r="Q23" s="457"/>
      <c r="R23" s="432" t="str">
        <f>IFERROR(IF('Overview - Section A'!$AN$5="Funding Request",VLOOKUP(E23,'Overview - Section A'!$M$30:$P$31,4,FALSE),IF(Z23="","",Z23)),"")</f>
        <v/>
      </c>
      <c r="S23" s="432" t="b">
        <f t="shared" si="1"/>
        <v>0</v>
      </c>
      <c r="T23" s="432" t="s">
        <v>928</v>
      </c>
      <c r="U23" s="432" t="str">
        <f t="array" ref="U23">IFERROR(IF(INDEX('Overview - Section A'!$AB$119:$AB$173,MATCH(LEFT(C23,255),LEFT('Overview - Section A'!$W$119:$W$173,255),0))=0,"",INDEX('Overview - Section A'!$AB$119:$AB$173,MATCH(LEFT(C23,255),LEFT('Overview - Section A'!$W$119:$W$173,255),0))),"")</f>
        <v>a1M36000004b8WIEAY</v>
      </c>
      <c r="V23" s="458" t="str">
        <f>IFERROR(IF('Overview - Section A'!$AN$5="Funding Request",IF('Reference Records'!$B$157&lt;&gt;"",VLOOKUP(N23,'Reference Records'!$B$157:$C$158,2,FALSE),VLOOKUP(N23,'Reference Records'!$A$170:$C$171,3,FALSE)),VLOOKUP(N23,'Reference Records'!$A$174:$C$176,3,FALSE)),"")</f>
        <v/>
      </c>
      <c r="W23" s="459" t="s">
        <v>538</v>
      </c>
      <c r="X23" s="459"/>
      <c r="Y23" s="458"/>
      <c r="Z23" s="458"/>
      <c r="AA23" s="216"/>
      <c r="AB23" s="161"/>
      <c r="AC23" s="51"/>
    </row>
    <row r="24" spans="1:29" ht="47.1" customHeight="1" x14ac:dyDescent="0.3">
      <c r="A24" s="366">
        <v>16</v>
      </c>
      <c r="B24" s="449" t="str">
        <f>IFERROR(IF(D24="","",VLOOKUP(W24,'Reference records(soft deleted)'!$B$46:$D$62,3,FALSE)),"")</f>
        <v/>
      </c>
      <c r="C24" s="449" t="str">
        <f>IFERROR(IF(D24="","",VLOOKUP(X24,'Reference records(soft deleted)'!$B$109:$D$181,3,FALSE)),"")</f>
        <v/>
      </c>
      <c r="D24" s="450"/>
      <c r="E24" s="451" t="str">
        <f>IF('Overview - Section A'!$AN$5="Funding Request",IF(F24="Funding Request Place Holder","",F24),"")</f>
        <v/>
      </c>
      <c r="F24" s="452" t="str">
        <f>IFERROR(IF(Z24="","",VLOOKUP(Z24,'Overview - Section A'!$P$30:$Q$31,2,FALSE)),"")</f>
        <v/>
      </c>
      <c r="G24" s="453"/>
      <c r="H24" s="453"/>
      <c r="I24" s="453"/>
      <c r="J24" s="453"/>
      <c r="K24" s="453"/>
      <c r="L24" s="453"/>
      <c r="M24" s="451"/>
      <c r="N24" s="454" t="str">
        <f t="shared" si="0"/>
        <v/>
      </c>
      <c r="O24" s="455"/>
      <c r="P24" s="456"/>
      <c r="Q24" s="457"/>
      <c r="R24" s="432" t="str">
        <f>IFERROR(IF('Overview - Section A'!$AN$5="Funding Request",VLOOKUP(E24,'Overview - Section A'!$M$30:$P$31,4,FALSE),IF(Z24="","",Z24)),"")</f>
        <v/>
      </c>
      <c r="S24" s="432" t="b">
        <f t="shared" si="1"/>
        <v>0</v>
      </c>
      <c r="T24" s="432" t="s">
        <v>929</v>
      </c>
      <c r="U24" s="432" t="str">
        <f t="array" ref="U24">IFERROR(IF(INDEX('Overview - Section A'!$AB$119:$AB$173,MATCH(LEFT(C24,255),LEFT('Overview - Section A'!$W$119:$W$173,255),0))=0,"",INDEX('Overview - Section A'!$AB$119:$AB$173,MATCH(LEFT(C24,255),LEFT('Overview - Section A'!$W$119:$W$173,255),0))),"")</f>
        <v>a1M36000004b8WIEAY</v>
      </c>
      <c r="V24" s="458" t="str">
        <f>IFERROR(IF('Overview - Section A'!$AN$5="Funding Request",IF('Reference Records'!$B$157&lt;&gt;"",VLOOKUP(N24,'Reference Records'!$B$157:$C$158,2,FALSE),VLOOKUP(N24,'Reference Records'!$A$170:$C$171,3,FALSE)),VLOOKUP(N24,'Reference Records'!$A$174:$C$176,3,FALSE)),"")</f>
        <v/>
      </c>
      <c r="W24" s="459" t="s">
        <v>538</v>
      </c>
      <c r="X24" s="459"/>
      <c r="Y24" s="458"/>
      <c r="Z24" s="458"/>
      <c r="AA24" s="216"/>
      <c r="AB24" s="161"/>
      <c r="AC24" s="51"/>
    </row>
    <row r="25" spans="1:29" ht="47.1" customHeight="1" x14ac:dyDescent="0.3">
      <c r="A25" s="366">
        <v>17</v>
      </c>
      <c r="B25" s="449" t="str">
        <f>IFERROR(IF(D25="","",VLOOKUP(W25,'Reference records(soft deleted)'!$B$46:$D$62,3,FALSE)),"")</f>
        <v/>
      </c>
      <c r="C25" s="449" t="str">
        <f>IFERROR(IF(D25="","",VLOOKUP(X25,'Reference records(soft deleted)'!$B$109:$D$181,3,FALSE)),"")</f>
        <v/>
      </c>
      <c r="D25" s="450"/>
      <c r="E25" s="451" t="str">
        <f>IF('Overview - Section A'!$AN$5="Funding Request",IF(F25="Funding Request Place Holder","",F25),"")</f>
        <v/>
      </c>
      <c r="F25" s="452" t="str">
        <f>IFERROR(IF(Z25="","",VLOOKUP(Z25,'Overview - Section A'!$P$30:$Q$31,2,FALSE)),"")</f>
        <v/>
      </c>
      <c r="G25" s="453"/>
      <c r="H25" s="453"/>
      <c r="I25" s="453"/>
      <c r="J25" s="453"/>
      <c r="K25" s="453"/>
      <c r="L25" s="453"/>
      <c r="M25" s="451"/>
      <c r="N25" s="454" t="str">
        <f t="shared" si="0"/>
        <v/>
      </c>
      <c r="O25" s="455"/>
      <c r="P25" s="456"/>
      <c r="Q25" s="457"/>
      <c r="R25" s="432" t="str">
        <f>IFERROR(IF('Overview - Section A'!$AN$5="Funding Request",VLOOKUP(E25,'Overview - Section A'!$M$30:$P$31,4,FALSE),IF(Z25="","",Z25)),"")</f>
        <v/>
      </c>
      <c r="S25" s="432" t="b">
        <f t="shared" si="1"/>
        <v>0</v>
      </c>
      <c r="T25" s="432" t="s">
        <v>930</v>
      </c>
      <c r="U25" s="432" t="str">
        <f t="array" ref="U25">IFERROR(IF(INDEX('Overview - Section A'!$AB$119:$AB$173,MATCH(LEFT(C25,255),LEFT('Overview - Section A'!$W$119:$W$173,255),0))=0,"",INDEX('Overview - Section A'!$AB$119:$AB$173,MATCH(LEFT(C25,255),LEFT('Overview - Section A'!$W$119:$W$173,255),0))),"")</f>
        <v>a1M36000004b8WIEAY</v>
      </c>
      <c r="V25" s="458" t="str">
        <f>IFERROR(IF('Overview - Section A'!$AN$5="Funding Request",IF('Reference Records'!$B$157&lt;&gt;"",VLOOKUP(N25,'Reference Records'!$B$157:$C$158,2,FALSE),VLOOKUP(N25,'Reference Records'!$A$170:$C$171,3,FALSE)),VLOOKUP(N25,'Reference Records'!$A$174:$C$176,3,FALSE)),"")</f>
        <v/>
      </c>
      <c r="W25" s="459" t="s">
        <v>538</v>
      </c>
      <c r="X25" s="459"/>
      <c r="Y25" s="458"/>
      <c r="Z25" s="458"/>
      <c r="AA25" s="216"/>
      <c r="AB25" s="161"/>
      <c r="AC25" s="51"/>
    </row>
    <row r="26" spans="1:29" ht="47.1" customHeight="1" x14ac:dyDescent="0.3">
      <c r="A26" s="366">
        <v>18</v>
      </c>
      <c r="B26" s="449" t="str">
        <f>IFERROR(IF(D26="","",VLOOKUP(W26,'Reference records(soft deleted)'!$B$46:$D$62,3,FALSE)),"")</f>
        <v/>
      </c>
      <c r="C26" s="449" t="str">
        <f>IFERROR(IF(D26="","",VLOOKUP(X26,'Reference records(soft deleted)'!$B$109:$D$181,3,FALSE)),"")</f>
        <v/>
      </c>
      <c r="D26" s="450"/>
      <c r="E26" s="451" t="str">
        <f>IF('Overview - Section A'!$AN$5="Funding Request",IF(F26="Funding Request Place Holder","",F26),"")</f>
        <v/>
      </c>
      <c r="F26" s="452" t="str">
        <f>IFERROR(IF(Z26="","",VLOOKUP(Z26,'Overview - Section A'!$P$30:$Q$31,2,FALSE)),"")</f>
        <v/>
      </c>
      <c r="G26" s="453"/>
      <c r="H26" s="453"/>
      <c r="I26" s="453"/>
      <c r="J26" s="453"/>
      <c r="K26" s="453"/>
      <c r="L26" s="453"/>
      <c r="M26" s="451"/>
      <c r="N26" s="454" t="str">
        <f t="shared" si="0"/>
        <v/>
      </c>
      <c r="O26" s="455"/>
      <c r="P26" s="456"/>
      <c r="Q26" s="457"/>
      <c r="R26" s="432" t="str">
        <f>IFERROR(IF('Overview - Section A'!$AN$5="Funding Request",VLOOKUP(E26,'Overview - Section A'!$M$30:$P$31,4,FALSE),IF(Z26="","",Z26)),"")</f>
        <v/>
      </c>
      <c r="S26" s="432" t="b">
        <f t="shared" si="1"/>
        <v>0</v>
      </c>
      <c r="T26" s="432" t="s">
        <v>931</v>
      </c>
      <c r="U26" s="432" t="str">
        <f t="array" ref="U26">IFERROR(IF(INDEX('Overview - Section A'!$AB$119:$AB$173,MATCH(LEFT(C26,255),LEFT('Overview - Section A'!$W$119:$W$173,255),0))=0,"",INDEX('Overview - Section A'!$AB$119:$AB$173,MATCH(LEFT(C26,255),LEFT('Overview - Section A'!$W$119:$W$173,255),0))),"")</f>
        <v>a1M36000004b8WIEAY</v>
      </c>
      <c r="V26" s="458" t="str">
        <f>IFERROR(IF('Overview - Section A'!$AN$5="Funding Request",IF('Reference Records'!$B$157&lt;&gt;"",VLOOKUP(N26,'Reference Records'!$B$157:$C$158,2,FALSE),VLOOKUP(N26,'Reference Records'!$A$170:$C$171,3,FALSE)),VLOOKUP(N26,'Reference Records'!$A$174:$C$176,3,FALSE)),"")</f>
        <v/>
      </c>
      <c r="W26" s="459" t="s">
        <v>538</v>
      </c>
      <c r="X26" s="459"/>
      <c r="Y26" s="458"/>
      <c r="Z26" s="458"/>
      <c r="AA26" s="216"/>
      <c r="AB26" s="161"/>
      <c r="AC26" s="51"/>
    </row>
    <row r="27" spans="1:29" ht="47.1" customHeight="1" x14ac:dyDescent="0.3">
      <c r="A27" s="366">
        <v>19</v>
      </c>
      <c r="B27" s="449" t="str">
        <f>IFERROR(IF(D27="","",VLOOKUP(W27,'Reference records(soft deleted)'!$B$46:$D$62,3,FALSE)),"")</f>
        <v/>
      </c>
      <c r="C27" s="449" t="str">
        <f>IFERROR(IF(D27="","",VLOOKUP(X27,'Reference records(soft deleted)'!$B$109:$D$181,3,FALSE)),"")</f>
        <v/>
      </c>
      <c r="D27" s="450"/>
      <c r="E27" s="451" t="str">
        <f>IF('Overview - Section A'!$AN$5="Funding Request",IF(F27="Funding Request Place Holder","",F27),"")</f>
        <v/>
      </c>
      <c r="F27" s="452" t="str">
        <f>IFERROR(IF(Z27="","",VLOOKUP(Z27,'Overview - Section A'!$P$30:$Q$31,2,FALSE)),"")</f>
        <v/>
      </c>
      <c r="G27" s="453"/>
      <c r="H27" s="453"/>
      <c r="I27" s="453"/>
      <c r="J27" s="453"/>
      <c r="K27" s="453"/>
      <c r="L27" s="453"/>
      <c r="M27" s="451"/>
      <c r="N27" s="454" t="str">
        <f t="shared" si="0"/>
        <v/>
      </c>
      <c r="O27" s="455"/>
      <c r="P27" s="456"/>
      <c r="Q27" s="457"/>
      <c r="R27" s="432" t="str">
        <f>IFERROR(IF('Overview - Section A'!$AN$5="Funding Request",VLOOKUP(E27,'Overview - Section A'!$M$30:$P$31,4,FALSE),IF(Z27="","",Z27)),"")</f>
        <v/>
      </c>
      <c r="S27" s="432" t="b">
        <f t="shared" si="1"/>
        <v>0</v>
      </c>
      <c r="T27" s="432" t="s">
        <v>932</v>
      </c>
      <c r="U27" s="432" t="str">
        <f t="array" ref="U27">IFERROR(IF(INDEX('Overview - Section A'!$AB$119:$AB$173,MATCH(LEFT(C27,255),LEFT('Overview - Section A'!$W$119:$W$173,255),0))=0,"",INDEX('Overview - Section A'!$AB$119:$AB$173,MATCH(LEFT(C27,255),LEFT('Overview - Section A'!$W$119:$W$173,255),0))),"")</f>
        <v>a1M36000004b8WIEAY</v>
      </c>
      <c r="V27" s="458" t="str">
        <f>IFERROR(IF('Overview - Section A'!$AN$5="Funding Request",IF('Reference Records'!$B$157&lt;&gt;"",VLOOKUP(N27,'Reference Records'!$B$157:$C$158,2,FALSE),VLOOKUP(N27,'Reference Records'!$A$170:$C$171,3,FALSE)),VLOOKUP(N27,'Reference Records'!$A$174:$C$176,3,FALSE)),"")</f>
        <v/>
      </c>
      <c r="W27" s="459" t="s">
        <v>538</v>
      </c>
      <c r="X27" s="459"/>
      <c r="Y27" s="458"/>
      <c r="Z27" s="458"/>
      <c r="AA27" s="216"/>
      <c r="AB27" s="161"/>
      <c r="AC27" s="51"/>
    </row>
    <row r="28" spans="1:29" ht="47.1" customHeight="1" x14ac:dyDescent="0.3">
      <c r="A28" s="366">
        <v>20</v>
      </c>
      <c r="B28" s="449" t="str">
        <f>IFERROR(IF(D28="","",VLOOKUP(W28,'Reference records(soft deleted)'!$B$46:$D$62,3,FALSE)),"")</f>
        <v/>
      </c>
      <c r="C28" s="449" t="str">
        <f>IFERROR(IF(D28="","",VLOOKUP(X28,'Reference records(soft deleted)'!$B$109:$D$181,3,FALSE)),"")</f>
        <v/>
      </c>
      <c r="D28" s="450"/>
      <c r="E28" s="451" t="str">
        <f>IF('Overview - Section A'!$AN$5="Funding Request",IF(F28="Funding Request Place Holder","",F28),"")</f>
        <v/>
      </c>
      <c r="F28" s="452" t="str">
        <f>IFERROR(IF(Z28="","",VLOOKUP(Z28,'Overview - Section A'!$P$30:$Q$31,2,FALSE)),"")</f>
        <v/>
      </c>
      <c r="G28" s="453"/>
      <c r="H28" s="453"/>
      <c r="I28" s="453"/>
      <c r="J28" s="453"/>
      <c r="K28" s="453"/>
      <c r="L28" s="453"/>
      <c r="M28" s="451"/>
      <c r="N28" s="454" t="str">
        <f t="shared" si="0"/>
        <v/>
      </c>
      <c r="O28" s="455"/>
      <c r="P28" s="456"/>
      <c r="Q28" s="457"/>
      <c r="R28" s="432" t="str">
        <f>IFERROR(IF('Overview - Section A'!$AN$5="Funding Request",VLOOKUP(E28,'Overview - Section A'!$M$30:$P$31,4,FALSE),IF(Z28="","",Z28)),"")</f>
        <v/>
      </c>
      <c r="S28" s="432" t="b">
        <f t="shared" si="1"/>
        <v>0</v>
      </c>
      <c r="T28" s="432" t="s">
        <v>933</v>
      </c>
      <c r="U28" s="432" t="str">
        <f t="array" ref="U28">IFERROR(IF(INDEX('Overview - Section A'!$AB$119:$AB$173,MATCH(LEFT(C28,255),LEFT('Overview - Section A'!$W$119:$W$173,255),0))=0,"",INDEX('Overview - Section A'!$AB$119:$AB$173,MATCH(LEFT(C28,255),LEFT('Overview - Section A'!$W$119:$W$173,255),0))),"")</f>
        <v>a1M36000004b8WIEAY</v>
      </c>
      <c r="V28" s="458" t="str">
        <f>IFERROR(IF('Overview - Section A'!$AN$5="Funding Request",IF('Reference Records'!$B$157&lt;&gt;"",VLOOKUP(N28,'Reference Records'!$B$157:$C$158,2,FALSE),VLOOKUP(N28,'Reference Records'!$A$170:$C$171,3,FALSE)),VLOOKUP(N28,'Reference Records'!$A$174:$C$176,3,FALSE)),"")</f>
        <v/>
      </c>
      <c r="W28" s="459" t="s">
        <v>538</v>
      </c>
      <c r="X28" s="459"/>
      <c r="Y28" s="458"/>
      <c r="Z28" s="458"/>
      <c r="AA28" s="216"/>
      <c r="AB28" s="161"/>
      <c r="AC28" s="51"/>
    </row>
    <row r="29" spans="1:29" ht="47.1" customHeight="1" x14ac:dyDescent="0.3">
      <c r="A29" s="366">
        <v>21</v>
      </c>
      <c r="B29" s="449" t="str">
        <f>IFERROR(IF(D29="","",VLOOKUP(W29,'Reference records(soft deleted)'!$B$46:$D$62,3,FALSE)),"")</f>
        <v/>
      </c>
      <c r="C29" s="449" t="str">
        <f>IFERROR(IF(D29="","",VLOOKUP(X29,'Reference records(soft deleted)'!$B$109:$D$181,3,FALSE)),"")</f>
        <v/>
      </c>
      <c r="D29" s="450"/>
      <c r="E29" s="451" t="str">
        <f>IF('Overview - Section A'!$AN$5="Funding Request",IF(F29="Funding Request Place Holder","",F29),"")</f>
        <v/>
      </c>
      <c r="F29" s="452" t="str">
        <f>IFERROR(IF(Z29="","",VLOOKUP(Z29,'Overview - Section A'!$P$30:$Q$31,2,FALSE)),"")</f>
        <v/>
      </c>
      <c r="G29" s="453"/>
      <c r="H29" s="453"/>
      <c r="I29" s="453"/>
      <c r="J29" s="453"/>
      <c r="K29" s="453"/>
      <c r="L29" s="453"/>
      <c r="M29" s="451"/>
      <c r="N29" s="454" t="str">
        <f t="shared" si="0"/>
        <v/>
      </c>
      <c r="O29" s="455"/>
      <c r="P29" s="456"/>
      <c r="Q29" s="457"/>
      <c r="R29" s="432" t="str">
        <f>IFERROR(IF('Overview - Section A'!$AN$5="Funding Request",VLOOKUP(E29,'Overview - Section A'!$M$30:$P$31,4,FALSE),IF(Z29="","",Z29)),"")</f>
        <v/>
      </c>
      <c r="S29" s="432" t="b">
        <f t="shared" si="1"/>
        <v>0</v>
      </c>
      <c r="T29" s="432" t="s">
        <v>934</v>
      </c>
      <c r="U29" s="432" t="str">
        <f t="array" ref="U29">IFERROR(IF(INDEX('Overview - Section A'!$AB$119:$AB$173,MATCH(LEFT(C29,255),LEFT('Overview - Section A'!$W$119:$W$173,255),0))=0,"",INDEX('Overview - Section A'!$AB$119:$AB$173,MATCH(LEFT(C29,255),LEFT('Overview - Section A'!$W$119:$W$173,255),0))),"")</f>
        <v>a1M36000004b8WIEAY</v>
      </c>
      <c r="V29" s="458" t="str">
        <f>IFERROR(IF('Overview - Section A'!$AN$5="Funding Request",IF('Reference Records'!$B$157&lt;&gt;"",VLOOKUP(N29,'Reference Records'!$B$157:$C$158,2,FALSE),VLOOKUP(N29,'Reference Records'!$A$170:$C$171,3,FALSE)),VLOOKUP(N29,'Reference Records'!$A$174:$C$176,3,FALSE)),"")</f>
        <v/>
      </c>
      <c r="W29" s="459" t="s">
        <v>538</v>
      </c>
      <c r="X29" s="459"/>
      <c r="Y29" s="458"/>
      <c r="Z29" s="458"/>
      <c r="AA29" s="216"/>
      <c r="AB29" s="161"/>
      <c r="AC29" s="51"/>
    </row>
    <row r="30" spans="1:29" ht="47.1" customHeight="1" x14ac:dyDescent="0.3">
      <c r="A30" s="366">
        <v>22</v>
      </c>
      <c r="B30" s="449" t="str">
        <f>IFERROR(IF(D30="","",VLOOKUP(W30,'Reference records(soft deleted)'!$B$46:$D$62,3,FALSE)),"")</f>
        <v/>
      </c>
      <c r="C30" s="449" t="str">
        <f>IFERROR(IF(D30="","",VLOOKUP(X30,'Reference records(soft deleted)'!$B$109:$D$181,3,FALSE)),"")</f>
        <v/>
      </c>
      <c r="D30" s="450"/>
      <c r="E30" s="451" t="str">
        <f>IF('Overview - Section A'!$AN$5="Funding Request",IF(F30="Funding Request Place Holder","",F30),"")</f>
        <v/>
      </c>
      <c r="F30" s="452" t="str">
        <f>IFERROR(IF(Z30="","",VLOOKUP(Z30,'Overview - Section A'!$P$30:$Q$31,2,FALSE)),"")</f>
        <v/>
      </c>
      <c r="G30" s="453"/>
      <c r="H30" s="453"/>
      <c r="I30" s="453"/>
      <c r="J30" s="453"/>
      <c r="K30" s="453"/>
      <c r="L30" s="453"/>
      <c r="M30" s="451"/>
      <c r="N30" s="454" t="str">
        <f t="shared" si="0"/>
        <v/>
      </c>
      <c r="O30" s="455"/>
      <c r="P30" s="456"/>
      <c r="Q30" s="457"/>
      <c r="R30" s="432" t="str">
        <f>IFERROR(IF('Overview - Section A'!$AN$5="Funding Request",VLOOKUP(E30,'Overview - Section A'!$M$30:$P$31,4,FALSE),IF(Z30="","",Z30)),"")</f>
        <v/>
      </c>
      <c r="S30" s="432" t="b">
        <f t="shared" si="1"/>
        <v>0</v>
      </c>
      <c r="T30" s="432" t="s">
        <v>935</v>
      </c>
      <c r="U30" s="432" t="str">
        <f t="array" ref="U30">IFERROR(IF(INDEX('Overview - Section A'!$AB$119:$AB$173,MATCH(LEFT(C30,255),LEFT('Overview - Section A'!$W$119:$W$173,255),0))=0,"",INDEX('Overview - Section A'!$AB$119:$AB$173,MATCH(LEFT(C30,255),LEFT('Overview - Section A'!$W$119:$W$173,255),0))),"")</f>
        <v>a1M36000004b8WIEAY</v>
      </c>
      <c r="V30" s="458" t="str">
        <f>IFERROR(IF('Overview - Section A'!$AN$5="Funding Request",IF('Reference Records'!$B$157&lt;&gt;"",VLOOKUP(N30,'Reference Records'!$B$157:$C$158,2,FALSE),VLOOKUP(N30,'Reference Records'!$A$170:$C$171,3,FALSE)),VLOOKUP(N30,'Reference Records'!$A$174:$C$176,3,FALSE)),"")</f>
        <v/>
      </c>
      <c r="W30" s="459" t="s">
        <v>538</v>
      </c>
      <c r="X30" s="459"/>
      <c r="Y30" s="458"/>
      <c r="Z30" s="458"/>
      <c r="AA30" s="216"/>
      <c r="AB30" s="161"/>
      <c r="AC30" s="51"/>
    </row>
    <row r="31" spans="1:29" ht="47.1" customHeight="1" x14ac:dyDescent="0.3">
      <c r="A31" s="366">
        <v>23</v>
      </c>
      <c r="B31" s="449" t="str">
        <f>IFERROR(IF(D31="","",VLOOKUP(W31,'Reference records(soft deleted)'!$B$46:$D$62,3,FALSE)),"")</f>
        <v/>
      </c>
      <c r="C31" s="449" t="str">
        <f>IFERROR(IF(D31="","",VLOOKUP(X31,'Reference records(soft deleted)'!$B$109:$D$181,3,FALSE)),"")</f>
        <v/>
      </c>
      <c r="D31" s="450"/>
      <c r="E31" s="451" t="str">
        <f>IF('Overview - Section A'!$AN$5="Funding Request",IF(F31="Funding Request Place Holder","",F31),"")</f>
        <v/>
      </c>
      <c r="F31" s="452" t="str">
        <f>IFERROR(IF(Z31="","",VLOOKUP(Z31,'Overview - Section A'!$P$30:$Q$31,2,FALSE)),"")</f>
        <v/>
      </c>
      <c r="G31" s="453"/>
      <c r="H31" s="453"/>
      <c r="I31" s="453"/>
      <c r="J31" s="453"/>
      <c r="K31" s="453"/>
      <c r="L31" s="453"/>
      <c r="M31" s="451"/>
      <c r="N31" s="454" t="str">
        <f t="shared" si="0"/>
        <v/>
      </c>
      <c r="O31" s="455"/>
      <c r="P31" s="456"/>
      <c r="Q31" s="457"/>
      <c r="R31" s="432" t="str">
        <f>IFERROR(IF('Overview - Section A'!$AN$5="Funding Request",VLOOKUP(E31,'Overview - Section A'!$M$30:$P$31,4,FALSE),IF(Z31="","",Z31)),"")</f>
        <v/>
      </c>
      <c r="S31" s="432" t="b">
        <f t="shared" si="1"/>
        <v>0</v>
      </c>
      <c r="T31" s="432" t="s">
        <v>936</v>
      </c>
      <c r="U31" s="432" t="str">
        <f t="array" ref="U31">IFERROR(IF(INDEX('Overview - Section A'!$AB$119:$AB$173,MATCH(LEFT(C31,255),LEFT('Overview - Section A'!$W$119:$W$173,255),0))=0,"",INDEX('Overview - Section A'!$AB$119:$AB$173,MATCH(LEFT(C31,255),LEFT('Overview - Section A'!$W$119:$W$173,255),0))),"")</f>
        <v>a1M36000004b8WIEAY</v>
      </c>
      <c r="V31" s="458" t="str">
        <f>IFERROR(IF('Overview - Section A'!$AN$5="Funding Request",IF('Reference Records'!$B$157&lt;&gt;"",VLOOKUP(N31,'Reference Records'!$B$157:$C$158,2,FALSE),VLOOKUP(N31,'Reference Records'!$A$170:$C$171,3,FALSE)),VLOOKUP(N31,'Reference Records'!$A$174:$C$176,3,FALSE)),"")</f>
        <v/>
      </c>
      <c r="W31" s="459" t="s">
        <v>538</v>
      </c>
      <c r="X31" s="459"/>
      <c r="Y31" s="458"/>
      <c r="Z31" s="458"/>
      <c r="AA31" s="216"/>
      <c r="AB31" s="161"/>
      <c r="AC31" s="51"/>
    </row>
    <row r="32" spans="1:29" ht="47.1" customHeight="1" x14ac:dyDescent="0.3">
      <c r="A32" s="366">
        <v>24</v>
      </c>
      <c r="B32" s="449" t="str">
        <f>IFERROR(IF(D32="","",VLOOKUP(W32,'Reference records(soft deleted)'!$B$46:$D$62,3,FALSE)),"")</f>
        <v/>
      </c>
      <c r="C32" s="449" t="str">
        <f>IFERROR(IF(D32="","",VLOOKUP(X32,'Reference records(soft deleted)'!$B$109:$D$181,3,FALSE)),"")</f>
        <v/>
      </c>
      <c r="D32" s="450"/>
      <c r="E32" s="451" t="str">
        <f>IF('Overview - Section A'!$AN$5="Funding Request",IF(F32="Funding Request Place Holder","",F32),"")</f>
        <v/>
      </c>
      <c r="F32" s="452" t="str">
        <f>IFERROR(IF(Z32="","",VLOOKUP(Z32,'Overview - Section A'!$P$30:$Q$31,2,FALSE)),"")</f>
        <v/>
      </c>
      <c r="G32" s="453"/>
      <c r="H32" s="453"/>
      <c r="I32" s="453"/>
      <c r="J32" s="453"/>
      <c r="K32" s="453"/>
      <c r="L32" s="453"/>
      <c r="M32" s="451"/>
      <c r="N32" s="454" t="str">
        <f t="shared" si="0"/>
        <v/>
      </c>
      <c r="O32" s="455"/>
      <c r="P32" s="456"/>
      <c r="Q32" s="457"/>
      <c r="R32" s="432" t="str">
        <f>IFERROR(IF('Overview - Section A'!$AN$5="Funding Request",VLOOKUP(E32,'Overview - Section A'!$M$30:$P$31,4,FALSE),IF(Z32="","",Z32)),"")</f>
        <v/>
      </c>
      <c r="S32" s="432" t="b">
        <f t="shared" si="1"/>
        <v>0</v>
      </c>
      <c r="T32" s="432" t="s">
        <v>937</v>
      </c>
      <c r="U32" s="432" t="str">
        <f t="array" ref="U32">IFERROR(IF(INDEX('Overview - Section A'!$AB$119:$AB$173,MATCH(LEFT(C32,255),LEFT('Overview - Section A'!$W$119:$W$173,255),0))=0,"",INDEX('Overview - Section A'!$AB$119:$AB$173,MATCH(LEFT(C32,255),LEFT('Overview - Section A'!$W$119:$W$173,255),0))),"")</f>
        <v>a1M36000004b8WIEAY</v>
      </c>
      <c r="V32" s="458" t="str">
        <f>IFERROR(IF('Overview - Section A'!$AN$5="Funding Request",IF('Reference Records'!$B$157&lt;&gt;"",VLOOKUP(N32,'Reference Records'!$B$157:$C$158,2,FALSE),VLOOKUP(N32,'Reference Records'!$A$170:$C$171,3,FALSE)),VLOOKUP(N32,'Reference Records'!$A$174:$C$176,3,FALSE)),"")</f>
        <v/>
      </c>
      <c r="W32" s="459" t="s">
        <v>538</v>
      </c>
      <c r="X32" s="459"/>
      <c r="Y32" s="458"/>
      <c r="Z32" s="458"/>
      <c r="AA32" s="216"/>
      <c r="AB32" s="161"/>
      <c r="AC32" s="51"/>
    </row>
    <row r="33" spans="1:29" ht="47.1" customHeight="1" x14ac:dyDescent="0.3">
      <c r="A33" s="366">
        <v>25</v>
      </c>
      <c r="B33" s="449" t="str">
        <f>IFERROR(IF(D33="","",VLOOKUP(W33,'Reference records(soft deleted)'!$B$46:$D$62,3,FALSE)),"")</f>
        <v/>
      </c>
      <c r="C33" s="449" t="str">
        <f>IFERROR(IF(D33="","",VLOOKUP(X33,'Reference records(soft deleted)'!$B$109:$D$181,3,FALSE)),"")</f>
        <v/>
      </c>
      <c r="D33" s="450"/>
      <c r="E33" s="451" t="str">
        <f>IF('Overview - Section A'!$AN$5="Funding Request",IF(F33="Funding Request Place Holder","",F33),"")</f>
        <v/>
      </c>
      <c r="F33" s="452" t="str">
        <f>IFERROR(IF(Z33="","",VLOOKUP(Z33,'Overview - Section A'!$P$30:$Q$31,2,FALSE)),"")</f>
        <v/>
      </c>
      <c r="G33" s="453"/>
      <c r="H33" s="453"/>
      <c r="I33" s="453"/>
      <c r="J33" s="453"/>
      <c r="K33" s="453"/>
      <c r="L33" s="453"/>
      <c r="M33" s="451"/>
      <c r="N33" s="454" t="str">
        <f t="shared" si="0"/>
        <v/>
      </c>
      <c r="O33" s="455"/>
      <c r="P33" s="456"/>
      <c r="Q33" s="457"/>
      <c r="R33" s="432" t="str">
        <f>IFERROR(IF('Overview - Section A'!$AN$5="Funding Request",VLOOKUP(E33,'Overview - Section A'!$M$30:$P$31,4,FALSE),IF(Z33="","",Z33)),"")</f>
        <v/>
      </c>
      <c r="S33" s="432" t="b">
        <f t="shared" si="1"/>
        <v>0</v>
      </c>
      <c r="T33" s="432" t="s">
        <v>938</v>
      </c>
      <c r="U33" s="432" t="str">
        <f t="array" ref="U33">IFERROR(IF(INDEX('Overview - Section A'!$AB$119:$AB$173,MATCH(LEFT(C33,255),LEFT('Overview - Section A'!$W$119:$W$173,255),0))=0,"",INDEX('Overview - Section A'!$AB$119:$AB$173,MATCH(LEFT(C33,255),LEFT('Overview - Section A'!$W$119:$W$173,255),0))),"")</f>
        <v>a1M36000004b8WIEAY</v>
      </c>
      <c r="V33" s="458" t="str">
        <f>IFERROR(IF('Overview - Section A'!$AN$5="Funding Request",IF('Reference Records'!$B$157&lt;&gt;"",VLOOKUP(N33,'Reference Records'!$B$157:$C$158,2,FALSE),VLOOKUP(N33,'Reference Records'!$A$170:$C$171,3,FALSE)),VLOOKUP(N33,'Reference Records'!$A$174:$C$176,3,FALSE)),"")</f>
        <v/>
      </c>
      <c r="W33" s="459" t="s">
        <v>538</v>
      </c>
      <c r="X33" s="459"/>
      <c r="Y33" s="458"/>
      <c r="Z33" s="458"/>
      <c r="AA33" s="216"/>
      <c r="AB33" s="161"/>
      <c r="AC33" s="51"/>
    </row>
    <row r="34" spans="1:29" ht="47.1" customHeight="1" x14ac:dyDescent="0.3">
      <c r="A34" s="366">
        <v>26</v>
      </c>
      <c r="B34" s="449" t="str">
        <f>IFERROR(IF(D34="","",VLOOKUP(W34,'Reference records(soft deleted)'!$B$46:$D$62,3,FALSE)),"")</f>
        <v/>
      </c>
      <c r="C34" s="449" t="str">
        <f>IFERROR(IF(D34="","",VLOOKUP(X34,'Reference records(soft deleted)'!$B$109:$D$181,3,FALSE)),"")</f>
        <v/>
      </c>
      <c r="D34" s="450"/>
      <c r="E34" s="451" t="str">
        <f>IF('Overview - Section A'!$AN$5="Funding Request",IF(F34="Funding Request Place Holder","",F34),"")</f>
        <v/>
      </c>
      <c r="F34" s="452" t="str">
        <f>IFERROR(IF(Z34="","",VLOOKUP(Z34,'Overview - Section A'!$P$30:$Q$31,2,FALSE)),"")</f>
        <v/>
      </c>
      <c r="G34" s="453"/>
      <c r="H34" s="453"/>
      <c r="I34" s="453"/>
      <c r="J34" s="453"/>
      <c r="K34" s="453"/>
      <c r="L34" s="453"/>
      <c r="M34" s="451"/>
      <c r="N34" s="454" t="str">
        <f t="shared" si="0"/>
        <v/>
      </c>
      <c r="O34" s="455"/>
      <c r="P34" s="456"/>
      <c r="Q34" s="457"/>
      <c r="R34" s="432" t="str">
        <f>IFERROR(IF('Overview - Section A'!$AN$5="Funding Request",VLOOKUP(E34,'Overview - Section A'!$M$30:$P$31,4,FALSE),IF(Z34="","",Z34)),"")</f>
        <v/>
      </c>
      <c r="S34" s="432" t="b">
        <f t="shared" si="1"/>
        <v>0</v>
      </c>
      <c r="T34" s="432" t="s">
        <v>939</v>
      </c>
      <c r="U34" s="432" t="str">
        <f t="array" ref="U34">IFERROR(IF(INDEX('Overview - Section A'!$AB$119:$AB$173,MATCH(LEFT(C34,255),LEFT('Overview - Section A'!$W$119:$W$173,255),0))=0,"",INDEX('Overview - Section A'!$AB$119:$AB$173,MATCH(LEFT(C34,255),LEFT('Overview - Section A'!$W$119:$W$173,255),0))),"")</f>
        <v>a1M36000004b8WIEAY</v>
      </c>
      <c r="V34" s="458" t="str">
        <f>IFERROR(IF('Overview - Section A'!$AN$5="Funding Request",IF('Reference Records'!$B$157&lt;&gt;"",VLOOKUP(N34,'Reference Records'!$B$157:$C$158,2,FALSE),VLOOKUP(N34,'Reference Records'!$A$170:$C$171,3,FALSE)),VLOOKUP(N34,'Reference Records'!$A$174:$C$176,3,FALSE)),"")</f>
        <v/>
      </c>
      <c r="W34" s="459" t="s">
        <v>538</v>
      </c>
      <c r="X34" s="459"/>
      <c r="Y34" s="458"/>
      <c r="Z34" s="458"/>
      <c r="AA34" s="216"/>
      <c r="AB34" s="161"/>
      <c r="AC34" s="51"/>
    </row>
    <row r="35" spans="1:29" ht="47.1" customHeight="1" x14ac:dyDescent="0.3">
      <c r="A35" s="366">
        <v>27</v>
      </c>
      <c r="B35" s="449" t="str">
        <f>IFERROR(IF(D35="","",VLOOKUP(W35,'Reference records(soft deleted)'!$B$46:$D$62,3,FALSE)),"")</f>
        <v/>
      </c>
      <c r="C35" s="449" t="str">
        <f>IFERROR(IF(D35="","",VLOOKUP(X35,'Reference records(soft deleted)'!$B$109:$D$181,3,FALSE)),"")</f>
        <v/>
      </c>
      <c r="D35" s="450"/>
      <c r="E35" s="451" t="str">
        <f>IF('Overview - Section A'!$AN$5="Funding Request",IF(F35="Funding Request Place Holder","",F35),"")</f>
        <v/>
      </c>
      <c r="F35" s="452" t="str">
        <f>IFERROR(IF(Z35="","",VLOOKUP(Z35,'Overview - Section A'!$P$30:$Q$31,2,FALSE)),"")</f>
        <v/>
      </c>
      <c r="G35" s="453"/>
      <c r="H35" s="453"/>
      <c r="I35" s="453"/>
      <c r="J35" s="453"/>
      <c r="K35" s="453"/>
      <c r="L35" s="453"/>
      <c r="M35" s="451"/>
      <c r="N35" s="454" t="str">
        <f t="shared" si="0"/>
        <v/>
      </c>
      <c r="O35" s="455"/>
      <c r="P35" s="456"/>
      <c r="Q35" s="457"/>
      <c r="R35" s="432" t="str">
        <f>IFERROR(IF('Overview - Section A'!$AN$5="Funding Request",VLOOKUP(E35,'Overview - Section A'!$M$30:$P$31,4,FALSE),IF(Z35="","",Z35)),"")</f>
        <v/>
      </c>
      <c r="S35" s="432" t="b">
        <f t="shared" si="1"/>
        <v>0</v>
      </c>
      <c r="T35" s="432" t="s">
        <v>940</v>
      </c>
      <c r="U35" s="432" t="str">
        <f t="array" ref="U35">IFERROR(IF(INDEX('Overview - Section A'!$AB$119:$AB$173,MATCH(LEFT(C35,255),LEFT('Overview - Section A'!$W$119:$W$173,255),0))=0,"",INDEX('Overview - Section A'!$AB$119:$AB$173,MATCH(LEFT(C35,255),LEFT('Overview - Section A'!$W$119:$W$173,255),0))),"")</f>
        <v>a1M36000004b8WIEAY</v>
      </c>
      <c r="V35" s="458" t="str">
        <f>IFERROR(IF('Overview - Section A'!$AN$5="Funding Request",IF('Reference Records'!$B$157&lt;&gt;"",VLOOKUP(N35,'Reference Records'!$B$157:$C$158,2,FALSE),VLOOKUP(N35,'Reference Records'!$A$170:$C$171,3,FALSE)),VLOOKUP(N35,'Reference Records'!$A$174:$C$176,3,FALSE)),"")</f>
        <v/>
      </c>
      <c r="W35" s="459" t="s">
        <v>538</v>
      </c>
      <c r="X35" s="459"/>
      <c r="Y35" s="458"/>
      <c r="Z35" s="458"/>
      <c r="AA35" s="216"/>
      <c r="AB35" s="161"/>
      <c r="AC35" s="51"/>
    </row>
    <row r="36" spans="1:29" ht="47.1" customHeight="1" x14ac:dyDescent="0.3">
      <c r="A36" s="366">
        <v>28</v>
      </c>
      <c r="B36" s="449" t="str">
        <f>IFERROR(IF(D36="","",VLOOKUP(W36,'Reference records(soft deleted)'!$B$46:$D$62,3,FALSE)),"")</f>
        <v/>
      </c>
      <c r="C36" s="449" t="str">
        <f>IFERROR(IF(D36="","",VLOOKUP(X36,'Reference records(soft deleted)'!$B$109:$D$181,3,FALSE)),"")</f>
        <v/>
      </c>
      <c r="D36" s="450"/>
      <c r="E36" s="451" t="str">
        <f>IF('Overview - Section A'!$AN$5="Funding Request",IF(F36="Funding Request Place Holder","",F36),"")</f>
        <v/>
      </c>
      <c r="F36" s="452" t="str">
        <f>IFERROR(IF(Z36="","",VLOOKUP(Z36,'Overview - Section A'!$P$30:$Q$31,2,FALSE)),"")</f>
        <v/>
      </c>
      <c r="G36" s="453"/>
      <c r="H36" s="453"/>
      <c r="I36" s="453"/>
      <c r="J36" s="453"/>
      <c r="K36" s="453"/>
      <c r="L36" s="453"/>
      <c r="M36" s="451"/>
      <c r="N36" s="454" t="str">
        <f t="shared" si="0"/>
        <v/>
      </c>
      <c r="O36" s="455"/>
      <c r="P36" s="456"/>
      <c r="Q36" s="457"/>
      <c r="R36" s="432" t="str">
        <f>IFERROR(IF('Overview - Section A'!$AN$5="Funding Request",VLOOKUP(E36,'Overview - Section A'!$M$30:$P$31,4,FALSE),IF(Z36="","",Z36)),"")</f>
        <v/>
      </c>
      <c r="S36" s="432" t="b">
        <f t="shared" si="1"/>
        <v>0</v>
      </c>
      <c r="T36" s="432" t="s">
        <v>941</v>
      </c>
      <c r="U36" s="432" t="str">
        <f t="array" ref="U36">IFERROR(IF(INDEX('Overview - Section A'!$AB$119:$AB$173,MATCH(LEFT(C36,255),LEFT('Overview - Section A'!$W$119:$W$173,255),0))=0,"",INDEX('Overview - Section A'!$AB$119:$AB$173,MATCH(LEFT(C36,255),LEFT('Overview - Section A'!$W$119:$W$173,255),0))),"")</f>
        <v>a1M36000004b8WIEAY</v>
      </c>
      <c r="V36" s="458" t="str">
        <f>IFERROR(IF('Overview - Section A'!$AN$5="Funding Request",IF('Reference Records'!$B$157&lt;&gt;"",VLOOKUP(N36,'Reference Records'!$B$157:$C$158,2,FALSE),VLOOKUP(N36,'Reference Records'!$A$170:$C$171,3,FALSE)),VLOOKUP(N36,'Reference Records'!$A$174:$C$176,3,FALSE)),"")</f>
        <v/>
      </c>
      <c r="W36" s="459" t="s">
        <v>538</v>
      </c>
      <c r="X36" s="459"/>
      <c r="Y36" s="458"/>
      <c r="Z36" s="458"/>
      <c r="AA36" s="216"/>
      <c r="AB36" s="161"/>
      <c r="AC36" s="51"/>
    </row>
    <row r="37" spans="1:29" ht="47.1" customHeight="1" x14ac:dyDescent="0.3">
      <c r="A37" s="366">
        <v>29</v>
      </c>
      <c r="B37" s="449" t="str">
        <f>IFERROR(IF(D37="","",VLOOKUP(W37,'Reference records(soft deleted)'!$B$46:$D$62,3,FALSE)),"")</f>
        <v/>
      </c>
      <c r="C37" s="449" t="str">
        <f>IFERROR(IF(D37="","",VLOOKUP(X37,'Reference records(soft deleted)'!$B$109:$D$181,3,FALSE)),"")</f>
        <v/>
      </c>
      <c r="D37" s="450"/>
      <c r="E37" s="451" t="str">
        <f>IF('Overview - Section A'!$AN$5="Funding Request",IF(F37="Funding Request Place Holder","",F37),"")</f>
        <v/>
      </c>
      <c r="F37" s="452" t="str">
        <f>IFERROR(IF(Z37="","",VLOOKUP(Z37,'Overview - Section A'!$P$30:$Q$31,2,FALSE)),"")</f>
        <v/>
      </c>
      <c r="G37" s="453"/>
      <c r="H37" s="453"/>
      <c r="I37" s="453"/>
      <c r="J37" s="453"/>
      <c r="K37" s="453"/>
      <c r="L37" s="453"/>
      <c r="M37" s="451"/>
      <c r="N37" s="454" t="str">
        <f t="shared" si="0"/>
        <v/>
      </c>
      <c r="O37" s="455"/>
      <c r="P37" s="456"/>
      <c r="Q37" s="457"/>
      <c r="R37" s="432" t="str">
        <f>IFERROR(IF('Overview - Section A'!$AN$5="Funding Request",VLOOKUP(E37,'Overview - Section A'!$M$30:$P$31,4,FALSE),IF(Z37="","",Z37)),"")</f>
        <v/>
      </c>
      <c r="S37" s="432" t="b">
        <f t="shared" si="1"/>
        <v>0</v>
      </c>
      <c r="T37" s="432" t="s">
        <v>942</v>
      </c>
      <c r="U37" s="432" t="str">
        <f t="array" ref="U37">IFERROR(IF(INDEX('Overview - Section A'!$AB$119:$AB$173,MATCH(LEFT(C37,255),LEFT('Overview - Section A'!$W$119:$W$173,255),0))=0,"",INDEX('Overview - Section A'!$AB$119:$AB$173,MATCH(LEFT(C37,255),LEFT('Overview - Section A'!$W$119:$W$173,255),0))),"")</f>
        <v>a1M36000004b8WIEAY</v>
      </c>
      <c r="V37" s="458" t="str">
        <f>IFERROR(IF('Overview - Section A'!$AN$5="Funding Request",IF('Reference Records'!$B$157&lt;&gt;"",VLOOKUP(N37,'Reference Records'!$B$157:$C$158,2,FALSE),VLOOKUP(N37,'Reference Records'!$A$170:$C$171,3,FALSE)),VLOOKUP(N37,'Reference Records'!$A$174:$C$176,3,FALSE)),"")</f>
        <v/>
      </c>
      <c r="W37" s="459" t="s">
        <v>538</v>
      </c>
      <c r="X37" s="459"/>
      <c r="Y37" s="458"/>
      <c r="Z37" s="458"/>
      <c r="AA37" s="216"/>
      <c r="AB37" s="161"/>
      <c r="AC37" s="51"/>
    </row>
    <row r="38" spans="1:29" ht="47.1" customHeight="1" x14ac:dyDescent="0.3">
      <c r="A38" s="366">
        <v>30</v>
      </c>
      <c r="B38" s="449" t="str">
        <f>IFERROR(IF(D38="","",VLOOKUP(W38,'Reference records(soft deleted)'!$B$46:$D$62,3,FALSE)),"")</f>
        <v/>
      </c>
      <c r="C38" s="449" t="str">
        <f>IFERROR(IF(D38="","",VLOOKUP(X38,'Reference records(soft deleted)'!$B$109:$D$181,3,FALSE)),"")</f>
        <v/>
      </c>
      <c r="D38" s="450"/>
      <c r="E38" s="451" t="str">
        <f>IF('Overview - Section A'!$AN$5="Funding Request",IF(F38="Funding Request Place Holder","",F38),"")</f>
        <v/>
      </c>
      <c r="F38" s="452" t="str">
        <f>IFERROR(IF(Z38="","",VLOOKUP(Z38,'Overview - Section A'!$P$30:$Q$31,2,FALSE)),"")</f>
        <v/>
      </c>
      <c r="G38" s="453"/>
      <c r="H38" s="453"/>
      <c r="I38" s="453"/>
      <c r="J38" s="453"/>
      <c r="K38" s="453"/>
      <c r="L38" s="453"/>
      <c r="M38" s="451"/>
      <c r="N38" s="454" t="str">
        <f t="shared" si="0"/>
        <v/>
      </c>
      <c r="O38" s="455"/>
      <c r="P38" s="456"/>
      <c r="Q38" s="457"/>
      <c r="R38" s="432" t="str">
        <f>IFERROR(IF('Overview - Section A'!$AN$5="Funding Request",VLOOKUP(E38,'Overview - Section A'!$M$30:$P$31,4,FALSE),IF(Z38="","",Z38)),"")</f>
        <v/>
      </c>
      <c r="S38" s="432" t="b">
        <f t="shared" si="1"/>
        <v>0</v>
      </c>
      <c r="T38" s="432" t="s">
        <v>943</v>
      </c>
      <c r="U38" s="432" t="str">
        <f t="array" ref="U38">IFERROR(IF(INDEX('Overview - Section A'!$AB$119:$AB$173,MATCH(LEFT(C38,255),LEFT('Overview - Section A'!$W$119:$W$173,255),0))=0,"",INDEX('Overview - Section A'!$AB$119:$AB$173,MATCH(LEFT(C38,255),LEFT('Overview - Section A'!$W$119:$W$173,255),0))),"")</f>
        <v>a1M36000004b8WIEAY</v>
      </c>
      <c r="V38" s="458" t="str">
        <f>IFERROR(IF('Overview - Section A'!$AN$5="Funding Request",IF('Reference Records'!$B$157&lt;&gt;"",VLOOKUP(N38,'Reference Records'!$B$157:$C$158,2,FALSE),VLOOKUP(N38,'Reference Records'!$A$170:$C$171,3,FALSE)),VLOOKUP(N38,'Reference Records'!$A$174:$C$176,3,FALSE)),"")</f>
        <v/>
      </c>
      <c r="W38" s="459" t="s">
        <v>538</v>
      </c>
      <c r="X38" s="459"/>
      <c r="Y38" s="458"/>
      <c r="Z38" s="458"/>
      <c r="AA38" s="216"/>
      <c r="AB38" s="161"/>
      <c r="AC38" s="51"/>
    </row>
    <row r="39" spans="1:29" ht="47.1" customHeight="1" x14ac:dyDescent="0.3">
      <c r="A39" s="366">
        <v>31</v>
      </c>
      <c r="B39" s="449" t="str">
        <f>IFERROR(IF(D39="","",VLOOKUP(W39,'Reference records(soft deleted)'!$B$46:$D$62,3,FALSE)),"")</f>
        <v/>
      </c>
      <c r="C39" s="449" t="str">
        <f>IFERROR(IF(D39="","",VLOOKUP(X39,'Reference records(soft deleted)'!$B$109:$D$181,3,FALSE)),"")</f>
        <v/>
      </c>
      <c r="D39" s="450"/>
      <c r="E39" s="451" t="str">
        <f>IF('Overview - Section A'!$AN$5="Funding Request",IF(F39="Funding Request Place Holder","",F39),"")</f>
        <v/>
      </c>
      <c r="F39" s="452" t="str">
        <f>IFERROR(IF(Z39="","",VLOOKUP(Z39,'Overview - Section A'!$P$30:$Q$31,2,FALSE)),"")</f>
        <v/>
      </c>
      <c r="G39" s="453"/>
      <c r="H39" s="453"/>
      <c r="I39" s="453"/>
      <c r="J39" s="453"/>
      <c r="K39" s="453"/>
      <c r="L39" s="453"/>
      <c r="M39" s="451"/>
      <c r="N39" s="454" t="str">
        <f t="shared" si="0"/>
        <v/>
      </c>
      <c r="O39" s="455"/>
      <c r="P39" s="456"/>
      <c r="Q39" s="457"/>
      <c r="R39" s="432" t="str">
        <f>IFERROR(IF('Overview - Section A'!$AN$5="Funding Request",VLOOKUP(E39,'Overview - Section A'!$M$30:$P$31,4,FALSE),IF(Z39="","",Z39)),"")</f>
        <v/>
      </c>
      <c r="S39" s="432" t="b">
        <f t="shared" si="1"/>
        <v>0</v>
      </c>
      <c r="T39" s="432" t="s">
        <v>944</v>
      </c>
      <c r="U39" s="432" t="str">
        <f t="array" ref="U39">IFERROR(IF(INDEX('Overview - Section A'!$AB$119:$AB$173,MATCH(LEFT(C39,255),LEFT('Overview - Section A'!$W$119:$W$173,255),0))=0,"",INDEX('Overview - Section A'!$AB$119:$AB$173,MATCH(LEFT(C39,255),LEFT('Overview - Section A'!$W$119:$W$173,255),0))),"")</f>
        <v>a1M36000004b8WIEAY</v>
      </c>
      <c r="V39" s="458" t="str">
        <f>IFERROR(IF('Overview - Section A'!$AN$5="Funding Request",IF('Reference Records'!$B$157&lt;&gt;"",VLOOKUP(N39,'Reference Records'!$B$157:$C$158,2,FALSE),VLOOKUP(N39,'Reference Records'!$A$170:$C$171,3,FALSE)),VLOOKUP(N39,'Reference Records'!$A$174:$C$176,3,FALSE)),"")</f>
        <v/>
      </c>
      <c r="W39" s="459" t="s">
        <v>538</v>
      </c>
      <c r="X39" s="459"/>
      <c r="Y39" s="458"/>
      <c r="Z39" s="458"/>
      <c r="AA39" s="216"/>
      <c r="AB39" s="161"/>
      <c r="AC39" s="51"/>
    </row>
    <row r="40" spans="1:29" ht="47.1" customHeight="1" x14ac:dyDescent="0.3">
      <c r="A40" s="366">
        <v>32</v>
      </c>
      <c r="B40" s="449" t="str">
        <f>IFERROR(IF(D40="","",VLOOKUP(W40,'Reference records(soft deleted)'!$B$46:$D$62,3,FALSE)),"")</f>
        <v/>
      </c>
      <c r="C40" s="449" t="str">
        <f>IFERROR(IF(D40="","",VLOOKUP(X40,'Reference records(soft deleted)'!$B$109:$D$181,3,FALSE)),"")</f>
        <v/>
      </c>
      <c r="D40" s="450"/>
      <c r="E40" s="451" t="str">
        <f>IF('Overview - Section A'!$AN$5="Funding Request",IF(F40="Funding Request Place Holder","",F40),"")</f>
        <v/>
      </c>
      <c r="F40" s="452" t="str">
        <f>IFERROR(IF(Z40="","",VLOOKUP(Z40,'Overview - Section A'!$P$30:$Q$31,2,FALSE)),"")</f>
        <v/>
      </c>
      <c r="G40" s="453"/>
      <c r="H40" s="453"/>
      <c r="I40" s="453"/>
      <c r="J40" s="453"/>
      <c r="K40" s="453"/>
      <c r="L40" s="453"/>
      <c r="M40" s="451"/>
      <c r="N40" s="454" t="str">
        <f t="shared" si="0"/>
        <v/>
      </c>
      <c r="O40" s="455"/>
      <c r="P40" s="456"/>
      <c r="Q40" s="457"/>
      <c r="R40" s="432" t="str">
        <f>IFERROR(IF('Overview - Section A'!$AN$5="Funding Request",VLOOKUP(E40,'Overview - Section A'!$M$30:$P$31,4,FALSE),IF(Z40="","",Z40)),"")</f>
        <v/>
      </c>
      <c r="S40" s="432" t="b">
        <f t="shared" si="1"/>
        <v>0</v>
      </c>
      <c r="T40" s="432" t="s">
        <v>945</v>
      </c>
      <c r="U40" s="432" t="str">
        <f t="array" ref="U40">IFERROR(IF(INDEX('Overview - Section A'!$AB$119:$AB$173,MATCH(LEFT(C40,255),LEFT('Overview - Section A'!$W$119:$W$173,255),0))=0,"",INDEX('Overview - Section A'!$AB$119:$AB$173,MATCH(LEFT(C40,255),LEFT('Overview - Section A'!$W$119:$W$173,255),0))),"")</f>
        <v>a1M36000004b8WIEAY</v>
      </c>
      <c r="V40" s="458" t="str">
        <f>IFERROR(IF('Overview - Section A'!$AN$5="Funding Request",IF('Reference Records'!$B$157&lt;&gt;"",VLOOKUP(N40,'Reference Records'!$B$157:$C$158,2,FALSE),VLOOKUP(N40,'Reference Records'!$A$170:$C$171,3,FALSE)),VLOOKUP(N40,'Reference Records'!$A$174:$C$176,3,FALSE)),"")</f>
        <v/>
      </c>
      <c r="W40" s="459" t="s">
        <v>538</v>
      </c>
      <c r="X40" s="459"/>
      <c r="Y40" s="458"/>
      <c r="Z40" s="458"/>
      <c r="AA40" s="216"/>
      <c r="AB40" s="161"/>
      <c r="AC40" s="51"/>
    </row>
    <row r="41" spans="1:29" ht="47.1" customHeight="1" x14ac:dyDescent="0.3">
      <c r="A41" s="366">
        <v>33</v>
      </c>
      <c r="B41" s="449" t="str">
        <f>IFERROR(IF(D41="","",VLOOKUP(W41,'Reference records(soft deleted)'!$B$46:$D$62,3,FALSE)),"")</f>
        <v/>
      </c>
      <c r="C41" s="449" t="str">
        <f>IFERROR(IF(D41="","",VLOOKUP(X41,'Reference records(soft deleted)'!$B$109:$D$181,3,FALSE)),"")</f>
        <v/>
      </c>
      <c r="D41" s="450"/>
      <c r="E41" s="451" t="str">
        <f>IF('Overview - Section A'!$AN$5="Funding Request",IF(F41="Funding Request Place Holder","",F41),"")</f>
        <v/>
      </c>
      <c r="F41" s="452" t="str">
        <f>IFERROR(IF(Z41="","",VLOOKUP(Z41,'Overview - Section A'!$P$30:$Q$31,2,FALSE)),"")</f>
        <v/>
      </c>
      <c r="G41" s="453"/>
      <c r="H41" s="453"/>
      <c r="I41" s="453"/>
      <c r="J41" s="453"/>
      <c r="K41" s="453"/>
      <c r="L41" s="453"/>
      <c r="M41" s="451"/>
      <c r="N41" s="454" t="str">
        <f t="shared" si="0"/>
        <v/>
      </c>
      <c r="O41" s="455"/>
      <c r="P41" s="456"/>
      <c r="Q41" s="457"/>
      <c r="R41" s="432" t="str">
        <f>IFERROR(IF('Overview - Section A'!$AN$5="Funding Request",VLOOKUP(E41,'Overview - Section A'!$M$30:$P$31,4,FALSE),IF(Z41="","",Z41)),"")</f>
        <v/>
      </c>
      <c r="S41" s="432" t="b">
        <f t="shared" si="1"/>
        <v>0</v>
      </c>
      <c r="T41" s="432" t="s">
        <v>946</v>
      </c>
      <c r="U41" s="432" t="str">
        <f t="array" ref="U41">IFERROR(IF(INDEX('Overview - Section A'!$AB$119:$AB$173,MATCH(LEFT(C41,255),LEFT('Overview - Section A'!$W$119:$W$173,255),0))=0,"",INDEX('Overview - Section A'!$AB$119:$AB$173,MATCH(LEFT(C41,255),LEFT('Overview - Section A'!$W$119:$W$173,255),0))),"")</f>
        <v>a1M36000004b8WIEAY</v>
      </c>
      <c r="V41" s="458" t="str">
        <f>IFERROR(IF('Overview - Section A'!$AN$5="Funding Request",IF('Reference Records'!$B$157&lt;&gt;"",VLOOKUP(N41,'Reference Records'!$B$157:$C$158,2,FALSE),VLOOKUP(N41,'Reference Records'!$A$170:$C$171,3,FALSE)),VLOOKUP(N41,'Reference Records'!$A$174:$C$176,3,FALSE)),"")</f>
        <v/>
      </c>
      <c r="W41" s="459" t="s">
        <v>538</v>
      </c>
      <c r="X41" s="459"/>
      <c r="Y41" s="458"/>
      <c r="Z41" s="458"/>
      <c r="AA41" s="216"/>
      <c r="AB41" s="161"/>
      <c r="AC41" s="51"/>
    </row>
    <row r="42" spans="1:29" ht="47.1" customHeight="1" x14ac:dyDescent="0.3">
      <c r="A42" s="366">
        <v>34</v>
      </c>
      <c r="B42" s="449" t="str">
        <f>IFERROR(IF(D42="","",VLOOKUP(W42,'Reference records(soft deleted)'!$B$46:$D$62,3,FALSE)),"")</f>
        <v/>
      </c>
      <c r="C42" s="449" t="str">
        <f>IFERROR(IF(D42="","",VLOOKUP(X42,'Reference records(soft deleted)'!$B$109:$D$181,3,FALSE)),"")</f>
        <v/>
      </c>
      <c r="D42" s="450"/>
      <c r="E42" s="451" t="str">
        <f>IF('Overview - Section A'!$AN$5="Funding Request",IF(F42="Funding Request Place Holder","",F42),"")</f>
        <v/>
      </c>
      <c r="F42" s="452" t="str">
        <f>IFERROR(IF(Z42="","",VLOOKUP(Z42,'Overview - Section A'!$P$30:$Q$31,2,FALSE)),"")</f>
        <v/>
      </c>
      <c r="G42" s="453"/>
      <c r="H42" s="453"/>
      <c r="I42" s="453"/>
      <c r="J42" s="453"/>
      <c r="K42" s="453"/>
      <c r="L42" s="453"/>
      <c r="M42" s="451"/>
      <c r="N42" s="454" t="str">
        <f t="shared" si="0"/>
        <v/>
      </c>
      <c r="O42" s="455"/>
      <c r="P42" s="456"/>
      <c r="Q42" s="457"/>
      <c r="R42" s="432" t="str">
        <f>IFERROR(IF('Overview - Section A'!$AN$5="Funding Request",VLOOKUP(E42,'Overview - Section A'!$M$30:$P$31,4,FALSE),IF(Z42="","",Z42)),"")</f>
        <v/>
      </c>
      <c r="S42" s="432" t="b">
        <f t="shared" si="1"/>
        <v>0</v>
      </c>
      <c r="T42" s="432" t="s">
        <v>947</v>
      </c>
      <c r="U42" s="432" t="str">
        <f t="array" ref="U42">IFERROR(IF(INDEX('Overview - Section A'!$AB$119:$AB$173,MATCH(LEFT(C42,255),LEFT('Overview - Section A'!$W$119:$W$173,255),0))=0,"",INDEX('Overview - Section A'!$AB$119:$AB$173,MATCH(LEFT(C42,255),LEFT('Overview - Section A'!$W$119:$W$173,255),0))),"")</f>
        <v>a1M36000004b8WIEAY</v>
      </c>
      <c r="V42" s="458" t="str">
        <f>IFERROR(IF('Overview - Section A'!$AN$5="Funding Request",IF('Reference Records'!$B$157&lt;&gt;"",VLOOKUP(N42,'Reference Records'!$B$157:$C$158,2,FALSE),VLOOKUP(N42,'Reference Records'!$A$170:$C$171,3,FALSE)),VLOOKUP(N42,'Reference Records'!$A$174:$C$176,3,FALSE)),"")</f>
        <v/>
      </c>
      <c r="W42" s="459" t="s">
        <v>538</v>
      </c>
      <c r="X42" s="459"/>
      <c r="Y42" s="458"/>
      <c r="Z42" s="458"/>
      <c r="AA42" s="216"/>
      <c r="AB42" s="161"/>
      <c r="AC42" s="51"/>
    </row>
    <row r="43" spans="1:29" ht="47.1" customHeight="1" x14ac:dyDescent="0.3">
      <c r="A43" s="366">
        <v>35</v>
      </c>
      <c r="B43" s="449" t="str">
        <f>IFERROR(IF(D43="","",VLOOKUP(W43,'Reference records(soft deleted)'!$B$46:$D$62,3,FALSE)),"")</f>
        <v/>
      </c>
      <c r="C43" s="449" t="str">
        <f>IFERROR(IF(D43="","",VLOOKUP(X43,'Reference records(soft deleted)'!$B$109:$D$181,3,FALSE)),"")</f>
        <v/>
      </c>
      <c r="D43" s="450"/>
      <c r="E43" s="451" t="str">
        <f>IF('Overview - Section A'!$AN$5="Funding Request",IF(F43="Funding Request Place Holder","",F43),"")</f>
        <v/>
      </c>
      <c r="F43" s="452" t="str">
        <f>IFERROR(IF(Z43="","",VLOOKUP(Z43,'Overview - Section A'!$P$30:$Q$31,2,FALSE)),"")</f>
        <v/>
      </c>
      <c r="G43" s="453"/>
      <c r="H43" s="453"/>
      <c r="I43" s="453"/>
      <c r="J43" s="453"/>
      <c r="K43" s="453"/>
      <c r="L43" s="453"/>
      <c r="M43" s="451"/>
      <c r="N43" s="454" t="str">
        <f t="shared" si="0"/>
        <v/>
      </c>
      <c r="O43" s="455"/>
      <c r="P43" s="456"/>
      <c r="Q43" s="457"/>
      <c r="R43" s="432" t="str">
        <f>IFERROR(IF('Overview - Section A'!$AN$5="Funding Request",VLOOKUP(E43,'Overview - Section A'!$M$30:$P$31,4,FALSE),IF(Z43="","",Z43)),"")</f>
        <v/>
      </c>
      <c r="S43" s="432" t="b">
        <f t="shared" si="1"/>
        <v>0</v>
      </c>
      <c r="T43" s="432" t="s">
        <v>948</v>
      </c>
      <c r="U43" s="432" t="str">
        <f t="array" ref="U43">IFERROR(IF(INDEX('Overview - Section A'!$AB$119:$AB$173,MATCH(LEFT(C43,255),LEFT('Overview - Section A'!$W$119:$W$173,255),0))=0,"",INDEX('Overview - Section A'!$AB$119:$AB$173,MATCH(LEFT(C43,255),LEFT('Overview - Section A'!$W$119:$W$173,255),0))),"")</f>
        <v>a1M36000004b8WIEAY</v>
      </c>
      <c r="V43" s="458" t="str">
        <f>IFERROR(IF('Overview - Section A'!$AN$5="Funding Request",IF('Reference Records'!$B$157&lt;&gt;"",VLOOKUP(N43,'Reference Records'!$B$157:$C$158,2,FALSE),VLOOKUP(N43,'Reference Records'!$A$170:$C$171,3,FALSE)),VLOOKUP(N43,'Reference Records'!$A$174:$C$176,3,FALSE)),"")</f>
        <v/>
      </c>
      <c r="W43" s="459" t="s">
        <v>538</v>
      </c>
      <c r="X43" s="459"/>
      <c r="Y43" s="458"/>
      <c r="Z43" s="458"/>
      <c r="AA43" s="216"/>
      <c r="AB43" s="161"/>
      <c r="AC43" s="51"/>
    </row>
    <row r="44" spans="1:29" ht="47.1" customHeight="1" x14ac:dyDescent="0.3">
      <c r="A44" s="366">
        <v>36</v>
      </c>
      <c r="B44" s="449" t="str">
        <f>IFERROR(IF(D44="","",VLOOKUP(W44,'Reference records(soft deleted)'!$B$46:$D$62,3,FALSE)),"")</f>
        <v/>
      </c>
      <c r="C44" s="449" t="str">
        <f>IFERROR(IF(D44="","",VLOOKUP(X44,'Reference records(soft deleted)'!$B$109:$D$181,3,FALSE)),"")</f>
        <v/>
      </c>
      <c r="D44" s="450"/>
      <c r="E44" s="451" t="str">
        <f>IF('Overview - Section A'!$AN$5="Funding Request",IF(F44="Funding Request Place Holder","",F44),"")</f>
        <v/>
      </c>
      <c r="F44" s="452" t="str">
        <f>IFERROR(IF(Z44="","",VLOOKUP(Z44,'Overview - Section A'!$P$30:$Q$31,2,FALSE)),"")</f>
        <v/>
      </c>
      <c r="G44" s="453"/>
      <c r="H44" s="453"/>
      <c r="I44" s="453"/>
      <c r="J44" s="453"/>
      <c r="K44" s="453"/>
      <c r="L44" s="453"/>
      <c r="M44" s="451"/>
      <c r="N44" s="454" t="str">
        <f t="shared" si="0"/>
        <v/>
      </c>
      <c r="O44" s="455"/>
      <c r="P44" s="456"/>
      <c r="Q44" s="457"/>
      <c r="R44" s="432" t="str">
        <f>IFERROR(IF('Overview - Section A'!$AN$5="Funding Request",VLOOKUP(E44,'Overview - Section A'!$M$30:$P$31,4,FALSE),IF(Z44="","",Z44)),"")</f>
        <v/>
      </c>
      <c r="S44" s="432" t="b">
        <f t="shared" si="1"/>
        <v>0</v>
      </c>
      <c r="T44" s="432" t="s">
        <v>949</v>
      </c>
      <c r="U44" s="432" t="str">
        <f t="array" ref="U44">IFERROR(IF(INDEX('Overview - Section A'!$AB$119:$AB$173,MATCH(LEFT(C44,255),LEFT('Overview - Section A'!$W$119:$W$173,255),0))=0,"",INDEX('Overview - Section A'!$AB$119:$AB$173,MATCH(LEFT(C44,255),LEFT('Overview - Section A'!$W$119:$W$173,255),0))),"")</f>
        <v>a1M36000004b8WIEAY</v>
      </c>
      <c r="V44" s="458" t="str">
        <f>IFERROR(IF('Overview - Section A'!$AN$5="Funding Request",IF('Reference Records'!$B$157&lt;&gt;"",VLOOKUP(N44,'Reference Records'!$B$157:$C$158,2,FALSE),VLOOKUP(N44,'Reference Records'!$A$170:$C$171,3,FALSE)),VLOOKUP(N44,'Reference Records'!$A$174:$C$176,3,FALSE)),"")</f>
        <v/>
      </c>
      <c r="W44" s="459" t="s">
        <v>538</v>
      </c>
      <c r="X44" s="459"/>
      <c r="Y44" s="458"/>
      <c r="Z44" s="458"/>
      <c r="AA44" s="216"/>
      <c r="AB44" s="161"/>
      <c r="AC44" s="51"/>
    </row>
    <row r="45" spans="1:29" ht="47.1" customHeight="1" x14ac:dyDescent="0.3">
      <c r="A45" s="366">
        <v>37</v>
      </c>
      <c r="B45" s="449" t="str">
        <f>IFERROR(IF(D45="","",VLOOKUP(W45,'Reference records(soft deleted)'!$B$46:$D$62,3,FALSE)),"")</f>
        <v/>
      </c>
      <c r="C45" s="449" t="str">
        <f>IFERROR(IF(D45="","",VLOOKUP(X45,'Reference records(soft deleted)'!$B$109:$D$181,3,FALSE)),"")</f>
        <v/>
      </c>
      <c r="D45" s="450"/>
      <c r="E45" s="451" t="str">
        <f>IF('Overview - Section A'!$AN$5="Funding Request",IF(F45="Funding Request Place Holder","",F45),"")</f>
        <v/>
      </c>
      <c r="F45" s="452" t="str">
        <f>IFERROR(IF(Z45="","",VLOOKUP(Z45,'Overview - Section A'!$P$30:$Q$31,2,FALSE)),"")</f>
        <v/>
      </c>
      <c r="G45" s="453"/>
      <c r="H45" s="453"/>
      <c r="I45" s="453"/>
      <c r="J45" s="453"/>
      <c r="K45" s="453"/>
      <c r="L45" s="453"/>
      <c r="M45" s="451"/>
      <c r="N45" s="454" t="str">
        <f t="shared" si="0"/>
        <v/>
      </c>
      <c r="O45" s="455"/>
      <c r="P45" s="456"/>
      <c r="Q45" s="457"/>
      <c r="R45" s="432" t="str">
        <f>IFERROR(IF('Overview - Section A'!$AN$5="Funding Request",VLOOKUP(E45,'Overview - Section A'!$M$30:$P$31,4,FALSE),IF(Z45="","",Z45)),"")</f>
        <v/>
      </c>
      <c r="S45" s="432" t="b">
        <f t="shared" si="1"/>
        <v>0</v>
      </c>
      <c r="T45" s="432" t="s">
        <v>950</v>
      </c>
      <c r="U45" s="432" t="str">
        <f t="array" ref="U45">IFERROR(IF(INDEX('Overview - Section A'!$AB$119:$AB$173,MATCH(LEFT(C45,255),LEFT('Overview - Section A'!$W$119:$W$173,255),0))=0,"",INDEX('Overview - Section A'!$AB$119:$AB$173,MATCH(LEFT(C45,255),LEFT('Overview - Section A'!$W$119:$W$173,255),0))),"")</f>
        <v>a1M36000004b8WIEAY</v>
      </c>
      <c r="V45" s="458" t="str">
        <f>IFERROR(IF('Overview - Section A'!$AN$5="Funding Request",IF('Reference Records'!$B$157&lt;&gt;"",VLOOKUP(N45,'Reference Records'!$B$157:$C$158,2,FALSE),VLOOKUP(N45,'Reference Records'!$A$170:$C$171,3,FALSE)),VLOOKUP(N45,'Reference Records'!$A$174:$C$176,3,FALSE)),"")</f>
        <v/>
      </c>
      <c r="W45" s="459" t="s">
        <v>538</v>
      </c>
      <c r="X45" s="459"/>
      <c r="Y45" s="458"/>
      <c r="Z45" s="458"/>
      <c r="AA45" s="216"/>
      <c r="AB45" s="161"/>
      <c r="AC45" s="51"/>
    </row>
    <row r="46" spans="1:29" ht="47.1" customHeight="1" x14ac:dyDescent="0.3">
      <c r="A46" s="366">
        <v>38</v>
      </c>
      <c r="B46" s="449" t="str">
        <f>IFERROR(IF(D46="","",VLOOKUP(W46,'Reference records(soft deleted)'!$B$46:$D$62,3,FALSE)),"")</f>
        <v/>
      </c>
      <c r="C46" s="449" t="str">
        <f>IFERROR(IF(D46="","",VLOOKUP(X46,'Reference records(soft deleted)'!$B$109:$D$181,3,FALSE)),"")</f>
        <v/>
      </c>
      <c r="D46" s="450"/>
      <c r="E46" s="451" t="str">
        <f>IF('Overview - Section A'!$AN$5="Funding Request",IF(F46="Funding Request Place Holder","",F46),"")</f>
        <v/>
      </c>
      <c r="F46" s="452" t="str">
        <f>IFERROR(IF(Z46="","",VLOOKUP(Z46,'Overview - Section A'!$P$30:$Q$31,2,FALSE)),"")</f>
        <v/>
      </c>
      <c r="G46" s="453"/>
      <c r="H46" s="453"/>
      <c r="I46" s="453"/>
      <c r="J46" s="453"/>
      <c r="K46" s="453"/>
      <c r="L46" s="453"/>
      <c r="M46" s="451"/>
      <c r="N46" s="454" t="str">
        <f t="shared" si="0"/>
        <v/>
      </c>
      <c r="O46" s="455"/>
      <c r="P46" s="456"/>
      <c r="Q46" s="457"/>
      <c r="R46" s="432" t="str">
        <f>IFERROR(IF('Overview - Section A'!$AN$5="Funding Request",VLOOKUP(E46,'Overview - Section A'!$M$30:$P$31,4,FALSE),IF(Z46="","",Z46)),"")</f>
        <v/>
      </c>
      <c r="S46" s="432" t="b">
        <f t="shared" si="1"/>
        <v>0</v>
      </c>
      <c r="T46" s="432" t="s">
        <v>951</v>
      </c>
      <c r="U46" s="432" t="str">
        <f t="array" ref="U46">IFERROR(IF(INDEX('Overview - Section A'!$AB$119:$AB$173,MATCH(LEFT(C46,255),LEFT('Overview - Section A'!$W$119:$W$173,255),0))=0,"",INDEX('Overview - Section A'!$AB$119:$AB$173,MATCH(LEFT(C46,255),LEFT('Overview - Section A'!$W$119:$W$173,255),0))),"")</f>
        <v>a1M36000004b8WIEAY</v>
      </c>
      <c r="V46" s="458" t="str">
        <f>IFERROR(IF('Overview - Section A'!$AN$5="Funding Request",IF('Reference Records'!$B$157&lt;&gt;"",VLOOKUP(N46,'Reference Records'!$B$157:$C$158,2,FALSE),VLOOKUP(N46,'Reference Records'!$A$170:$C$171,3,FALSE)),VLOOKUP(N46,'Reference Records'!$A$174:$C$176,3,FALSE)),"")</f>
        <v/>
      </c>
      <c r="W46" s="459" t="s">
        <v>538</v>
      </c>
      <c r="X46" s="459"/>
      <c r="Y46" s="458"/>
      <c r="Z46" s="458"/>
      <c r="AA46" s="216"/>
      <c r="AB46" s="161"/>
      <c r="AC46" s="51"/>
    </row>
    <row r="47" spans="1:29" ht="47.1" customHeight="1" x14ac:dyDescent="0.3">
      <c r="A47" s="366">
        <v>39</v>
      </c>
      <c r="B47" s="449" t="str">
        <f>IFERROR(IF(D47="","",VLOOKUP(W47,'Reference records(soft deleted)'!$B$46:$D$62,3,FALSE)),"")</f>
        <v/>
      </c>
      <c r="C47" s="449" t="str">
        <f>IFERROR(IF(D47="","",VLOOKUP(X47,'Reference records(soft deleted)'!$B$109:$D$181,3,FALSE)),"")</f>
        <v/>
      </c>
      <c r="D47" s="450"/>
      <c r="E47" s="451" t="str">
        <f>IF('Overview - Section A'!$AN$5="Funding Request",IF(F47="Funding Request Place Holder","",F47),"")</f>
        <v/>
      </c>
      <c r="F47" s="452" t="str">
        <f>IFERROR(IF(Z47="","",VLOOKUP(Z47,'Overview - Section A'!$P$30:$Q$31,2,FALSE)),"")</f>
        <v/>
      </c>
      <c r="G47" s="453"/>
      <c r="H47" s="453"/>
      <c r="I47" s="453"/>
      <c r="J47" s="453"/>
      <c r="K47" s="453"/>
      <c r="L47" s="453"/>
      <c r="M47" s="451"/>
      <c r="N47" s="454" t="str">
        <f t="shared" si="0"/>
        <v/>
      </c>
      <c r="O47" s="455"/>
      <c r="P47" s="456"/>
      <c r="Q47" s="457"/>
      <c r="R47" s="432" t="str">
        <f>IFERROR(IF('Overview - Section A'!$AN$5="Funding Request",VLOOKUP(E47,'Overview - Section A'!$M$30:$P$31,4,FALSE),IF(Z47="","",Z47)),"")</f>
        <v/>
      </c>
      <c r="S47" s="432" t="b">
        <f t="shared" si="1"/>
        <v>0</v>
      </c>
      <c r="T47" s="432" t="s">
        <v>952</v>
      </c>
      <c r="U47" s="432" t="str">
        <f t="array" ref="U47">IFERROR(IF(INDEX('Overview - Section A'!$AB$119:$AB$173,MATCH(LEFT(C47,255),LEFT('Overview - Section A'!$W$119:$W$173,255),0))=0,"",INDEX('Overview - Section A'!$AB$119:$AB$173,MATCH(LEFT(C47,255),LEFT('Overview - Section A'!$W$119:$W$173,255),0))),"")</f>
        <v>a1M36000004b8WIEAY</v>
      </c>
      <c r="V47" s="458" t="str">
        <f>IFERROR(IF('Overview - Section A'!$AN$5="Funding Request",IF('Reference Records'!$B$157&lt;&gt;"",VLOOKUP(N47,'Reference Records'!$B$157:$C$158,2,FALSE),VLOOKUP(N47,'Reference Records'!$A$170:$C$171,3,FALSE)),VLOOKUP(N47,'Reference Records'!$A$174:$C$176,3,FALSE)),"")</f>
        <v/>
      </c>
      <c r="W47" s="459" t="s">
        <v>538</v>
      </c>
      <c r="X47" s="459"/>
      <c r="Y47" s="458"/>
      <c r="Z47" s="458"/>
      <c r="AA47" s="216"/>
      <c r="AB47" s="161"/>
      <c r="AC47" s="51"/>
    </row>
    <row r="48" spans="1:29" ht="47.1" customHeight="1" x14ac:dyDescent="0.3">
      <c r="A48" s="366">
        <v>40</v>
      </c>
      <c r="B48" s="449" t="str">
        <f>IFERROR(IF(D48="","",VLOOKUP(W48,'Reference records(soft deleted)'!$B$46:$D$62,3,FALSE)),"")</f>
        <v/>
      </c>
      <c r="C48" s="449" t="str">
        <f>IFERROR(IF(D48="","",VLOOKUP(X48,'Reference records(soft deleted)'!$B$109:$D$181,3,FALSE)),"")</f>
        <v/>
      </c>
      <c r="D48" s="450"/>
      <c r="E48" s="451" t="str">
        <f>IF('Overview - Section A'!$AN$5="Funding Request",IF(F48="Funding Request Place Holder","",F48),"")</f>
        <v/>
      </c>
      <c r="F48" s="452" t="str">
        <f>IFERROR(IF(Z48="","",VLOOKUP(Z48,'Overview - Section A'!$P$30:$Q$31,2,FALSE)),"")</f>
        <v/>
      </c>
      <c r="G48" s="453"/>
      <c r="H48" s="453"/>
      <c r="I48" s="453"/>
      <c r="J48" s="453"/>
      <c r="K48" s="453"/>
      <c r="L48" s="453"/>
      <c r="M48" s="451"/>
      <c r="N48" s="454" t="str">
        <f t="shared" si="0"/>
        <v/>
      </c>
      <c r="O48" s="455"/>
      <c r="P48" s="456"/>
      <c r="Q48" s="457"/>
      <c r="R48" s="432" t="str">
        <f>IFERROR(IF('Overview - Section A'!$AN$5="Funding Request",VLOOKUP(E48,'Overview - Section A'!$M$30:$P$31,4,FALSE),IF(Z48="","",Z48)),"")</f>
        <v/>
      </c>
      <c r="S48" s="432" t="b">
        <f t="shared" si="1"/>
        <v>0</v>
      </c>
      <c r="T48" s="432" t="s">
        <v>953</v>
      </c>
      <c r="U48" s="432" t="str">
        <f t="array" ref="U48">IFERROR(IF(INDEX('Overview - Section A'!$AB$119:$AB$173,MATCH(LEFT(C48,255),LEFT('Overview - Section A'!$W$119:$W$173,255),0))=0,"",INDEX('Overview - Section A'!$AB$119:$AB$173,MATCH(LEFT(C48,255),LEFT('Overview - Section A'!$W$119:$W$173,255),0))),"")</f>
        <v>a1M36000004b8WIEAY</v>
      </c>
      <c r="V48" s="458" t="str">
        <f>IFERROR(IF('Overview - Section A'!$AN$5="Funding Request",IF('Reference Records'!$B$157&lt;&gt;"",VLOOKUP(N48,'Reference Records'!$B$157:$C$158,2,FALSE),VLOOKUP(N48,'Reference Records'!$A$170:$C$171,3,FALSE)),VLOOKUP(N48,'Reference Records'!$A$174:$C$176,3,FALSE)),"")</f>
        <v/>
      </c>
      <c r="W48" s="459" t="s">
        <v>538</v>
      </c>
      <c r="X48" s="459"/>
      <c r="Y48" s="458"/>
      <c r="Z48" s="458"/>
      <c r="AA48" s="216"/>
      <c r="AB48" s="161"/>
      <c r="AC48" s="51"/>
    </row>
    <row r="49" spans="1:29" ht="47.1" customHeight="1" x14ac:dyDescent="0.3">
      <c r="A49" s="366">
        <v>41</v>
      </c>
      <c r="B49" s="449" t="str">
        <f>IFERROR(IF(D49="","",VLOOKUP(W49,'Reference records(soft deleted)'!$B$46:$D$62,3,FALSE)),"")</f>
        <v/>
      </c>
      <c r="C49" s="449" t="str">
        <f>IFERROR(IF(D49="","",VLOOKUP(X49,'Reference records(soft deleted)'!$B$109:$D$181,3,FALSE)),"")</f>
        <v/>
      </c>
      <c r="D49" s="450"/>
      <c r="E49" s="451" t="str">
        <f>IF('Overview - Section A'!$AN$5="Funding Request",IF(F49="Funding Request Place Holder","",F49),"")</f>
        <v/>
      </c>
      <c r="F49" s="452" t="str">
        <f>IFERROR(IF(Z49="","",VLOOKUP(Z49,'Overview - Section A'!$P$30:$Q$31,2,FALSE)),"")</f>
        <v/>
      </c>
      <c r="G49" s="453"/>
      <c r="H49" s="453"/>
      <c r="I49" s="453"/>
      <c r="J49" s="453"/>
      <c r="K49" s="453"/>
      <c r="L49" s="453"/>
      <c r="M49" s="451"/>
      <c r="N49" s="454" t="str">
        <f t="shared" si="0"/>
        <v/>
      </c>
      <c r="O49" s="455"/>
      <c r="P49" s="456"/>
      <c r="Q49" s="457"/>
      <c r="R49" s="432" t="str">
        <f>IFERROR(IF('Overview - Section A'!$AN$5="Funding Request",VLOOKUP(E49,'Overview - Section A'!$M$30:$P$31,4,FALSE),IF(Z49="","",Z49)),"")</f>
        <v/>
      </c>
      <c r="S49" s="432" t="b">
        <f t="shared" si="1"/>
        <v>0</v>
      </c>
      <c r="T49" s="432" t="s">
        <v>954</v>
      </c>
      <c r="U49" s="432" t="str">
        <f t="array" ref="U49">IFERROR(IF(INDEX('Overview - Section A'!$AB$119:$AB$173,MATCH(LEFT(C49,255),LEFT('Overview - Section A'!$W$119:$W$173,255),0))=0,"",INDEX('Overview - Section A'!$AB$119:$AB$173,MATCH(LEFT(C49,255),LEFT('Overview - Section A'!$W$119:$W$173,255),0))),"")</f>
        <v>a1M36000004b8WIEAY</v>
      </c>
      <c r="V49" s="458" t="str">
        <f>IFERROR(IF('Overview - Section A'!$AN$5="Funding Request",IF('Reference Records'!$B$157&lt;&gt;"",VLOOKUP(N49,'Reference Records'!$B$157:$C$158,2,FALSE),VLOOKUP(N49,'Reference Records'!$A$170:$C$171,3,FALSE)),VLOOKUP(N49,'Reference Records'!$A$174:$C$176,3,FALSE)),"")</f>
        <v/>
      </c>
      <c r="W49" s="459" t="s">
        <v>538</v>
      </c>
      <c r="X49" s="459"/>
      <c r="Y49" s="458"/>
      <c r="Z49" s="458"/>
      <c r="AA49" s="216"/>
      <c r="AB49" s="161"/>
      <c r="AC49" s="51"/>
    </row>
    <row r="50" spans="1:29" ht="47.1" customHeight="1" x14ac:dyDescent="0.3">
      <c r="A50" s="366">
        <v>42</v>
      </c>
      <c r="B50" s="449" t="str">
        <f>IFERROR(IF(D50="","",VLOOKUP(W50,'Reference records(soft deleted)'!$B$46:$D$62,3,FALSE)),"")</f>
        <v/>
      </c>
      <c r="C50" s="449" t="str">
        <f>IFERROR(IF(D50="","",VLOOKUP(X50,'Reference records(soft deleted)'!$B$109:$D$181,3,FALSE)),"")</f>
        <v/>
      </c>
      <c r="D50" s="450"/>
      <c r="E50" s="451" t="str">
        <f>IF('Overview - Section A'!$AN$5="Funding Request",IF(F50="Funding Request Place Holder","",F50),"")</f>
        <v/>
      </c>
      <c r="F50" s="452" t="str">
        <f>IFERROR(IF(Z50="","",VLOOKUP(Z50,'Overview - Section A'!$P$30:$Q$31,2,FALSE)),"")</f>
        <v/>
      </c>
      <c r="G50" s="453"/>
      <c r="H50" s="453"/>
      <c r="I50" s="453"/>
      <c r="J50" s="453"/>
      <c r="K50" s="453"/>
      <c r="L50" s="453"/>
      <c r="M50" s="451"/>
      <c r="N50" s="454" t="str">
        <f t="shared" si="0"/>
        <v/>
      </c>
      <c r="O50" s="455"/>
      <c r="P50" s="456"/>
      <c r="Q50" s="457"/>
      <c r="R50" s="432" t="str">
        <f>IFERROR(IF('Overview - Section A'!$AN$5="Funding Request",VLOOKUP(E50,'Overview - Section A'!$M$30:$P$31,4,FALSE),IF(Z50="","",Z50)),"")</f>
        <v/>
      </c>
      <c r="S50" s="432" t="b">
        <f t="shared" si="1"/>
        <v>0</v>
      </c>
      <c r="T50" s="432" t="s">
        <v>955</v>
      </c>
      <c r="U50" s="432" t="str">
        <f t="array" ref="U50">IFERROR(IF(INDEX('Overview - Section A'!$AB$119:$AB$173,MATCH(LEFT(C50,255),LEFT('Overview - Section A'!$W$119:$W$173,255),0))=0,"",INDEX('Overview - Section A'!$AB$119:$AB$173,MATCH(LEFT(C50,255),LEFT('Overview - Section A'!$W$119:$W$173,255),0))),"")</f>
        <v>a1M36000004b8WIEAY</v>
      </c>
      <c r="V50" s="458" t="str">
        <f>IFERROR(IF('Overview - Section A'!$AN$5="Funding Request",IF('Reference Records'!$B$157&lt;&gt;"",VLOOKUP(N50,'Reference Records'!$B$157:$C$158,2,FALSE),VLOOKUP(N50,'Reference Records'!$A$170:$C$171,3,FALSE)),VLOOKUP(N50,'Reference Records'!$A$174:$C$176,3,FALSE)),"")</f>
        <v/>
      </c>
      <c r="W50" s="459" t="s">
        <v>538</v>
      </c>
      <c r="X50" s="459"/>
      <c r="Y50" s="458"/>
      <c r="Z50" s="458"/>
      <c r="AA50" s="216"/>
      <c r="AB50" s="161"/>
      <c r="AC50" s="51"/>
    </row>
    <row r="51" spans="1:29" ht="47.1" customHeight="1" x14ac:dyDescent="0.3">
      <c r="A51" s="366">
        <v>43</v>
      </c>
      <c r="B51" s="449" t="str">
        <f>IFERROR(IF(D51="","",VLOOKUP(W51,'Reference records(soft deleted)'!$B$46:$D$62,3,FALSE)),"")</f>
        <v/>
      </c>
      <c r="C51" s="449" t="str">
        <f>IFERROR(IF(D51="","",VLOOKUP(X51,'Reference records(soft deleted)'!$B$109:$D$181,3,FALSE)),"")</f>
        <v/>
      </c>
      <c r="D51" s="450"/>
      <c r="E51" s="451" t="str">
        <f>IF('Overview - Section A'!$AN$5="Funding Request",IF(F51="Funding Request Place Holder","",F51),"")</f>
        <v/>
      </c>
      <c r="F51" s="452" t="str">
        <f>IFERROR(IF(Z51="","",VLOOKUP(Z51,'Overview - Section A'!$P$30:$Q$31,2,FALSE)),"")</f>
        <v/>
      </c>
      <c r="G51" s="453"/>
      <c r="H51" s="453"/>
      <c r="I51" s="453"/>
      <c r="J51" s="453"/>
      <c r="K51" s="453"/>
      <c r="L51" s="453"/>
      <c r="M51" s="451"/>
      <c r="N51" s="454" t="str">
        <f t="shared" si="0"/>
        <v/>
      </c>
      <c r="O51" s="455"/>
      <c r="P51" s="456"/>
      <c r="Q51" s="457"/>
      <c r="R51" s="432" t="str">
        <f>IFERROR(IF('Overview - Section A'!$AN$5="Funding Request",VLOOKUP(E51,'Overview - Section A'!$M$30:$P$31,4,FALSE),IF(Z51="","",Z51)),"")</f>
        <v/>
      </c>
      <c r="S51" s="432" t="b">
        <f t="shared" si="1"/>
        <v>0</v>
      </c>
      <c r="T51" s="432" t="s">
        <v>956</v>
      </c>
      <c r="U51" s="432" t="str">
        <f t="array" ref="U51">IFERROR(IF(INDEX('Overview - Section A'!$AB$119:$AB$173,MATCH(LEFT(C51,255),LEFT('Overview - Section A'!$W$119:$W$173,255),0))=0,"",INDEX('Overview - Section A'!$AB$119:$AB$173,MATCH(LEFT(C51,255),LEFT('Overview - Section A'!$W$119:$W$173,255),0))),"")</f>
        <v>a1M36000004b8WIEAY</v>
      </c>
      <c r="V51" s="458" t="str">
        <f>IFERROR(IF('Overview - Section A'!$AN$5="Funding Request",IF('Reference Records'!$B$157&lt;&gt;"",VLOOKUP(N51,'Reference Records'!$B$157:$C$158,2,FALSE),VLOOKUP(N51,'Reference Records'!$A$170:$C$171,3,FALSE)),VLOOKUP(N51,'Reference Records'!$A$174:$C$176,3,FALSE)),"")</f>
        <v/>
      </c>
      <c r="W51" s="459" t="s">
        <v>538</v>
      </c>
      <c r="X51" s="459"/>
      <c r="Y51" s="458"/>
      <c r="Z51" s="458"/>
      <c r="AA51" s="216"/>
      <c r="AB51" s="161"/>
      <c r="AC51" s="51"/>
    </row>
    <row r="52" spans="1:29" ht="47.1" customHeight="1" x14ac:dyDescent="0.3">
      <c r="A52" s="366">
        <v>44</v>
      </c>
      <c r="B52" s="449" t="str">
        <f>IFERROR(IF(D52="","",VLOOKUP(W52,'Reference records(soft deleted)'!$B$46:$D$62,3,FALSE)),"")</f>
        <v/>
      </c>
      <c r="C52" s="449" t="str">
        <f>IFERROR(IF(D52="","",VLOOKUP(X52,'Reference records(soft deleted)'!$B$109:$D$181,3,FALSE)),"")</f>
        <v/>
      </c>
      <c r="D52" s="450"/>
      <c r="E52" s="451" t="str">
        <f>IF('Overview - Section A'!$AN$5="Funding Request",IF(F52="Funding Request Place Holder","",F52),"")</f>
        <v/>
      </c>
      <c r="F52" s="452" t="str">
        <f>IFERROR(IF(Z52="","",VLOOKUP(Z52,'Overview - Section A'!$P$30:$Q$31,2,FALSE)),"")</f>
        <v/>
      </c>
      <c r="G52" s="453"/>
      <c r="H52" s="453"/>
      <c r="I52" s="453"/>
      <c r="J52" s="453"/>
      <c r="K52" s="453"/>
      <c r="L52" s="453"/>
      <c r="M52" s="451"/>
      <c r="N52" s="454" t="str">
        <f t="shared" si="0"/>
        <v/>
      </c>
      <c r="O52" s="455"/>
      <c r="P52" s="456"/>
      <c r="Q52" s="457"/>
      <c r="R52" s="432" t="str">
        <f>IFERROR(IF('Overview - Section A'!$AN$5="Funding Request",VLOOKUP(E52,'Overview - Section A'!$M$30:$P$31,4,FALSE),IF(Z52="","",Z52)),"")</f>
        <v/>
      </c>
      <c r="S52" s="432" t="b">
        <f t="shared" si="1"/>
        <v>0</v>
      </c>
      <c r="T52" s="432" t="s">
        <v>957</v>
      </c>
      <c r="U52" s="432" t="str">
        <f t="array" ref="U52">IFERROR(IF(INDEX('Overview - Section A'!$AB$119:$AB$173,MATCH(LEFT(C52,255),LEFT('Overview - Section A'!$W$119:$W$173,255),0))=0,"",INDEX('Overview - Section A'!$AB$119:$AB$173,MATCH(LEFT(C52,255),LEFT('Overview - Section A'!$W$119:$W$173,255),0))),"")</f>
        <v>a1M36000004b8WIEAY</v>
      </c>
      <c r="V52" s="458" t="str">
        <f>IFERROR(IF('Overview - Section A'!$AN$5="Funding Request",IF('Reference Records'!$B$157&lt;&gt;"",VLOOKUP(N52,'Reference Records'!$B$157:$C$158,2,FALSE),VLOOKUP(N52,'Reference Records'!$A$170:$C$171,3,FALSE)),VLOOKUP(N52,'Reference Records'!$A$174:$C$176,3,FALSE)),"")</f>
        <v/>
      </c>
      <c r="W52" s="459" t="s">
        <v>538</v>
      </c>
      <c r="X52" s="459"/>
      <c r="Y52" s="458"/>
      <c r="Z52" s="458"/>
      <c r="AA52" s="216"/>
      <c r="AB52" s="161"/>
      <c r="AC52" s="51"/>
    </row>
    <row r="53" spans="1:29" ht="47.1" customHeight="1" x14ac:dyDescent="0.3">
      <c r="A53" s="366">
        <v>45</v>
      </c>
      <c r="B53" s="449" t="str">
        <f>IFERROR(IF(D53="","",VLOOKUP(W53,'Reference records(soft deleted)'!$B$46:$D$62,3,FALSE)),"")</f>
        <v/>
      </c>
      <c r="C53" s="449" t="str">
        <f>IFERROR(IF(D53="","",VLOOKUP(X53,'Reference records(soft deleted)'!$B$109:$D$181,3,FALSE)),"")</f>
        <v/>
      </c>
      <c r="D53" s="450"/>
      <c r="E53" s="451" t="str">
        <f>IF('Overview - Section A'!$AN$5="Funding Request",IF(F53="Funding Request Place Holder","",F53),"")</f>
        <v/>
      </c>
      <c r="F53" s="452" t="str">
        <f>IFERROR(IF(Z53="","",VLOOKUP(Z53,'Overview - Section A'!$P$30:$Q$31,2,FALSE)),"")</f>
        <v/>
      </c>
      <c r="G53" s="453"/>
      <c r="H53" s="453"/>
      <c r="I53" s="453"/>
      <c r="J53" s="453"/>
      <c r="K53" s="453"/>
      <c r="L53" s="453"/>
      <c r="M53" s="451"/>
      <c r="N53" s="454" t="str">
        <f t="shared" si="0"/>
        <v/>
      </c>
      <c r="O53" s="455"/>
      <c r="P53" s="456"/>
      <c r="Q53" s="457"/>
      <c r="R53" s="432" t="str">
        <f>IFERROR(IF('Overview - Section A'!$AN$5="Funding Request",VLOOKUP(E53,'Overview - Section A'!$M$30:$P$31,4,FALSE),IF(Z53="","",Z53)),"")</f>
        <v/>
      </c>
      <c r="S53" s="432" t="b">
        <f t="shared" si="1"/>
        <v>0</v>
      </c>
      <c r="T53" s="432" t="s">
        <v>958</v>
      </c>
      <c r="U53" s="432" t="str">
        <f t="array" ref="U53">IFERROR(IF(INDEX('Overview - Section A'!$AB$119:$AB$173,MATCH(LEFT(C53,255),LEFT('Overview - Section A'!$W$119:$W$173,255),0))=0,"",INDEX('Overview - Section A'!$AB$119:$AB$173,MATCH(LEFT(C53,255),LEFT('Overview - Section A'!$W$119:$W$173,255),0))),"")</f>
        <v>a1M36000004b8WIEAY</v>
      </c>
      <c r="V53" s="458" t="str">
        <f>IFERROR(IF('Overview - Section A'!$AN$5="Funding Request",IF('Reference Records'!$B$157&lt;&gt;"",VLOOKUP(N53,'Reference Records'!$B$157:$C$158,2,FALSE),VLOOKUP(N53,'Reference Records'!$A$170:$C$171,3,FALSE)),VLOOKUP(N53,'Reference Records'!$A$174:$C$176,3,FALSE)),"")</f>
        <v/>
      </c>
      <c r="W53" s="459" t="s">
        <v>538</v>
      </c>
      <c r="X53" s="459"/>
      <c r="Y53" s="458"/>
      <c r="Z53" s="458"/>
      <c r="AA53" s="216"/>
      <c r="AB53" s="161"/>
      <c r="AC53" s="51"/>
    </row>
    <row r="54" spans="1:29" ht="47.1" customHeight="1" x14ac:dyDescent="0.3">
      <c r="A54" s="366">
        <v>46</v>
      </c>
      <c r="B54" s="449" t="str">
        <f>IFERROR(IF(D54="","",VLOOKUP(W54,'Reference records(soft deleted)'!$B$46:$D$62,3,FALSE)),"")</f>
        <v/>
      </c>
      <c r="C54" s="449" t="str">
        <f>IFERROR(IF(D54="","",VLOOKUP(X54,'Reference records(soft deleted)'!$B$109:$D$181,3,FALSE)),"")</f>
        <v/>
      </c>
      <c r="D54" s="450"/>
      <c r="E54" s="451" t="str">
        <f>IF('Overview - Section A'!$AN$5="Funding Request",IF(F54="Funding Request Place Holder","",F54),"")</f>
        <v/>
      </c>
      <c r="F54" s="452" t="str">
        <f>IFERROR(IF(Z54="","",VLOOKUP(Z54,'Overview - Section A'!$P$30:$Q$31,2,FALSE)),"")</f>
        <v/>
      </c>
      <c r="G54" s="453"/>
      <c r="H54" s="453"/>
      <c r="I54" s="453"/>
      <c r="J54" s="453"/>
      <c r="K54" s="453"/>
      <c r="L54" s="453"/>
      <c r="M54" s="451"/>
      <c r="N54" s="454" t="str">
        <f t="shared" si="0"/>
        <v/>
      </c>
      <c r="O54" s="455"/>
      <c r="P54" s="456"/>
      <c r="Q54" s="457"/>
      <c r="R54" s="432" t="str">
        <f>IFERROR(IF('Overview - Section A'!$AN$5="Funding Request",VLOOKUP(E54,'Overview - Section A'!$M$30:$P$31,4,FALSE),IF(Z54="","",Z54)),"")</f>
        <v/>
      </c>
      <c r="S54" s="432" t="b">
        <f t="shared" si="1"/>
        <v>0</v>
      </c>
      <c r="T54" s="432" t="s">
        <v>959</v>
      </c>
      <c r="U54" s="432" t="str">
        <f t="array" ref="U54">IFERROR(IF(INDEX('Overview - Section A'!$AB$119:$AB$173,MATCH(LEFT(C54,255),LEFT('Overview - Section A'!$W$119:$W$173,255),0))=0,"",INDEX('Overview - Section A'!$AB$119:$AB$173,MATCH(LEFT(C54,255),LEFT('Overview - Section A'!$W$119:$W$173,255),0))),"")</f>
        <v>a1M36000004b8WIEAY</v>
      </c>
      <c r="V54" s="458" t="str">
        <f>IFERROR(IF('Overview - Section A'!$AN$5="Funding Request",IF('Reference Records'!$B$157&lt;&gt;"",VLOOKUP(N54,'Reference Records'!$B$157:$C$158,2,FALSE),VLOOKUP(N54,'Reference Records'!$A$170:$C$171,3,FALSE)),VLOOKUP(N54,'Reference Records'!$A$174:$C$176,3,FALSE)),"")</f>
        <v/>
      </c>
      <c r="W54" s="459" t="s">
        <v>538</v>
      </c>
      <c r="X54" s="459"/>
      <c r="Y54" s="458"/>
      <c r="Z54" s="458"/>
      <c r="AA54" s="216"/>
      <c r="AB54" s="161"/>
      <c r="AC54" s="51"/>
    </row>
    <row r="55" spans="1:29" ht="47.1" customHeight="1" x14ac:dyDescent="0.3">
      <c r="A55" s="366">
        <v>47</v>
      </c>
      <c r="B55" s="449" t="str">
        <f>IFERROR(IF(D55="","",VLOOKUP(W55,'Reference records(soft deleted)'!$B$46:$D$62,3,FALSE)),"")</f>
        <v/>
      </c>
      <c r="C55" s="449" t="str">
        <f>IFERROR(IF(D55="","",VLOOKUP(X55,'Reference records(soft deleted)'!$B$109:$D$181,3,FALSE)),"")</f>
        <v/>
      </c>
      <c r="D55" s="450"/>
      <c r="E55" s="451" t="str">
        <f>IF('Overview - Section A'!$AN$5="Funding Request",IF(F55="Funding Request Place Holder","",F55),"")</f>
        <v/>
      </c>
      <c r="F55" s="452" t="str">
        <f>IFERROR(IF(Z55="","",VLOOKUP(Z55,'Overview - Section A'!$P$30:$Q$31,2,FALSE)),"")</f>
        <v/>
      </c>
      <c r="G55" s="453"/>
      <c r="H55" s="453"/>
      <c r="I55" s="453"/>
      <c r="J55" s="453"/>
      <c r="K55" s="453"/>
      <c r="L55" s="453"/>
      <c r="M55" s="451"/>
      <c r="N55" s="454" t="str">
        <f t="shared" si="0"/>
        <v/>
      </c>
      <c r="O55" s="455"/>
      <c r="P55" s="456"/>
      <c r="Q55" s="457"/>
      <c r="R55" s="432" t="str">
        <f>IFERROR(IF('Overview - Section A'!$AN$5="Funding Request",VLOOKUP(E55,'Overview - Section A'!$M$30:$P$31,4,FALSE),IF(Z55="","",Z55)),"")</f>
        <v/>
      </c>
      <c r="S55" s="432" t="b">
        <f t="shared" si="1"/>
        <v>0</v>
      </c>
      <c r="T55" s="432" t="s">
        <v>960</v>
      </c>
      <c r="U55" s="432" t="str">
        <f t="array" ref="U55">IFERROR(IF(INDEX('Overview - Section A'!$AB$119:$AB$173,MATCH(LEFT(C55,255),LEFT('Overview - Section A'!$W$119:$W$173,255),0))=0,"",INDEX('Overview - Section A'!$AB$119:$AB$173,MATCH(LEFT(C55,255),LEFT('Overview - Section A'!$W$119:$W$173,255),0))),"")</f>
        <v>a1M36000004b8WIEAY</v>
      </c>
      <c r="V55" s="458" t="str">
        <f>IFERROR(IF('Overview - Section A'!$AN$5="Funding Request",IF('Reference Records'!$B$157&lt;&gt;"",VLOOKUP(N55,'Reference Records'!$B$157:$C$158,2,FALSE),VLOOKUP(N55,'Reference Records'!$A$170:$C$171,3,FALSE)),VLOOKUP(N55,'Reference Records'!$A$174:$C$176,3,FALSE)),"")</f>
        <v/>
      </c>
      <c r="W55" s="459" t="s">
        <v>538</v>
      </c>
      <c r="X55" s="459"/>
      <c r="Y55" s="458"/>
      <c r="Z55" s="458"/>
      <c r="AA55" s="216"/>
      <c r="AB55" s="161"/>
      <c r="AC55" s="51"/>
    </row>
    <row r="56" spans="1:29" ht="47.1" customHeight="1" x14ac:dyDescent="0.3">
      <c r="A56" s="366">
        <v>48</v>
      </c>
      <c r="B56" s="449" t="str">
        <f>IFERROR(IF(D56="","",VLOOKUP(W56,'Reference records(soft deleted)'!$B$46:$D$62,3,FALSE)),"")</f>
        <v/>
      </c>
      <c r="C56" s="449" t="str">
        <f>IFERROR(IF(D56="","",VLOOKUP(X56,'Reference records(soft deleted)'!$B$109:$D$181,3,FALSE)),"")</f>
        <v/>
      </c>
      <c r="D56" s="450"/>
      <c r="E56" s="451" t="str">
        <f>IF('Overview - Section A'!$AN$5="Funding Request",IF(F56="Funding Request Place Holder","",F56),"")</f>
        <v/>
      </c>
      <c r="F56" s="452" t="str">
        <f>IFERROR(IF(Z56="","",VLOOKUP(Z56,'Overview - Section A'!$P$30:$Q$31,2,FALSE)),"")</f>
        <v/>
      </c>
      <c r="G56" s="453"/>
      <c r="H56" s="453"/>
      <c r="I56" s="453"/>
      <c r="J56" s="453"/>
      <c r="K56" s="453"/>
      <c r="L56" s="453"/>
      <c r="M56" s="451"/>
      <c r="N56" s="454" t="str">
        <f t="shared" si="0"/>
        <v/>
      </c>
      <c r="O56" s="455"/>
      <c r="P56" s="456"/>
      <c r="Q56" s="457"/>
      <c r="R56" s="432" t="str">
        <f>IFERROR(IF('Overview - Section A'!$AN$5="Funding Request",VLOOKUP(E56,'Overview - Section A'!$M$30:$P$31,4,FALSE),IF(Z56="","",Z56)),"")</f>
        <v/>
      </c>
      <c r="S56" s="432" t="b">
        <f t="shared" si="1"/>
        <v>0</v>
      </c>
      <c r="T56" s="432" t="s">
        <v>961</v>
      </c>
      <c r="U56" s="432" t="str">
        <f t="array" ref="U56">IFERROR(IF(INDEX('Overview - Section A'!$AB$119:$AB$173,MATCH(LEFT(C56,255),LEFT('Overview - Section A'!$W$119:$W$173,255),0))=0,"",INDEX('Overview - Section A'!$AB$119:$AB$173,MATCH(LEFT(C56,255),LEFT('Overview - Section A'!$W$119:$W$173,255),0))),"")</f>
        <v>a1M36000004b8WIEAY</v>
      </c>
      <c r="V56" s="458" t="str">
        <f>IFERROR(IF('Overview - Section A'!$AN$5="Funding Request",IF('Reference Records'!$B$157&lt;&gt;"",VLOOKUP(N56,'Reference Records'!$B$157:$C$158,2,FALSE),VLOOKUP(N56,'Reference Records'!$A$170:$C$171,3,FALSE)),VLOOKUP(N56,'Reference Records'!$A$174:$C$176,3,FALSE)),"")</f>
        <v/>
      </c>
      <c r="W56" s="459" t="s">
        <v>538</v>
      </c>
      <c r="X56" s="459"/>
      <c r="Y56" s="458"/>
      <c r="Z56" s="458"/>
      <c r="AA56" s="216"/>
      <c r="AB56" s="161"/>
      <c r="AC56" s="51"/>
    </row>
    <row r="57" spans="1:29" ht="47.1" customHeight="1" x14ac:dyDescent="0.3">
      <c r="A57" s="366">
        <v>49</v>
      </c>
      <c r="B57" s="449" t="str">
        <f>IFERROR(IF(D57="","",VLOOKUP(W57,'Reference records(soft deleted)'!$B$46:$D$62,3,FALSE)),"")</f>
        <v/>
      </c>
      <c r="C57" s="449" t="str">
        <f>IFERROR(IF(D57="","",VLOOKUP(X57,'Reference records(soft deleted)'!$B$109:$D$181,3,FALSE)),"")</f>
        <v/>
      </c>
      <c r="D57" s="450"/>
      <c r="E57" s="451" t="str">
        <f>IF('Overview - Section A'!$AN$5="Funding Request",IF(F57="Funding Request Place Holder","",F57),"")</f>
        <v/>
      </c>
      <c r="F57" s="452" t="str">
        <f>IFERROR(IF(Z57="","",VLOOKUP(Z57,'Overview - Section A'!$P$30:$Q$31,2,FALSE)),"")</f>
        <v/>
      </c>
      <c r="G57" s="453"/>
      <c r="H57" s="453"/>
      <c r="I57" s="453"/>
      <c r="J57" s="453"/>
      <c r="K57" s="453"/>
      <c r="L57" s="453"/>
      <c r="M57" s="451"/>
      <c r="N57" s="454" t="str">
        <f t="shared" si="0"/>
        <v/>
      </c>
      <c r="O57" s="455"/>
      <c r="P57" s="456"/>
      <c r="Q57" s="457"/>
      <c r="R57" s="432" t="str">
        <f>IFERROR(IF('Overview - Section A'!$AN$5="Funding Request",VLOOKUP(E57,'Overview - Section A'!$M$30:$P$31,4,FALSE),IF(Z57="","",Z57)),"")</f>
        <v/>
      </c>
      <c r="S57" s="432" t="b">
        <f t="shared" si="1"/>
        <v>0</v>
      </c>
      <c r="T57" s="432" t="s">
        <v>962</v>
      </c>
      <c r="U57" s="432" t="str">
        <f t="array" ref="U57">IFERROR(IF(INDEX('Overview - Section A'!$AB$119:$AB$173,MATCH(LEFT(C57,255),LEFT('Overview - Section A'!$W$119:$W$173,255),0))=0,"",INDEX('Overview - Section A'!$AB$119:$AB$173,MATCH(LEFT(C57,255),LEFT('Overview - Section A'!$W$119:$W$173,255),0))),"")</f>
        <v>a1M36000004b8WIEAY</v>
      </c>
      <c r="V57" s="458" t="str">
        <f>IFERROR(IF('Overview - Section A'!$AN$5="Funding Request",IF('Reference Records'!$B$157&lt;&gt;"",VLOOKUP(N57,'Reference Records'!$B$157:$C$158,2,FALSE),VLOOKUP(N57,'Reference Records'!$A$170:$C$171,3,FALSE)),VLOOKUP(N57,'Reference Records'!$A$174:$C$176,3,FALSE)),"")</f>
        <v/>
      </c>
      <c r="W57" s="459" t="s">
        <v>538</v>
      </c>
      <c r="X57" s="459"/>
      <c r="Y57" s="458"/>
      <c r="Z57" s="458"/>
      <c r="AA57" s="216"/>
      <c r="AB57" s="161"/>
      <c r="AC57" s="51"/>
    </row>
    <row r="58" spans="1:29" ht="47.1" customHeight="1" x14ac:dyDescent="0.3">
      <c r="A58" s="366">
        <v>50</v>
      </c>
      <c r="B58" s="449" t="str">
        <f>IFERROR(IF(D58="","",VLOOKUP(W58,'Reference records(soft deleted)'!$B$46:$D$62,3,FALSE)),"")</f>
        <v/>
      </c>
      <c r="C58" s="449" t="str">
        <f>IFERROR(IF(D58="","",VLOOKUP(X58,'Reference records(soft deleted)'!$B$109:$D$181,3,FALSE)),"")</f>
        <v/>
      </c>
      <c r="D58" s="450"/>
      <c r="E58" s="451" t="str">
        <f>IF('Overview - Section A'!$AN$5="Funding Request",IF(F58="Funding Request Place Holder","",F58),"")</f>
        <v/>
      </c>
      <c r="F58" s="452" t="str">
        <f>IFERROR(IF(Z58="","",VLOOKUP(Z58,'Overview - Section A'!$P$30:$Q$31,2,FALSE)),"")</f>
        <v/>
      </c>
      <c r="G58" s="453"/>
      <c r="H58" s="453"/>
      <c r="I58" s="453"/>
      <c r="J58" s="453"/>
      <c r="K58" s="453"/>
      <c r="L58" s="453"/>
      <c r="M58" s="451"/>
      <c r="N58" s="454" t="str">
        <f t="shared" si="0"/>
        <v/>
      </c>
      <c r="O58" s="455"/>
      <c r="P58" s="456"/>
      <c r="Q58" s="457"/>
      <c r="R58" s="432" t="str">
        <f>IFERROR(IF('Overview - Section A'!$AN$5="Funding Request",VLOOKUP(E58,'Overview - Section A'!$M$30:$P$31,4,FALSE),IF(Z58="","",Z58)),"")</f>
        <v/>
      </c>
      <c r="S58" s="432" t="b">
        <f t="shared" si="1"/>
        <v>0</v>
      </c>
      <c r="T58" s="432" t="s">
        <v>963</v>
      </c>
      <c r="U58" s="432" t="str">
        <f t="array" ref="U58">IFERROR(IF(INDEX('Overview - Section A'!$AB$119:$AB$173,MATCH(LEFT(C58,255),LEFT('Overview - Section A'!$W$119:$W$173,255),0))=0,"",INDEX('Overview - Section A'!$AB$119:$AB$173,MATCH(LEFT(C58,255),LEFT('Overview - Section A'!$W$119:$W$173,255),0))),"")</f>
        <v>a1M36000004b8WIEAY</v>
      </c>
      <c r="V58" s="458" t="str">
        <f>IFERROR(IF('Overview - Section A'!$AN$5="Funding Request",IF('Reference Records'!$B$157&lt;&gt;"",VLOOKUP(N58,'Reference Records'!$B$157:$C$158,2,FALSE),VLOOKUP(N58,'Reference Records'!$A$170:$C$171,3,FALSE)),VLOOKUP(N58,'Reference Records'!$A$174:$C$176,3,FALSE)),"")</f>
        <v/>
      </c>
      <c r="W58" s="459" t="s">
        <v>538</v>
      </c>
      <c r="X58" s="459"/>
      <c r="Y58" s="458"/>
      <c r="Z58" s="458"/>
      <c r="AA58" s="216"/>
      <c r="AB58" s="161"/>
      <c r="AC58" s="51"/>
    </row>
    <row r="59" spans="1:29" ht="47.1" customHeight="1" x14ac:dyDescent="0.3">
      <c r="A59" s="366">
        <v>51</v>
      </c>
      <c r="B59" s="449" t="str">
        <f>IFERROR(IF(D59="","",VLOOKUP(W59,'Reference records(soft deleted)'!$B$46:$D$62,3,FALSE)),"")</f>
        <v/>
      </c>
      <c r="C59" s="449" t="str">
        <f>IFERROR(IF(D59="","",VLOOKUP(X59,'Reference records(soft deleted)'!$B$109:$D$181,3,FALSE)),"")</f>
        <v/>
      </c>
      <c r="D59" s="450"/>
      <c r="E59" s="451" t="str">
        <f>IF('Overview - Section A'!$AN$5="Funding Request",IF(F59="Funding Request Place Holder","",F59),"")</f>
        <v/>
      </c>
      <c r="F59" s="452" t="str">
        <f>IFERROR(IF(Z59="","",VLOOKUP(Z59,'Overview - Section A'!$P$30:$Q$31,2,FALSE)),"")</f>
        <v/>
      </c>
      <c r="G59" s="453"/>
      <c r="H59" s="453"/>
      <c r="I59" s="453"/>
      <c r="J59" s="453"/>
      <c r="K59" s="453"/>
      <c r="L59" s="453"/>
      <c r="M59" s="451"/>
      <c r="N59" s="454" t="str">
        <f t="shared" si="0"/>
        <v/>
      </c>
      <c r="O59" s="455"/>
      <c r="P59" s="456"/>
      <c r="Q59" s="457"/>
      <c r="R59" s="432" t="str">
        <f>IFERROR(IF('Overview - Section A'!$AN$5="Funding Request",VLOOKUP(E59,'Overview - Section A'!$M$30:$P$31,4,FALSE),IF(Z59="","",Z59)),"")</f>
        <v/>
      </c>
      <c r="S59" s="432" t="b">
        <f t="shared" si="1"/>
        <v>0</v>
      </c>
      <c r="T59" s="432" t="s">
        <v>964</v>
      </c>
      <c r="U59" s="432" t="str">
        <f t="array" ref="U59">IFERROR(IF(INDEX('Overview - Section A'!$AB$119:$AB$173,MATCH(LEFT(C59,255),LEFT('Overview - Section A'!$W$119:$W$173,255),0))=0,"",INDEX('Overview - Section A'!$AB$119:$AB$173,MATCH(LEFT(C59,255),LEFT('Overview - Section A'!$W$119:$W$173,255),0))),"")</f>
        <v>a1M36000004b8WIEAY</v>
      </c>
      <c r="V59" s="458" t="str">
        <f>IFERROR(IF('Overview - Section A'!$AN$5="Funding Request",IF('Reference Records'!$B$157&lt;&gt;"",VLOOKUP(N59,'Reference Records'!$B$157:$C$158,2,FALSE),VLOOKUP(N59,'Reference Records'!$A$170:$C$171,3,FALSE)),VLOOKUP(N59,'Reference Records'!$A$174:$C$176,3,FALSE)),"")</f>
        <v/>
      </c>
      <c r="W59" s="459" t="s">
        <v>538</v>
      </c>
      <c r="X59" s="459"/>
      <c r="Y59" s="458"/>
      <c r="Z59" s="458"/>
      <c r="AA59" s="216"/>
      <c r="AB59" s="161"/>
      <c r="AC59" s="51"/>
    </row>
    <row r="60" spans="1:29" ht="47.1" customHeight="1" x14ac:dyDescent="0.3">
      <c r="A60" s="366">
        <v>52</v>
      </c>
      <c r="B60" s="449" t="str">
        <f>IFERROR(IF(D60="","",VLOOKUP(W60,'Reference records(soft deleted)'!$B$46:$D$62,3,FALSE)),"")</f>
        <v/>
      </c>
      <c r="C60" s="449" t="str">
        <f>IFERROR(IF(D60="","",VLOOKUP(X60,'Reference records(soft deleted)'!$B$109:$D$181,3,FALSE)),"")</f>
        <v/>
      </c>
      <c r="D60" s="450"/>
      <c r="E60" s="451" t="str">
        <f>IF('Overview - Section A'!$AN$5="Funding Request",IF(F60="Funding Request Place Holder","",F60),"")</f>
        <v/>
      </c>
      <c r="F60" s="452" t="str">
        <f>IFERROR(IF(Z60="","",VLOOKUP(Z60,'Overview - Section A'!$P$30:$Q$31,2,FALSE)),"")</f>
        <v/>
      </c>
      <c r="G60" s="453"/>
      <c r="H60" s="453"/>
      <c r="I60" s="453"/>
      <c r="J60" s="453"/>
      <c r="K60" s="453"/>
      <c r="L60" s="453"/>
      <c r="M60" s="451"/>
      <c r="N60" s="454" t="str">
        <f t="shared" si="0"/>
        <v/>
      </c>
      <c r="O60" s="455"/>
      <c r="P60" s="456"/>
      <c r="Q60" s="457"/>
      <c r="R60" s="432" t="str">
        <f>IFERROR(IF('Overview - Section A'!$AN$5="Funding Request",VLOOKUP(E60,'Overview - Section A'!$M$30:$P$31,4,FALSE),IF(Z60="","",Z60)),"")</f>
        <v/>
      </c>
      <c r="S60" s="432" t="b">
        <f t="shared" si="1"/>
        <v>0</v>
      </c>
      <c r="T60" s="432" t="s">
        <v>965</v>
      </c>
      <c r="U60" s="432" t="str">
        <f t="array" ref="U60">IFERROR(IF(INDEX('Overview - Section A'!$AB$119:$AB$173,MATCH(LEFT(C60,255),LEFT('Overview - Section A'!$W$119:$W$173,255),0))=0,"",INDEX('Overview - Section A'!$AB$119:$AB$173,MATCH(LEFT(C60,255),LEFT('Overview - Section A'!$W$119:$W$173,255),0))),"")</f>
        <v>a1M36000004b8WIEAY</v>
      </c>
      <c r="V60" s="458" t="str">
        <f>IFERROR(IF('Overview - Section A'!$AN$5="Funding Request",IF('Reference Records'!$B$157&lt;&gt;"",VLOOKUP(N60,'Reference Records'!$B$157:$C$158,2,FALSE),VLOOKUP(N60,'Reference Records'!$A$170:$C$171,3,FALSE)),VLOOKUP(N60,'Reference Records'!$A$174:$C$176,3,FALSE)),"")</f>
        <v/>
      </c>
      <c r="W60" s="459" t="s">
        <v>538</v>
      </c>
      <c r="X60" s="459"/>
      <c r="Y60" s="458"/>
      <c r="Z60" s="458"/>
      <c r="AA60" s="216"/>
      <c r="AB60" s="161"/>
      <c r="AC60" s="51"/>
    </row>
    <row r="61" spans="1:29" ht="47.1" customHeight="1" x14ac:dyDescent="0.3">
      <c r="A61" s="366">
        <v>53</v>
      </c>
      <c r="B61" s="449" t="str">
        <f>IFERROR(IF(D61="","",VLOOKUP(W61,'Reference records(soft deleted)'!$B$46:$D$62,3,FALSE)),"")</f>
        <v/>
      </c>
      <c r="C61" s="449" t="str">
        <f>IFERROR(IF(D61="","",VLOOKUP(X61,'Reference records(soft deleted)'!$B$109:$D$181,3,FALSE)),"")</f>
        <v/>
      </c>
      <c r="D61" s="450"/>
      <c r="E61" s="451" t="str">
        <f>IF('Overview - Section A'!$AN$5="Funding Request",IF(F61="Funding Request Place Holder","",F61),"")</f>
        <v/>
      </c>
      <c r="F61" s="452" t="str">
        <f>IFERROR(IF(Z61="","",VLOOKUP(Z61,'Overview - Section A'!$P$30:$Q$31,2,FALSE)),"")</f>
        <v/>
      </c>
      <c r="G61" s="453"/>
      <c r="H61" s="453"/>
      <c r="I61" s="453"/>
      <c r="J61" s="453"/>
      <c r="K61" s="453"/>
      <c r="L61" s="453"/>
      <c r="M61" s="451"/>
      <c r="N61" s="454" t="str">
        <f t="shared" si="0"/>
        <v/>
      </c>
      <c r="O61" s="455"/>
      <c r="P61" s="456"/>
      <c r="Q61" s="457"/>
      <c r="R61" s="432" t="str">
        <f>IFERROR(IF('Overview - Section A'!$AN$5="Funding Request",VLOOKUP(E61,'Overview - Section A'!$M$30:$P$31,4,FALSE),IF(Z61="","",Z61)),"")</f>
        <v/>
      </c>
      <c r="S61" s="432" t="b">
        <f t="shared" si="1"/>
        <v>0</v>
      </c>
      <c r="T61" s="432" t="s">
        <v>966</v>
      </c>
      <c r="U61" s="432" t="str">
        <f t="array" ref="U61">IFERROR(IF(INDEX('Overview - Section A'!$AB$119:$AB$173,MATCH(LEFT(C61,255),LEFT('Overview - Section A'!$W$119:$W$173,255),0))=0,"",INDEX('Overview - Section A'!$AB$119:$AB$173,MATCH(LEFT(C61,255),LEFT('Overview - Section A'!$W$119:$W$173,255),0))),"")</f>
        <v>a1M36000004b8WIEAY</v>
      </c>
      <c r="V61" s="458" t="str">
        <f>IFERROR(IF('Overview - Section A'!$AN$5="Funding Request",IF('Reference Records'!$B$157&lt;&gt;"",VLOOKUP(N61,'Reference Records'!$B$157:$C$158,2,FALSE),VLOOKUP(N61,'Reference Records'!$A$170:$C$171,3,FALSE)),VLOOKUP(N61,'Reference Records'!$A$174:$C$176,3,FALSE)),"")</f>
        <v/>
      </c>
      <c r="W61" s="459" t="s">
        <v>538</v>
      </c>
      <c r="X61" s="459"/>
      <c r="Y61" s="458"/>
      <c r="Z61" s="458"/>
      <c r="AA61" s="216"/>
      <c r="AB61" s="161"/>
      <c r="AC61" s="51"/>
    </row>
    <row r="62" spans="1:29" ht="47.1" customHeight="1" x14ac:dyDescent="0.3">
      <c r="A62" s="366">
        <v>54</v>
      </c>
      <c r="B62" s="449" t="str">
        <f>IFERROR(IF(D62="","",VLOOKUP(W62,'Reference records(soft deleted)'!$B$46:$D$62,3,FALSE)),"")</f>
        <v/>
      </c>
      <c r="C62" s="449" t="str">
        <f>IFERROR(IF(D62="","",VLOOKUP(X62,'Reference records(soft deleted)'!$B$109:$D$181,3,FALSE)),"")</f>
        <v/>
      </c>
      <c r="D62" s="450"/>
      <c r="E62" s="451" t="str">
        <f>IF('Overview - Section A'!$AN$5="Funding Request",IF(F62="Funding Request Place Holder","",F62),"")</f>
        <v/>
      </c>
      <c r="F62" s="452" t="str">
        <f>IFERROR(IF(Z62="","",VLOOKUP(Z62,'Overview - Section A'!$P$30:$Q$31,2,FALSE)),"")</f>
        <v/>
      </c>
      <c r="G62" s="453"/>
      <c r="H62" s="453"/>
      <c r="I62" s="453"/>
      <c r="J62" s="453"/>
      <c r="K62" s="453"/>
      <c r="L62" s="453"/>
      <c r="M62" s="451"/>
      <c r="N62" s="454" t="str">
        <f t="shared" si="0"/>
        <v/>
      </c>
      <c r="O62" s="455"/>
      <c r="P62" s="456"/>
      <c r="Q62" s="457"/>
      <c r="R62" s="432" t="str">
        <f>IFERROR(IF('Overview - Section A'!$AN$5="Funding Request",VLOOKUP(E62,'Overview - Section A'!$M$30:$P$31,4,FALSE),IF(Z62="","",Z62)),"")</f>
        <v/>
      </c>
      <c r="S62" s="432" t="b">
        <f t="shared" si="1"/>
        <v>0</v>
      </c>
      <c r="T62" s="432" t="s">
        <v>967</v>
      </c>
      <c r="U62" s="432" t="str">
        <f t="array" ref="U62">IFERROR(IF(INDEX('Overview - Section A'!$AB$119:$AB$173,MATCH(LEFT(C62,255),LEFT('Overview - Section A'!$W$119:$W$173,255),0))=0,"",INDEX('Overview - Section A'!$AB$119:$AB$173,MATCH(LEFT(C62,255),LEFT('Overview - Section A'!$W$119:$W$173,255),0))),"")</f>
        <v>a1M36000004b8WIEAY</v>
      </c>
      <c r="V62" s="458" t="str">
        <f>IFERROR(IF('Overview - Section A'!$AN$5="Funding Request",IF('Reference Records'!$B$157&lt;&gt;"",VLOOKUP(N62,'Reference Records'!$B$157:$C$158,2,FALSE),VLOOKUP(N62,'Reference Records'!$A$170:$C$171,3,FALSE)),VLOOKUP(N62,'Reference Records'!$A$174:$C$176,3,FALSE)),"")</f>
        <v/>
      </c>
      <c r="W62" s="459" t="s">
        <v>538</v>
      </c>
      <c r="X62" s="459"/>
      <c r="Y62" s="458"/>
      <c r="Z62" s="458"/>
      <c r="AA62" s="216"/>
      <c r="AB62" s="161"/>
      <c r="AC62" s="51"/>
    </row>
    <row r="63" spans="1:29" ht="47.1" customHeight="1" x14ac:dyDescent="0.3">
      <c r="A63" s="366">
        <v>55</v>
      </c>
      <c r="B63" s="449" t="str">
        <f>IFERROR(IF(D63="","",VLOOKUP(W63,'Reference records(soft deleted)'!$B$46:$D$62,3,FALSE)),"")</f>
        <v/>
      </c>
      <c r="C63" s="449" t="str">
        <f>IFERROR(IF(D63="","",VLOOKUP(X63,'Reference records(soft deleted)'!$B$109:$D$181,3,FALSE)),"")</f>
        <v/>
      </c>
      <c r="D63" s="450"/>
      <c r="E63" s="451" t="str">
        <f>IF('Overview - Section A'!$AN$5="Funding Request",IF(F63="Funding Request Place Holder","",F63),"")</f>
        <v/>
      </c>
      <c r="F63" s="452" t="str">
        <f>IFERROR(IF(Z63="","",VLOOKUP(Z63,'Overview - Section A'!$P$30:$Q$31,2,FALSE)),"")</f>
        <v/>
      </c>
      <c r="G63" s="453"/>
      <c r="H63" s="453"/>
      <c r="I63" s="453"/>
      <c r="J63" s="453"/>
      <c r="K63" s="453"/>
      <c r="L63" s="453"/>
      <c r="M63" s="451"/>
      <c r="N63" s="454" t="str">
        <f t="shared" si="0"/>
        <v/>
      </c>
      <c r="O63" s="455"/>
      <c r="P63" s="456"/>
      <c r="Q63" s="457"/>
      <c r="R63" s="432" t="str">
        <f>IFERROR(IF('Overview - Section A'!$AN$5="Funding Request",VLOOKUP(E63,'Overview - Section A'!$M$30:$P$31,4,FALSE),IF(Z63="","",Z63)),"")</f>
        <v/>
      </c>
      <c r="S63" s="432" t="b">
        <f t="shared" si="1"/>
        <v>0</v>
      </c>
      <c r="T63" s="432" t="s">
        <v>968</v>
      </c>
      <c r="U63" s="432" t="str">
        <f t="array" ref="U63">IFERROR(IF(INDEX('Overview - Section A'!$AB$119:$AB$173,MATCH(LEFT(C63,255),LEFT('Overview - Section A'!$W$119:$W$173,255),0))=0,"",INDEX('Overview - Section A'!$AB$119:$AB$173,MATCH(LEFT(C63,255),LEFT('Overview - Section A'!$W$119:$W$173,255),0))),"")</f>
        <v>a1M36000004b8WIEAY</v>
      </c>
      <c r="V63" s="458" t="str">
        <f>IFERROR(IF('Overview - Section A'!$AN$5="Funding Request",IF('Reference Records'!$B$157&lt;&gt;"",VLOOKUP(N63,'Reference Records'!$B$157:$C$158,2,FALSE),VLOOKUP(N63,'Reference Records'!$A$170:$C$171,3,FALSE)),VLOOKUP(N63,'Reference Records'!$A$174:$C$176,3,FALSE)),"")</f>
        <v/>
      </c>
      <c r="W63" s="459" t="s">
        <v>538</v>
      </c>
      <c r="X63" s="459"/>
      <c r="Y63" s="458"/>
      <c r="Z63" s="458"/>
      <c r="AA63" s="216"/>
      <c r="AB63" s="161"/>
      <c r="AC63" s="51"/>
    </row>
    <row r="64" spans="1:29" ht="47.1" customHeight="1" x14ac:dyDescent="0.3">
      <c r="A64" s="366">
        <v>56</v>
      </c>
      <c r="B64" s="449" t="str">
        <f>IFERROR(IF(D64="","",VLOOKUP(W64,'Reference records(soft deleted)'!$B$46:$D$62,3,FALSE)),"")</f>
        <v/>
      </c>
      <c r="C64" s="449" t="str">
        <f>IFERROR(IF(D64="","",VLOOKUP(X64,'Reference records(soft deleted)'!$B$109:$D$181,3,FALSE)),"")</f>
        <v/>
      </c>
      <c r="D64" s="450"/>
      <c r="E64" s="451" t="str">
        <f>IF('Overview - Section A'!$AN$5="Funding Request",IF(F64="Funding Request Place Holder","",F64),"")</f>
        <v/>
      </c>
      <c r="F64" s="452" t="str">
        <f>IFERROR(IF(Z64="","",VLOOKUP(Z64,'Overview - Section A'!$P$30:$Q$31,2,FALSE)),"")</f>
        <v/>
      </c>
      <c r="G64" s="453"/>
      <c r="H64" s="453"/>
      <c r="I64" s="453"/>
      <c r="J64" s="453"/>
      <c r="K64" s="453"/>
      <c r="L64" s="453"/>
      <c r="M64" s="451"/>
      <c r="N64" s="454" t="str">
        <f t="shared" si="0"/>
        <v/>
      </c>
      <c r="O64" s="455"/>
      <c r="P64" s="456"/>
      <c r="Q64" s="457"/>
      <c r="R64" s="432" t="str">
        <f>IFERROR(IF('Overview - Section A'!$AN$5="Funding Request",VLOOKUP(E64,'Overview - Section A'!$M$30:$P$31,4,FALSE),IF(Z64="","",Z64)),"")</f>
        <v/>
      </c>
      <c r="S64" s="432" t="b">
        <f t="shared" si="1"/>
        <v>0</v>
      </c>
      <c r="T64" s="432" t="s">
        <v>969</v>
      </c>
      <c r="U64" s="432" t="str">
        <f t="array" ref="U64">IFERROR(IF(INDEX('Overview - Section A'!$AB$119:$AB$173,MATCH(LEFT(C64,255),LEFT('Overview - Section A'!$W$119:$W$173,255),0))=0,"",INDEX('Overview - Section A'!$AB$119:$AB$173,MATCH(LEFT(C64,255),LEFT('Overview - Section A'!$W$119:$W$173,255),0))),"")</f>
        <v>a1M36000004b8WIEAY</v>
      </c>
      <c r="V64" s="458" t="str">
        <f>IFERROR(IF('Overview - Section A'!$AN$5="Funding Request",IF('Reference Records'!$B$157&lt;&gt;"",VLOOKUP(N64,'Reference Records'!$B$157:$C$158,2,FALSE),VLOOKUP(N64,'Reference Records'!$A$170:$C$171,3,FALSE)),VLOOKUP(N64,'Reference Records'!$A$174:$C$176,3,FALSE)),"")</f>
        <v/>
      </c>
      <c r="W64" s="459" t="s">
        <v>538</v>
      </c>
      <c r="X64" s="459"/>
      <c r="Y64" s="458"/>
      <c r="Z64" s="458"/>
      <c r="AA64" s="216"/>
      <c r="AB64" s="161"/>
      <c r="AC64" s="51"/>
    </row>
    <row r="65" spans="1:29" ht="47.1" customHeight="1" x14ac:dyDescent="0.3">
      <c r="A65" s="366">
        <v>57</v>
      </c>
      <c r="B65" s="449" t="str">
        <f>IFERROR(IF(D65="","",VLOOKUP(W65,'Reference records(soft deleted)'!$B$46:$D$62,3,FALSE)),"")</f>
        <v/>
      </c>
      <c r="C65" s="449" t="str">
        <f>IFERROR(IF(D65="","",VLOOKUP(X65,'Reference records(soft deleted)'!$B$109:$D$181,3,FALSE)),"")</f>
        <v/>
      </c>
      <c r="D65" s="450"/>
      <c r="E65" s="451" t="str">
        <f>IF('Overview - Section A'!$AN$5="Funding Request",IF(F65="Funding Request Place Holder","",F65),"")</f>
        <v/>
      </c>
      <c r="F65" s="452" t="str">
        <f>IFERROR(IF(Z65="","",VLOOKUP(Z65,'Overview - Section A'!$P$30:$Q$31,2,FALSE)),"")</f>
        <v/>
      </c>
      <c r="G65" s="453"/>
      <c r="H65" s="453"/>
      <c r="I65" s="453"/>
      <c r="J65" s="453"/>
      <c r="K65" s="453"/>
      <c r="L65" s="453"/>
      <c r="M65" s="451"/>
      <c r="N65" s="454" t="str">
        <f t="shared" si="0"/>
        <v/>
      </c>
      <c r="O65" s="455"/>
      <c r="P65" s="456"/>
      <c r="Q65" s="457"/>
      <c r="R65" s="432" t="str">
        <f>IFERROR(IF('Overview - Section A'!$AN$5="Funding Request",VLOOKUP(E65,'Overview - Section A'!$M$30:$P$31,4,FALSE),IF(Z65="","",Z65)),"")</f>
        <v/>
      </c>
      <c r="S65" s="432" t="b">
        <f t="shared" si="1"/>
        <v>0</v>
      </c>
      <c r="T65" s="432" t="s">
        <v>970</v>
      </c>
      <c r="U65" s="432" t="str">
        <f t="array" ref="U65">IFERROR(IF(INDEX('Overview - Section A'!$AB$119:$AB$173,MATCH(LEFT(C65,255),LEFT('Overview - Section A'!$W$119:$W$173,255),0))=0,"",INDEX('Overview - Section A'!$AB$119:$AB$173,MATCH(LEFT(C65,255),LEFT('Overview - Section A'!$W$119:$W$173,255),0))),"")</f>
        <v>a1M36000004b8WIEAY</v>
      </c>
      <c r="V65" s="458" t="str">
        <f>IFERROR(IF('Overview - Section A'!$AN$5="Funding Request",IF('Reference Records'!$B$157&lt;&gt;"",VLOOKUP(N65,'Reference Records'!$B$157:$C$158,2,FALSE),VLOOKUP(N65,'Reference Records'!$A$170:$C$171,3,FALSE)),VLOOKUP(N65,'Reference Records'!$A$174:$C$176,3,FALSE)),"")</f>
        <v/>
      </c>
      <c r="W65" s="459" t="s">
        <v>538</v>
      </c>
      <c r="X65" s="459"/>
      <c r="Y65" s="458"/>
      <c r="Z65" s="458"/>
      <c r="AA65" s="216"/>
      <c r="AB65" s="161"/>
      <c r="AC65" s="51"/>
    </row>
    <row r="66" spans="1:29" ht="47.1" customHeight="1" x14ac:dyDescent="0.3">
      <c r="A66" s="366">
        <v>58</v>
      </c>
      <c r="B66" s="449" t="str">
        <f>IFERROR(IF(D66="","",VLOOKUP(W66,'Reference records(soft deleted)'!$B$46:$D$62,3,FALSE)),"")</f>
        <v/>
      </c>
      <c r="C66" s="449" t="str">
        <f>IFERROR(IF(D66="","",VLOOKUP(X66,'Reference records(soft deleted)'!$B$109:$D$181,3,FALSE)),"")</f>
        <v/>
      </c>
      <c r="D66" s="450"/>
      <c r="E66" s="451" t="str">
        <f>IF('Overview - Section A'!$AN$5="Funding Request",IF(F66="Funding Request Place Holder","",F66),"")</f>
        <v/>
      </c>
      <c r="F66" s="452" t="str">
        <f>IFERROR(IF(Z66="","",VLOOKUP(Z66,'Overview - Section A'!$P$30:$Q$31,2,FALSE)),"")</f>
        <v/>
      </c>
      <c r="G66" s="453"/>
      <c r="H66" s="453"/>
      <c r="I66" s="453"/>
      <c r="J66" s="453"/>
      <c r="K66" s="453"/>
      <c r="L66" s="453"/>
      <c r="M66" s="451"/>
      <c r="N66" s="454" t="str">
        <f t="shared" si="0"/>
        <v/>
      </c>
      <c r="O66" s="455"/>
      <c r="P66" s="456"/>
      <c r="Q66" s="457"/>
      <c r="R66" s="432" t="str">
        <f>IFERROR(IF('Overview - Section A'!$AN$5="Funding Request",VLOOKUP(E66,'Overview - Section A'!$M$30:$P$31,4,FALSE),IF(Z66="","",Z66)),"")</f>
        <v/>
      </c>
      <c r="S66" s="432" t="b">
        <f t="shared" si="1"/>
        <v>0</v>
      </c>
      <c r="T66" s="432" t="s">
        <v>971</v>
      </c>
      <c r="U66" s="432" t="str">
        <f t="array" ref="U66">IFERROR(IF(INDEX('Overview - Section A'!$AB$119:$AB$173,MATCH(LEFT(C66,255),LEFT('Overview - Section A'!$W$119:$W$173,255),0))=0,"",INDEX('Overview - Section A'!$AB$119:$AB$173,MATCH(LEFT(C66,255),LEFT('Overview - Section A'!$W$119:$W$173,255),0))),"")</f>
        <v>a1M36000004b8WIEAY</v>
      </c>
      <c r="V66" s="458" t="str">
        <f>IFERROR(IF('Overview - Section A'!$AN$5="Funding Request",IF('Reference Records'!$B$157&lt;&gt;"",VLOOKUP(N66,'Reference Records'!$B$157:$C$158,2,FALSE),VLOOKUP(N66,'Reference Records'!$A$170:$C$171,3,FALSE)),VLOOKUP(N66,'Reference Records'!$A$174:$C$176,3,FALSE)),"")</f>
        <v/>
      </c>
      <c r="W66" s="459" t="s">
        <v>538</v>
      </c>
      <c r="X66" s="459"/>
      <c r="Y66" s="458"/>
      <c r="Z66" s="458"/>
      <c r="AA66" s="216"/>
      <c r="AB66" s="161"/>
      <c r="AC66" s="51"/>
    </row>
    <row r="67" spans="1:29" ht="47.1" customHeight="1" x14ac:dyDescent="0.3">
      <c r="A67" s="366">
        <v>59</v>
      </c>
      <c r="B67" s="449" t="str">
        <f>IFERROR(IF(D67="","",VLOOKUP(W67,'Reference records(soft deleted)'!$B$46:$D$62,3,FALSE)),"")</f>
        <v/>
      </c>
      <c r="C67" s="449" t="str">
        <f>IFERROR(IF(D67="","",VLOOKUP(X67,'Reference records(soft deleted)'!$B$109:$D$181,3,FALSE)),"")</f>
        <v/>
      </c>
      <c r="D67" s="450"/>
      <c r="E67" s="451" t="str">
        <f>IF('Overview - Section A'!$AN$5="Funding Request",IF(F67="Funding Request Place Holder","",F67),"")</f>
        <v/>
      </c>
      <c r="F67" s="452" t="str">
        <f>IFERROR(IF(Z67="","",VLOOKUP(Z67,'Overview - Section A'!$P$30:$Q$31,2,FALSE)),"")</f>
        <v/>
      </c>
      <c r="G67" s="453"/>
      <c r="H67" s="453"/>
      <c r="I67" s="453"/>
      <c r="J67" s="453"/>
      <c r="K67" s="453"/>
      <c r="L67" s="453"/>
      <c r="M67" s="451"/>
      <c r="N67" s="454" t="str">
        <f t="shared" si="0"/>
        <v/>
      </c>
      <c r="O67" s="455"/>
      <c r="P67" s="456"/>
      <c r="Q67" s="457"/>
      <c r="R67" s="432" t="str">
        <f>IFERROR(IF('Overview - Section A'!$AN$5="Funding Request",VLOOKUP(E67,'Overview - Section A'!$M$30:$P$31,4,FALSE),IF(Z67="","",Z67)),"")</f>
        <v/>
      </c>
      <c r="S67" s="432" t="b">
        <f t="shared" si="1"/>
        <v>0</v>
      </c>
      <c r="T67" s="432" t="s">
        <v>972</v>
      </c>
      <c r="U67" s="432" t="str">
        <f t="array" ref="U67">IFERROR(IF(INDEX('Overview - Section A'!$AB$119:$AB$173,MATCH(LEFT(C67,255),LEFT('Overview - Section A'!$W$119:$W$173,255),0))=0,"",INDEX('Overview - Section A'!$AB$119:$AB$173,MATCH(LEFT(C67,255),LEFT('Overview - Section A'!$W$119:$W$173,255),0))),"")</f>
        <v>a1M36000004b8WIEAY</v>
      </c>
      <c r="V67" s="458" t="str">
        <f>IFERROR(IF('Overview - Section A'!$AN$5="Funding Request",IF('Reference Records'!$B$157&lt;&gt;"",VLOOKUP(N67,'Reference Records'!$B$157:$C$158,2,FALSE),VLOOKUP(N67,'Reference Records'!$A$170:$C$171,3,FALSE)),VLOOKUP(N67,'Reference Records'!$A$174:$C$176,3,FALSE)),"")</f>
        <v/>
      </c>
      <c r="W67" s="459" t="s">
        <v>538</v>
      </c>
      <c r="X67" s="459"/>
      <c r="Y67" s="458"/>
      <c r="Z67" s="458"/>
      <c r="AA67" s="216"/>
      <c r="AB67" s="161"/>
      <c r="AC67" s="51"/>
    </row>
    <row r="68" spans="1:29" ht="47.1" customHeight="1" x14ac:dyDescent="0.3">
      <c r="A68" s="366">
        <v>60</v>
      </c>
      <c r="B68" s="449" t="str">
        <f>IFERROR(IF(D68="","",VLOOKUP(W68,'Reference records(soft deleted)'!$B$46:$D$62,3,FALSE)),"")</f>
        <v/>
      </c>
      <c r="C68" s="449" t="str">
        <f>IFERROR(IF(D68="","",VLOOKUP(X68,'Reference records(soft deleted)'!$B$109:$D$181,3,FALSE)),"")</f>
        <v/>
      </c>
      <c r="D68" s="450"/>
      <c r="E68" s="451" t="str">
        <f>IF('Overview - Section A'!$AN$5="Funding Request",IF(F68="Funding Request Place Holder","",F68),"")</f>
        <v/>
      </c>
      <c r="F68" s="452" t="str">
        <f>IFERROR(IF(Z68="","",VLOOKUP(Z68,'Overview - Section A'!$P$30:$Q$31,2,FALSE)),"")</f>
        <v/>
      </c>
      <c r="G68" s="453"/>
      <c r="H68" s="453"/>
      <c r="I68" s="453"/>
      <c r="J68" s="453"/>
      <c r="K68" s="453"/>
      <c r="L68" s="453"/>
      <c r="M68" s="451"/>
      <c r="N68" s="454" t="str">
        <f t="shared" si="0"/>
        <v/>
      </c>
      <c r="O68" s="455"/>
      <c r="P68" s="456"/>
      <c r="Q68" s="457"/>
      <c r="R68" s="432" t="str">
        <f>IFERROR(IF('Overview - Section A'!$AN$5="Funding Request",VLOOKUP(E68,'Overview - Section A'!$M$30:$P$31,4,FALSE),IF(Z68="","",Z68)),"")</f>
        <v/>
      </c>
      <c r="S68" s="432" t="b">
        <f t="shared" si="1"/>
        <v>0</v>
      </c>
      <c r="T68" s="432" t="s">
        <v>973</v>
      </c>
      <c r="U68" s="432" t="str">
        <f t="array" ref="U68">IFERROR(IF(INDEX('Overview - Section A'!$AB$119:$AB$173,MATCH(LEFT(C68,255),LEFT('Overview - Section A'!$W$119:$W$173,255),0))=0,"",INDEX('Overview - Section A'!$AB$119:$AB$173,MATCH(LEFT(C68,255),LEFT('Overview - Section A'!$W$119:$W$173,255),0))),"")</f>
        <v>a1M36000004b8WIEAY</v>
      </c>
      <c r="V68" s="458" t="str">
        <f>IFERROR(IF('Overview - Section A'!$AN$5="Funding Request",IF('Reference Records'!$B$157&lt;&gt;"",VLOOKUP(N68,'Reference Records'!$B$157:$C$158,2,FALSE),VLOOKUP(N68,'Reference Records'!$A$170:$C$171,3,FALSE)),VLOOKUP(N68,'Reference Records'!$A$174:$C$176,3,FALSE)),"")</f>
        <v/>
      </c>
      <c r="W68" s="459" t="s">
        <v>538</v>
      </c>
      <c r="X68" s="459"/>
      <c r="Y68" s="458"/>
      <c r="Z68" s="458"/>
      <c r="AA68" s="216"/>
      <c r="AB68" s="161"/>
      <c r="AC68" s="51"/>
    </row>
    <row r="69" spans="1:29" ht="47.1" customHeight="1" x14ac:dyDescent="0.3">
      <c r="A69" s="366">
        <v>61</v>
      </c>
      <c r="B69" s="449" t="str">
        <f>IFERROR(IF(D69="","",VLOOKUP(W69,'Reference records(soft deleted)'!$B$46:$D$62,3,FALSE)),"")</f>
        <v/>
      </c>
      <c r="C69" s="449" t="str">
        <f>IFERROR(IF(D69="","",VLOOKUP(X69,'Reference records(soft deleted)'!$B$109:$D$181,3,FALSE)),"")</f>
        <v/>
      </c>
      <c r="D69" s="450"/>
      <c r="E69" s="451" t="str">
        <f>IF('Overview - Section A'!$AN$5="Funding Request",IF(F69="Funding Request Place Holder","",F69),"")</f>
        <v/>
      </c>
      <c r="F69" s="452" t="str">
        <f>IFERROR(IF(Z69="","",VLOOKUP(Z69,'Overview - Section A'!$P$30:$Q$31,2,FALSE)),"")</f>
        <v/>
      </c>
      <c r="G69" s="453"/>
      <c r="H69" s="453"/>
      <c r="I69" s="453"/>
      <c r="J69" s="453"/>
      <c r="K69" s="453"/>
      <c r="L69" s="453"/>
      <c r="M69" s="451"/>
      <c r="N69" s="454" t="str">
        <f t="shared" si="0"/>
        <v/>
      </c>
      <c r="O69" s="455"/>
      <c r="P69" s="456"/>
      <c r="Q69" s="457"/>
      <c r="R69" s="432" t="str">
        <f>IFERROR(IF('Overview - Section A'!$AN$5="Funding Request",VLOOKUP(E69,'Overview - Section A'!$M$30:$P$31,4,FALSE),IF(Z69="","",Z69)),"")</f>
        <v/>
      </c>
      <c r="S69" s="432" t="b">
        <f t="shared" si="1"/>
        <v>0</v>
      </c>
      <c r="T69" s="432" t="s">
        <v>974</v>
      </c>
      <c r="U69" s="432" t="str">
        <f t="array" ref="U69">IFERROR(IF(INDEX('Overview - Section A'!$AB$119:$AB$173,MATCH(LEFT(C69,255),LEFT('Overview - Section A'!$W$119:$W$173,255),0))=0,"",INDEX('Overview - Section A'!$AB$119:$AB$173,MATCH(LEFT(C69,255),LEFT('Overview - Section A'!$W$119:$W$173,255),0))),"")</f>
        <v>a1M36000004b8WIEAY</v>
      </c>
      <c r="V69" s="458" t="str">
        <f>IFERROR(IF('Overview - Section A'!$AN$5="Funding Request",IF('Reference Records'!$B$157&lt;&gt;"",VLOOKUP(N69,'Reference Records'!$B$157:$C$158,2,FALSE),VLOOKUP(N69,'Reference Records'!$A$170:$C$171,3,FALSE)),VLOOKUP(N69,'Reference Records'!$A$174:$C$176,3,FALSE)),"")</f>
        <v/>
      </c>
      <c r="W69" s="459" t="s">
        <v>538</v>
      </c>
      <c r="X69" s="459"/>
      <c r="Y69" s="458"/>
      <c r="Z69" s="458"/>
      <c r="AA69" s="216"/>
      <c r="AB69" s="161"/>
      <c r="AC69" s="51"/>
    </row>
    <row r="70" spans="1:29" ht="47.1" customHeight="1" x14ac:dyDescent="0.3">
      <c r="A70" s="366">
        <v>62</v>
      </c>
      <c r="B70" s="449" t="str">
        <f>IFERROR(IF(D70="","",VLOOKUP(W70,'Reference records(soft deleted)'!$B$46:$D$62,3,FALSE)),"")</f>
        <v/>
      </c>
      <c r="C70" s="449" t="str">
        <f>IFERROR(IF(D70="","",VLOOKUP(X70,'Reference records(soft deleted)'!$B$109:$D$181,3,FALSE)),"")</f>
        <v/>
      </c>
      <c r="D70" s="450"/>
      <c r="E70" s="451" t="str">
        <f>IF('Overview - Section A'!$AN$5="Funding Request",IF(F70="Funding Request Place Holder","",F70),"")</f>
        <v/>
      </c>
      <c r="F70" s="452" t="str">
        <f>IFERROR(IF(Z70="","",VLOOKUP(Z70,'Overview - Section A'!$P$30:$Q$31,2,FALSE)),"")</f>
        <v/>
      </c>
      <c r="G70" s="453"/>
      <c r="H70" s="453"/>
      <c r="I70" s="453"/>
      <c r="J70" s="453"/>
      <c r="K70" s="453"/>
      <c r="L70" s="453"/>
      <c r="M70" s="451"/>
      <c r="N70" s="454" t="str">
        <f t="shared" si="0"/>
        <v/>
      </c>
      <c r="O70" s="455"/>
      <c r="P70" s="456"/>
      <c r="Q70" s="457"/>
      <c r="R70" s="432" t="str">
        <f>IFERROR(IF('Overview - Section A'!$AN$5="Funding Request",VLOOKUP(E70,'Overview - Section A'!$M$30:$P$31,4,FALSE),IF(Z70="","",Z70)),"")</f>
        <v/>
      </c>
      <c r="S70" s="432" t="b">
        <f t="shared" si="1"/>
        <v>0</v>
      </c>
      <c r="T70" s="432" t="s">
        <v>975</v>
      </c>
      <c r="U70" s="432" t="str">
        <f t="array" ref="U70">IFERROR(IF(INDEX('Overview - Section A'!$AB$119:$AB$173,MATCH(LEFT(C70,255),LEFT('Overview - Section A'!$W$119:$W$173,255),0))=0,"",INDEX('Overview - Section A'!$AB$119:$AB$173,MATCH(LEFT(C70,255),LEFT('Overview - Section A'!$W$119:$W$173,255),0))),"")</f>
        <v>a1M36000004b8WIEAY</v>
      </c>
      <c r="V70" s="458" t="str">
        <f>IFERROR(IF('Overview - Section A'!$AN$5="Funding Request",IF('Reference Records'!$B$157&lt;&gt;"",VLOOKUP(N70,'Reference Records'!$B$157:$C$158,2,FALSE),VLOOKUP(N70,'Reference Records'!$A$170:$C$171,3,FALSE)),VLOOKUP(N70,'Reference Records'!$A$174:$C$176,3,FALSE)),"")</f>
        <v/>
      </c>
      <c r="W70" s="459" t="s">
        <v>538</v>
      </c>
      <c r="X70" s="459"/>
      <c r="Y70" s="458"/>
      <c r="Z70" s="458"/>
      <c r="AA70" s="216"/>
      <c r="AB70" s="161"/>
      <c r="AC70" s="51"/>
    </row>
    <row r="71" spans="1:29" ht="47.1" customHeight="1" x14ac:dyDescent="0.3">
      <c r="A71" s="366">
        <v>63</v>
      </c>
      <c r="B71" s="449" t="str">
        <f>IFERROR(IF(D71="","",VLOOKUP(W71,'Reference records(soft deleted)'!$B$46:$D$62,3,FALSE)),"")</f>
        <v/>
      </c>
      <c r="C71" s="449" t="str">
        <f>IFERROR(IF(D71="","",VLOOKUP(X71,'Reference records(soft deleted)'!$B$109:$D$181,3,FALSE)),"")</f>
        <v/>
      </c>
      <c r="D71" s="450"/>
      <c r="E71" s="451" t="str">
        <f>IF('Overview - Section A'!$AN$5="Funding Request",IF(F71="Funding Request Place Holder","",F71),"")</f>
        <v/>
      </c>
      <c r="F71" s="452" t="str">
        <f>IFERROR(IF(Z71="","",VLOOKUP(Z71,'Overview - Section A'!$P$30:$Q$31,2,FALSE)),"")</f>
        <v/>
      </c>
      <c r="G71" s="453"/>
      <c r="H71" s="453"/>
      <c r="I71" s="453"/>
      <c r="J71" s="453"/>
      <c r="K71" s="453"/>
      <c r="L71" s="453"/>
      <c r="M71" s="451"/>
      <c r="N71" s="454" t="str">
        <f t="shared" si="0"/>
        <v/>
      </c>
      <c r="O71" s="455"/>
      <c r="P71" s="456"/>
      <c r="Q71" s="457"/>
      <c r="R71" s="432" t="str">
        <f>IFERROR(IF('Overview - Section A'!$AN$5="Funding Request",VLOOKUP(E71,'Overview - Section A'!$M$30:$P$31,4,FALSE),IF(Z71="","",Z71)),"")</f>
        <v/>
      </c>
      <c r="S71" s="432" t="b">
        <f t="shared" si="1"/>
        <v>0</v>
      </c>
      <c r="T71" s="432" t="s">
        <v>976</v>
      </c>
      <c r="U71" s="432" t="str">
        <f t="array" ref="U71">IFERROR(IF(INDEX('Overview - Section A'!$AB$119:$AB$173,MATCH(LEFT(C71,255),LEFT('Overview - Section A'!$W$119:$W$173,255),0))=0,"",INDEX('Overview - Section A'!$AB$119:$AB$173,MATCH(LEFT(C71,255),LEFT('Overview - Section A'!$W$119:$W$173,255),0))),"")</f>
        <v>a1M36000004b8WIEAY</v>
      </c>
      <c r="V71" s="458" t="str">
        <f>IFERROR(IF('Overview - Section A'!$AN$5="Funding Request",IF('Reference Records'!$B$157&lt;&gt;"",VLOOKUP(N71,'Reference Records'!$B$157:$C$158,2,FALSE),VLOOKUP(N71,'Reference Records'!$A$170:$C$171,3,FALSE)),VLOOKUP(N71,'Reference Records'!$A$174:$C$176,3,FALSE)),"")</f>
        <v/>
      </c>
      <c r="W71" s="459" t="s">
        <v>538</v>
      </c>
      <c r="X71" s="459"/>
      <c r="Y71" s="458"/>
      <c r="Z71" s="458"/>
      <c r="AA71" s="216"/>
      <c r="AB71" s="161"/>
      <c r="AC71" s="51"/>
    </row>
    <row r="72" spans="1:29" ht="47.1" customHeight="1" x14ac:dyDescent="0.3">
      <c r="A72" s="366">
        <v>64</v>
      </c>
      <c r="B72" s="449" t="str">
        <f>IFERROR(IF(D72="","",VLOOKUP(W72,'Reference records(soft deleted)'!$B$46:$D$62,3,FALSE)),"")</f>
        <v/>
      </c>
      <c r="C72" s="449" t="str">
        <f>IFERROR(IF(D72="","",VLOOKUP(X72,'Reference records(soft deleted)'!$B$109:$D$181,3,FALSE)),"")</f>
        <v/>
      </c>
      <c r="D72" s="450"/>
      <c r="E72" s="451" t="str">
        <f>IF('Overview - Section A'!$AN$5="Funding Request",IF(F72="Funding Request Place Holder","",F72),"")</f>
        <v/>
      </c>
      <c r="F72" s="452" t="str">
        <f>IFERROR(IF(Z72="","",VLOOKUP(Z72,'Overview - Section A'!$P$30:$Q$31,2,FALSE)),"")</f>
        <v/>
      </c>
      <c r="G72" s="453"/>
      <c r="H72" s="453"/>
      <c r="I72" s="453"/>
      <c r="J72" s="453"/>
      <c r="K72" s="453"/>
      <c r="L72" s="453"/>
      <c r="M72" s="451"/>
      <c r="N72" s="454" t="str">
        <f t="shared" si="0"/>
        <v/>
      </c>
      <c r="O72" s="455"/>
      <c r="P72" s="456"/>
      <c r="Q72" s="457"/>
      <c r="R72" s="432" t="str">
        <f>IFERROR(IF('Overview - Section A'!$AN$5="Funding Request",VLOOKUP(E72,'Overview - Section A'!$M$30:$P$31,4,FALSE),IF(Z72="","",Z72)),"")</f>
        <v/>
      </c>
      <c r="S72" s="432" t="b">
        <f t="shared" si="1"/>
        <v>0</v>
      </c>
      <c r="T72" s="432" t="s">
        <v>977</v>
      </c>
      <c r="U72" s="432" t="str">
        <f t="array" ref="U72">IFERROR(IF(INDEX('Overview - Section A'!$AB$119:$AB$173,MATCH(LEFT(C72,255),LEFT('Overview - Section A'!$W$119:$W$173,255),0))=0,"",INDEX('Overview - Section A'!$AB$119:$AB$173,MATCH(LEFT(C72,255),LEFT('Overview - Section A'!$W$119:$W$173,255),0))),"")</f>
        <v>a1M36000004b8WIEAY</v>
      </c>
      <c r="V72" s="458" t="str">
        <f>IFERROR(IF('Overview - Section A'!$AN$5="Funding Request",IF('Reference Records'!$B$157&lt;&gt;"",VLOOKUP(N72,'Reference Records'!$B$157:$C$158,2,FALSE),VLOOKUP(N72,'Reference Records'!$A$170:$C$171,3,FALSE)),VLOOKUP(N72,'Reference Records'!$A$174:$C$176,3,FALSE)),"")</f>
        <v/>
      </c>
      <c r="W72" s="459" t="s">
        <v>538</v>
      </c>
      <c r="X72" s="459"/>
      <c r="Y72" s="458"/>
      <c r="Z72" s="458"/>
      <c r="AA72" s="216"/>
      <c r="AB72" s="161"/>
      <c r="AC72" s="51"/>
    </row>
    <row r="73" spans="1:29" ht="47.1" customHeight="1" x14ac:dyDescent="0.3">
      <c r="A73" s="366">
        <v>65</v>
      </c>
      <c r="B73" s="449" t="str">
        <f>IFERROR(IF(D73="","",VLOOKUP(W73,'Reference records(soft deleted)'!$B$46:$D$62,3,FALSE)),"")</f>
        <v/>
      </c>
      <c r="C73" s="449" t="str">
        <f>IFERROR(IF(D73="","",VLOOKUP(X73,'Reference records(soft deleted)'!$B$109:$D$181,3,FALSE)),"")</f>
        <v/>
      </c>
      <c r="D73" s="450"/>
      <c r="E73" s="451" t="str">
        <f>IF('Overview - Section A'!$AN$5="Funding Request",IF(F73="Funding Request Place Holder","",F73),"")</f>
        <v/>
      </c>
      <c r="F73" s="452" t="str">
        <f>IFERROR(IF(Z73="","",VLOOKUP(Z73,'Overview - Section A'!$P$30:$Q$31,2,FALSE)),"")</f>
        <v/>
      </c>
      <c r="G73" s="453"/>
      <c r="H73" s="453"/>
      <c r="I73" s="453"/>
      <c r="J73" s="453"/>
      <c r="K73" s="453"/>
      <c r="L73" s="453"/>
      <c r="M73" s="451"/>
      <c r="N73" s="454" t="str">
        <f t="shared" ref="N73:N88" si="2">IFERROR(IF(Y73="","",Y73),"")</f>
        <v/>
      </c>
      <c r="O73" s="455"/>
      <c r="P73" s="456"/>
      <c r="Q73" s="457"/>
      <c r="R73" s="432" t="str">
        <f>IFERROR(IF('Overview - Section A'!$AN$5="Funding Request",VLOOKUP(E73,'Overview - Section A'!$M$30:$P$31,4,FALSE),IF(Z73="","",Z73)),"")</f>
        <v/>
      </c>
      <c r="S73" s="432" t="b">
        <f t="shared" ref="S73:S88" si="3">IFERROR(IF(N73&lt;&gt;"",TRUE,FALSE),FALSE)</f>
        <v>0</v>
      </c>
      <c r="T73" s="432" t="s">
        <v>978</v>
      </c>
      <c r="U73" s="432" t="str">
        <f t="array" ref="U73">IFERROR(IF(INDEX('Overview - Section A'!$AB$119:$AB$173,MATCH(LEFT(C73,255),LEFT('Overview - Section A'!$W$119:$W$173,255),0))=0,"",INDEX('Overview - Section A'!$AB$119:$AB$173,MATCH(LEFT(C73,255),LEFT('Overview - Section A'!$W$119:$W$173,255),0))),"")</f>
        <v>a1M36000004b8WIEAY</v>
      </c>
      <c r="V73" s="458" t="str">
        <f>IFERROR(IF('Overview - Section A'!$AN$5="Funding Request",IF('Reference Records'!$B$157&lt;&gt;"",VLOOKUP(N73,'Reference Records'!$B$157:$C$158,2,FALSE),VLOOKUP(N73,'Reference Records'!$A$170:$C$171,3,FALSE)),VLOOKUP(N73,'Reference Records'!$A$174:$C$176,3,FALSE)),"")</f>
        <v/>
      </c>
      <c r="W73" s="459" t="s">
        <v>538</v>
      </c>
      <c r="X73" s="459"/>
      <c r="Y73" s="458"/>
      <c r="Z73" s="458"/>
      <c r="AA73" s="216"/>
      <c r="AB73" s="161"/>
      <c r="AC73" s="51"/>
    </row>
    <row r="74" spans="1:29" ht="47.1" customHeight="1" x14ac:dyDescent="0.3">
      <c r="A74" s="366">
        <v>66</v>
      </c>
      <c r="B74" s="449" t="str">
        <f>IFERROR(IF(D74="","",VLOOKUP(W74,'Reference records(soft deleted)'!$B$46:$D$62,3,FALSE)),"")</f>
        <v/>
      </c>
      <c r="C74" s="449" t="str">
        <f>IFERROR(IF(D74="","",VLOOKUP(X74,'Reference records(soft deleted)'!$B$109:$D$181,3,FALSE)),"")</f>
        <v/>
      </c>
      <c r="D74" s="450"/>
      <c r="E74" s="451" t="str">
        <f>IF('Overview - Section A'!$AN$5="Funding Request",IF(F74="Funding Request Place Holder","",F74),"")</f>
        <v/>
      </c>
      <c r="F74" s="452" t="str">
        <f>IFERROR(IF(Z74="","",VLOOKUP(Z74,'Overview - Section A'!$P$30:$Q$31,2,FALSE)),"")</f>
        <v/>
      </c>
      <c r="G74" s="453"/>
      <c r="H74" s="453"/>
      <c r="I74" s="453"/>
      <c r="J74" s="453"/>
      <c r="K74" s="453"/>
      <c r="L74" s="453"/>
      <c r="M74" s="451"/>
      <c r="N74" s="454" t="str">
        <f t="shared" si="2"/>
        <v/>
      </c>
      <c r="O74" s="455"/>
      <c r="P74" s="456"/>
      <c r="Q74" s="457"/>
      <c r="R74" s="432" t="str">
        <f>IFERROR(IF('Overview - Section A'!$AN$5="Funding Request",VLOOKUP(E74,'Overview - Section A'!$M$30:$P$31,4,FALSE),IF(Z74="","",Z74)),"")</f>
        <v/>
      </c>
      <c r="S74" s="432" t="b">
        <f t="shared" si="3"/>
        <v>0</v>
      </c>
      <c r="T74" s="432" t="s">
        <v>979</v>
      </c>
      <c r="U74" s="432" t="str">
        <f t="array" ref="U74">IFERROR(IF(INDEX('Overview - Section A'!$AB$119:$AB$173,MATCH(LEFT(C74,255),LEFT('Overview - Section A'!$W$119:$W$173,255),0))=0,"",INDEX('Overview - Section A'!$AB$119:$AB$173,MATCH(LEFT(C74,255),LEFT('Overview - Section A'!$W$119:$W$173,255),0))),"")</f>
        <v>a1M36000004b8WIEAY</v>
      </c>
      <c r="V74" s="458" t="str">
        <f>IFERROR(IF('Overview - Section A'!$AN$5="Funding Request",IF('Reference Records'!$B$157&lt;&gt;"",VLOOKUP(N74,'Reference Records'!$B$157:$C$158,2,FALSE),VLOOKUP(N74,'Reference Records'!$A$170:$C$171,3,FALSE)),VLOOKUP(N74,'Reference Records'!$A$174:$C$176,3,FALSE)),"")</f>
        <v/>
      </c>
      <c r="W74" s="459" t="s">
        <v>538</v>
      </c>
      <c r="X74" s="459"/>
      <c r="Y74" s="458"/>
      <c r="Z74" s="458"/>
      <c r="AA74" s="216"/>
      <c r="AB74" s="161"/>
      <c r="AC74" s="51"/>
    </row>
    <row r="75" spans="1:29" ht="47.1" customHeight="1" x14ac:dyDescent="0.3">
      <c r="A75" s="366">
        <v>67</v>
      </c>
      <c r="B75" s="449" t="str">
        <f>IFERROR(IF(D75="","",VLOOKUP(W75,'Reference records(soft deleted)'!$B$46:$D$62,3,FALSE)),"")</f>
        <v/>
      </c>
      <c r="C75" s="449" t="str">
        <f>IFERROR(IF(D75="","",VLOOKUP(X75,'Reference records(soft deleted)'!$B$109:$D$181,3,FALSE)),"")</f>
        <v/>
      </c>
      <c r="D75" s="450"/>
      <c r="E75" s="451" t="str">
        <f>IF('Overview - Section A'!$AN$5="Funding Request",IF(F75="Funding Request Place Holder","",F75),"")</f>
        <v/>
      </c>
      <c r="F75" s="452" t="str">
        <f>IFERROR(IF(Z75="","",VLOOKUP(Z75,'Overview - Section A'!$P$30:$Q$31,2,FALSE)),"")</f>
        <v/>
      </c>
      <c r="G75" s="453"/>
      <c r="H75" s="453"/>
      <c r="I75" s="453"/>
      <c r="J75" s="453"/>
      <c r="K75" s="453"/>
      <c r="L75" s="453"/>
      <c r="M75" s="451"/>
      <c r="N75" s="454" t="str">
        <f t="shared" si="2"/>
        <v/>
      </c>
      <c r="O75" s="455"/>
      <c r="P75" s="456"/>
      <c r="Q75" s="457"/>
      <c r="R75" s="432" t="str">
        <f>IFERROR(IF('Overview - Section A'!$AN$5="Funding Request",VLOOKUP(E75,'Overview - Section A'!$M$30:$P$31,4,FALSE),IF(Z75="","",Z75)),"")</f>
        <v/>
      </c>
      <c r="S75" s="432" t="b">
        <f t="shared" si="3"/>
        <v>0</v>
      </c>
      <c r="T75" s="432" t="s">
        <v>980</v>
      </c>
      <c r="U75" s="432" t="str">
        <f t="array" ref="U75">IFERROR(IF(INDEX('Overview - Section A'!$AB$119:$AB$173,MATCH(LEFT(C75,255),LEFT('Overview - Section A'!$W$119:$W$173,255),0))=0,"",INDEX('Overview - Section A'!$AB$119:$AB$173,MATCH(LEFT(C75,255),LEFT('Overview - Section A'!$W$119:$W$173,255),0))),"")</f>
        <v>a1M36000004b8WIEAY</v>
      </c>
      <c r="V75" s="458" t="str">
        <f>IFERROR(IF('Overview - Section A'!$AN$5="Funding Request",IF('Reference Records'!$B$157&lt;&gt;"",VLOOKUP(N75,'Reference Records'!$B$157:$C$158,2,FALSE),VLOOKUP(N75,'Reference Records'!$A$170:$C$171,3,FALSE)),VLOOKUP(N75,'Reference Records'!$A$174:$C$176,3,FALSE)),"")</f>
        <v/>
      </c>
      <c r="W75" s="459" t="s">
        <v>538</v>
      </c>
      <c r="X75" s="459"/>
      <c r="Y75" s="458"/>
      <c r="Z75" s="458"/>
      <c r="AA75" s="216"/>
      <c r="AB75" s="161"/>
      <c r="AC75" s="51"/>
    </row>
    <row r="76" spans="1:29" ht="47.1" customHeight="1" x14ac:dyDescent="0.3">
      <c r="A76" s="366">
        <v>68</v>
      </c>
      <c r="B76" s="449" t="str">
        <f>IFERROR(IF(D76="","",VLOOKUP(W76,'Reference records(soft deleted)'!$B$46:$D$62,3,FALSE)),"")</f>
        <v/>
      </c>
      <c r="C76" s="449" t="str">
        <f>IFERROR(IF(D76="","",VLOOKUP(X76,'Reference records(soft deleted)'!$B$109:$D$181,3,FALSE)),"")</f>
        <v/>
      </c>
      <c r="D76" s="450"/>
      <c r="E76" s="451" t="str">
        <f>IF('Overview - Section A'!$AN$5="Funding Request",IF(F76="Funding Request Place Holder","",F76),"")</f>
        <v/>
      </c>
      <c r="F76" s="452" t="str">
        <f>IFERROR(IF(Z76="","",VLOOKUP(Z76,'Overview - Section A'!$P$30:$Q$31,2,FALSE)),"")</f>
        <v/>
      </c>
      <c r="G76" s="453"/>
      <c r="H76" s="453"/>
      <c r="I76" s="453"/>
      <c r="J76" s="453"/>
      <c r="K76" s="453"/>
      <c r="L76" s="453"/>
      <c r="M76" s="451"/>
      <c r="N76" s="454" t="str">
        <f t="shared" si="2"/>
        <v/>
      </c>
      <c r="O76" s="455"/>
      <c r="P76" s="456"/>
      <c r="Q76" s="457"/>
      <c r="R76" s="432" t="str">
        <f>IFERROR(IF('Overview - Section A'!$AN$5="Funding Request",VLOOKUP(E76,'Overview - Section A'!$M$30:$P$31,4,FALSE),IF(Z76="","",Z76)),"")</f>
        <v/>
      </c>
      <c r="S76" s="432" t="b">
        <f t="shared" si="3"/>
        <v>0</v>
      </c>
      <c r="T76" s="432" t="s">
        <v>981</v>
      </c>
      <c r="U76" s="432" t="str">
        <f t="array" ref="U76">IFERROR(IF(INDEX('Overview - Section A'!$AB$119:$AB$173,MATCH(LEFT(C76,255),LEFT('Overview - Section A'!$W$119:$W$173,255),0))=0,"",INDEX('Overview - Section A'!$AB$119:$AB$173,MATCH(LEFT(C76,255),LEFT('Overview - Section A'!$W$119:$W$173,255),0))),"")</f>
        <v>a1M36000004b8WIEAY</v>
      </c>
      <c r="V76" s="458" t="str">
        <f>IFERROR(IF('Overview - Section A'!$AN$5="Funding Request",IF('Reference Records'!$B$157&lt;&gt;"",VLOOKUP(N76,'Reference Records'!$B$157:$C$158,2,FALSE),VLOOKUP(N76,'Reference Records'!$A$170:$C$171,3,FALSE)),VLOOKUP(N76,'Reference Records'!$A$174:$C$176,3,FALSE)),"")</f>
        <v/>
      </c>
      <c r="W76" s="459" t="s">
        <v>538</v>
      </c>
      <c r="X76" s="459"/>
      <c r="Y76" s="458"/>
      <c r="Z76" s="458"/>
      <c r="AA76" s="216"/>
      <c r="AB76" s="161"/>
      <c r="AC76" s="51"/>
    </row>
    <row r="77" spans="1:29" ht="47.1" customHeight="1" x14ac:dyDescent="0.3">
      <c r="A77" s="366">
        <v>69</v>
      </c>
      <c r="B77" s="449" t="str">
        <f>IFERROR(IF(D77="","",VLOOKUP(W77,'Reference records(soft deleted)'!$B$46:$D$62,3,FALSE)),"")</f>
        <v/>
      </c>
      <c r="C77" s="449" t="str">
        <f>IFERROR(IF(D77="","",VLOOKUP(X77,'Reference records(soft deleted)'!$B$109:$D$181,3,FALSE)),"")</f>
        <v/>
      </c>
      <c r="D77" s="450"/>
      <c r="E77" s="451" t="str">
        <f>IF('Overview - Section A'!$AN$5="Funding Request",IF(F77="Funding Request Place Holder","",F77),"")</f>
        <v/>
      </c>
      <c r="F77" s="452" t="str">
        <f>IFERROR(IF(Z77="","",VLOOKUP(Z77,'Overview - Section A'!$P$30:$Q$31,2,FALSE)),"")</f>
        <v/>
      </c>
      <c r="G77" s="453"/>
      <c r="H77" s="453"/>
      <c r="I77" s="453"/>
      <c r="J77" s="453"/>
      <c r="K77" s="453"/>
      <c r="L77" s="453"/>
      <c r="M77" s="451"/>
      <c r="N77" s="454" t="str">
        <f t="shared" si="2"/>
        <v/>
      </c>
      <c r="O77" s="455"/>
      <c r="P77" s="456"/>
      <c r="Q77" s="457"/>
      <c r="R77" s="432" t="str">
        <f>IFERROR(IF('Overview - Section A'!$AN$5="Funding Request",VLOOKUP(E77,'Overview - Section A'!$M$30:$P$31,4,FALSE),IF(Z77="","",Z77)),"")</f>
        <v/>
      </c>
      <c r="S77" s="432" t="b">
        <f t="shared" si="3"/>
        <v>0</v>
      </c>
      <c r="T77" s="432" t="s">
        <v>982</v>
      </c>
      <c r="U77" s="432" t="str">
        <f t="array" ref="U77">IFERROR(IF(INDEX('Overview - Section A'!$AB$119:$AB$173,MATCH(LEFT(C77,255),LEFT('Overview - Section A'!$W$119:$W$173,255),0))=0,"",INDEX('Overview - Section A'!$AB$119:$AB$173,MATCH(LEFT(C77,255),LEFT('Overview - Section A'!$W$119:$W$173,255),0))),"")</f>
        <v>a1M36000004b8WIEAY</v>
      </c>
      <c r="V77" s="458" t="str">
        <f>IFERROR(IF('Overview - Section A'!$AN$5="Funding Request",IF('Reference Records'!$B$157&lt;&gt;"",VLOOKUP(N77,'Reference Records'!$B$157:$C$158,2,FALSE),VLOOKUP(N77,'Reference Records'!$A$170:$C$171,3,FALSE)),VLOOKUP(N77,'Reference Records'!$A$174:$C$176,3,FALSE)),"")</f>
        <v/>
      </c>
      <c r="W77" s="459" t="s">
        <v>538</v>
      </c>
      <c r="X77" s="459"/>
      <c r="Y77" s="458"/>
      <c r="Z77" s="458"/>
      <c r="AA77" s="216"/>
      <c r="AB77" s="161"/>
      <c r="AC77" s="51"/>
    </row>
    <row r="78" spans="1:29" ht="47.1" customHeight="1" x14ac:dyDescent="0.3">
      <c r="A78" s="366">
        <v>70</v>
      </c>
      <c r="B78" s="449" t="str">
        <f>IFERROR(IF(D78="","",VLOOKUP(W78,'Reference records(soft deleted)'!$B$46:$D$62,3,FALSE)),"")</f>
        <v/>
      </c>
      <c r="C78" s="449" t="str">
        <f>IFERROR(IF(D78="","",VLOOKUP(X78,'Reference records(soft deleted)'!$B$109:$D$181,3,FALSE)),"")</f>
        <v/>
      </c>
      <c r="D78" s="450"/>
      <c r="E78" s="451" t="str">
        <f>IF('Overview - Section A'!$AN$5="Funding Request",IF(F78="Funding Request Place Holder","",F78),"")</f>
        <v/>
      </c>
      <c r="F78" s="452" t="str">
        <f>IFERROR(IF(Z78="","",VLOOKUP(Z78,'Overview - Section A'!$P$30:$Q$31,2,FALSE)),"")</f>
        <v/>
      </c>
      <c r="G78" s="453"/>
      <c r="H78" s="453"/>
      <c r="I78" s="453"/>
      <c r="J78" s="453"/>
      <c r="K78" s="453"/>
      <c r="L78" s="453"/>
      <c r="M78" s="451"/>
      <c r="N78" s="454" t="str">
        <f t="shared" si="2"/>
        <v/>
      </c>
      <c r="O78" s="455"/>
      <c r="P78" s="456"/>
      <c r="Q78" s="457"/>
      <c r="R78" s="432" t="str">
        <f>IFERROR(IF('Overview - Section A'!$AN$5="Funding Request",VLOOKUP(E78,'Overview - Section A'!$M$30:$P$31,4,FALSE),IF(Z78="","",Z78)),"")</f>
        <v/>
      </c>
      <c r="S78" s="432" t="b">
        <f t="shared" si="3"/>
        <v>0</v>
      </c>
      <c r="T78" s="432" t="s">
        <v>983</v>
      </c>
      <c r="U78" s="432" t="str">
        <f t="array" ref="U78">IFERROR(IF(INDEX('Overview - Section A'!$AB$119:$AB$173,MATCH(LEFT(C78,255),LEFT('Overview - Section A'!$W$119:$W$173,255),0))=0,"",INDEX('Overview - Section A'!$AB$119:$AB$173,MATCH(LEFT(C78,255),LEFT('Overview - Section A'!$W$119:$W$173,255),0))),"")</f>
        <v>a1M36000004b8WIEAY</v>
      </c>
      <c r="V78" s="458" t="str">
        <f>IFERROR(IF('Overview - Section A'!$AN$5="Funding Request",IF('Reference Records'!$B$157&lt;&gt;"",VLOOKUP(N78,'Reference Records'!$B$157:$C$158,2,FALSE),VLOOKUP(N78,'Reference Records'!$A$170:$C$171,3,FALSE)),VLOOKUP(N78,'Reference Records'!$A$174:$C$176,3,FALSE)),"")</f>
        <v/>
      </c>
      <c r="W78" s="459" t="s">
        <v>538</v>
      </c>
      <c r="X78" s="459"/>
      <c r="Y78" s="458"/>
      <c r="Z78" s="458"/>
      <c r="AA78" s="216"/>
      <c r="AB78" s="161"/>
      <c r="AC78" s="51"/>
    </row>
    <row r="79" spans="1:29" ht="47.1" customHeight="1" x14ac:dyDescent="0.3">
      <c r="A79" s="366">
        <v>71</v>
      </c>
      <c r="B79" s="449" t="str">
        <f>IFERROR(IF(D79="","",VLOOKUP(W79,'Reference records(soft deleted)'!$B$46:$D$62,3,FALSE)),"")</f>
        <v/>
      </c>
      <c r="C79" s="449" t="str">
        <f>IFERROR(IF(D79="","",VLOOKUP(X79,'Reference records(soft deleted)'!$B$109:$D$181,3,FALSE)),"")</f>
        <v/>
      </c>
      <c r="D79" s="450"/>
      <c r="E79" s="451" t="str">
        <f>IF('Overview - Section A'!$AN$5="Funding Request",IF(F79="Funding Request Place Holder","",F79),"")</f>
        <v/>
      </c>
      <c r="F79" s="452" t="str">
        <f>IFERROR(IF(Z79="","",VLOOKUP(Z79,'Overview - Section A'!$P$30:$Q$31,2,FALSE)),"")</f>
        <v/>
      </c>
      <c r="G79" s="453"/>
      <c r="H79" s="453"/>
      <c r="I79" s="453"/>
      <c r="J79" s="453"/>
      <c r="K79" s="453"/>
      <c r="L79" s="453"/>
      <c r="M79" s="451"/>
      <c r="N79" s="454" t="str">
        <f t="shared" si="2"/>
        <v/>
      </c>
      <c r="O79" s="455"/>
      <c r="P79" s="456"/>
      <c r="Q79" s="457"/>
      <c r="R79" s="432" t="str">
        <f>IFERROR(IF('Overview - Section A'!$AN$5="Funding Request",VLOOKUP(E79,'Overview - Section A'!$M$30:$P$31,4,FALSE),IF(Z79="","",Z79)),"")</f>
        <v/>
      </c>
      <c r="S79" s="432" t="b">
        <f t="shared" si="3"/>
        <v>0</v>
      </c>
      <c r="T79" s="432" t="s">
        <v>984</v>
      </c>
      <c r="U79" s="432" t="str">
        <f t="array" ref="U79">IFERROR(IF(INDEX('Overview - Section A'!$AB$119:$AB$173,MATCH(LEFT(C79,255),LEFT('Overview - Section A'!$W$119:$W$173,255),0))=0,"",INDEX('Overview - Section A'!$AB$119:$AB$173,MATCH(LEFT(C79,255),LEFT('Overview - Section A'!$W$119:$W$173,255),0))),"")</f>
        <v>a1M36000004b8WIEAY</v>
      </c>
      <c r="V79" s="458" t="str">
        <f>IFERROR(IF('Overview - Section A'!$AN$5="Funding Request",IF('Reference Records'!$B$157&lt;&gt;"",VLOOKUP(N79,'Reference Records'!$B$157:$C$158,2,FALSE),VLOOKUP(N79,'Reference Records'!$A$170:$C$171,3,FALSE)),VLOOKUP(N79,'Reference Records'!$A$174:$C$176,3,FALSE)),"")</f>
        <v/>
      </c>
      <c r="W79" s="459" t="s">
        <v>538</v>
      </c>
      <c r="X79" s="459"/>
      <c r="Y79" s="458"/>
      <c r="Z79" s="458"/>
      <c r="AA79" s="216"/>
      <c r="AB79" s="161"/>
      <c r="AC79" s="51"/>
    </row>
    <row r="80" spans="1:29" ht="47.1" customHeight="1" x14ac:dyDescent="0.3">
      <c r="A80" s="366">
        <v>72</v>
      </c>
      <c r="B80" s="449" t="str">
        <f>IFERROR(IF(D80="","",VLOOKUP(W80,'Reference records(soft deleted)'!$B$46:$D$62,3,FALSE)),"")</f>
        <v/>
      </c>
      <c r="C80" s="449" t="str">
        <f>IFERROR(IF(D80="","",VLOOKUP(X80,'Reference records(soft deleted)'!$B$109:$D$181,3,FALSE)),"")</f>
        <v/>
      </c>
      <c r="D80" s="450"/>
      <c r="E80" s="451" t="str">
        <f>IF('Overview - Section A'!$AN$5="Funding Request",IF(F80="Funding Request Place Holder","",F80),"")</f>
        <v/>
      </c>
      <c r="F80" s="452" t="str">
        <f>IFERROR(IF(Z80="","",VLOOKUP(Z80,'Overview - Section A'!$P$30:$Q$31,2,FALSE)),"")</f>
        <v/>
      </c>
      <c r="G80" s="453"/>
      <c r="H80" s="453"/>
      <c r="I80" s="453"/>
      <c r="J80" s="453"/>
      <c r="K80" s="453"/>
      <c r="L80" s="453"/>
      <c r="M80" s="451"/>
      <c r="N80" s="454" t="str">
        <f t="shared" si="2"/>
        <v/>
      </c>
      <c r="O80" s="455"/>
      <c r="P80" s="456"/>
      <c r="Q80" s="457"/>
      <c r="R80" s="432" t="str">
        <f>IFERROR(IF('Overview - Section A'!$AN$5="Funding Request",VLOOKUP(E80,'Overview - Section A'!$M$30:$P$31,4,FALSE),IF(Z80="","",Z80)),"")</f>
        <v/>
      </c>
      <c r="S80" s="432" t="b">
        <f t="shared" si="3"/>
        <v>0</v>
      </c>
      <c r="T80" s="432" t="s">
        <v>985</v>
      </c>
      <c r="U80" s="432" t="str">
        <f t="array" ref="U80">IFERROR(IF(INDEX('Overview - Section A'!$AB$119:$AB$173,MATCH(LEFT(C80,255),LEFT('Overview - Section A'!$W$119:$W$173,255),0))=0,"",INDEX('Overview - Section A'!$AB$119:$AB$173,MATCH(LEFT(C80,255),LEFT('Overview - Section A'!$W$119:$W$173,255),0))),"")</f>
        <v>a1M36000004b8WIEAY</v>
      </c>
      <c r="V80" s="458" t="str">
        <f>IFERROR(IF('Overview - Section A'!$AN$5="Funding Request",IF('Reference Records'!$B$157&lt;&gt;"",VLOOKUP(N80,'Reference Records'!$B$157:$C$158,2,FALSE),VLOOKUP(N80,'Reference Records'!$A$170:$C$171,3,FALSE)),VLOOKUP(N80,'Reference Records'!$A$174:$C$176,3,FALSE)),"")</f>
        <v/>
      </c>
      <c r="W80" s="459" t="s">
        <v>538</v>
      </c>
      <c r="X80" s="459"/>
      <c r="Y80" s="458"/>
      <c r="Z80" s="458"/>
      <c r="AA80" s="216"/>
      <c r="AB80" s="161"/>
      <c r="AC80" s="51"/>
    </row>
    <row r="81" spans="1:40" ht="47.1" customHeight="1" x14ac:dyDescent="0.3">
      <c r="A81" s="366">
        <v>73</v>
      </c>
      <c r="B81" s="449" t="str">
        <f>IFERROR(IF(D81="","",VLOOKUP(W81,'Reference records(soft deleted)'!$B$46:$D$62,3,FALSE)),"")</f>
        <v/>
      </c>
      <c r="C81" s="449" t="str">
        <f>IFERROR(IF(D81="","",VLOOKUP(X81,'Reference records(soft deleted)'!$B$109:$D$181,3,FALSE)),"")</f>
        <v/>
      </c>
      <c r="D81" s="450"/>
      <c r="E81" s="451" t="str">
        <f>IF('Overview - Section A'!$AN$5="Funding Request",IF(F81="Funding Request Place Holder","",F81),"")</f>
        <v/>
      </c>
      <c r="F81" s="452" t="str">
        <f>IFERROR(IF(Z81="","",VLOOKUP(Z81,'Overview - Section A'!$P$30:$Q$31,2,FALSE)),"")</f>
        <v/>
      </c>
      <c r="G81" s="453"/>
      <c r="H81" s="453"/>
      <c r="I81" s="453"/>
      <c r="J81" s="453"/>
      <c r="K81" s="453"/>
      <c r="L81" s="453"/>
      <c r="M81" s="451"/>
      <c r="N81" s="454" t="str">
        <f t="shared" si="2"/>
        <v/>
      </c>
      <c r="O81" s="455"/>
      <c r="P81" s="456"/>
      <c r="Q81" s="457"/>
      <c r="R81" s="432" t="str">
        <f>IFERROR(IF('Overview - Section A'!$AN$5="Funding Request",VLOOKUP(E81,'Overview - Section A'!$M$30:$P$31,4,FALSE),IF(Z81="","",Z81)),"")</f>
        <v/>
      </c>
      <c r="S81" s="432" t="b">
        <f t="shared" si="3"/>
        <v>0</v>
      </c>
      <c r="T81" s="432" t="s">
        <v>986</v>
      </c>
      <c r="U81" s="432" t="str">
        <f t="array" ref="U81">IFERROR(IF(INDEX('Overview - Section A'!$AB$119:$AB$173,MATCH(LEFT(C81,255),LEFT('Overview - Section A'!$W$119:$W$173,255),0))=0,"",INDEX('Overview - Section A'!$AB$119:$AB$173,MATCH(LEFT(C81,255),LEFT('Overview - Section A'!$W$119:$W$173,255),0))),"")</f>
        <v>a1M36000004b8WIEAY</v>
      </c>
      <c r="V81" s="458" t="str">
        <f>IFERROR(IF('Overview - Section A'!$AN$5="Funding Request",IF('Reference Records'!$B$157&lt;&gt;"",VLOOKUP(N81,'Reference Records'!$B$157:$C$158,2,FALSE),VLOOKUP(N81,'Reference Records'!$A$170:$C$171,3,FALSE)),VLOOKUP(N81,'Reference Records'!$A$174:$C$176,3,FALSE)),"")</f>
        <v/>
      </c>
      <c r="W81" s="459" t="s">
        <v>538</v>
      </c>
      <c r="X81" s="459"/>
      <c r="Y81" s="458"/>
      <c r="Z81" s="458"/>
      <c r="AA81" s="216"/>
      <c r="AB81" s="161"/>
      <c r="AC81" s="51"/>
    </row>
    <row r="82" spans="1:40" ht="47.1" customHeight="1" x14ac:dyDescent="0.3">
      <c r="A82" s="366">
        <v>74</v>
      </c>
      <c r="B82" s="449" t="str">
        <f>IFERROR(IF(D82="","",VLOOKUP(W82,'Reference records(soft deleted)'!$B$46:$D$62,3,FALSE)),"")</f>
        <v/>
      </c>
      <c r="C82" s="449" t="str">
        <f>IFERROR(IF(D82="","",VLOOKUP(X82,'Reference records(soft deleted)'!$B$109:$D$181,3,FALSE)),"")</f>
        <v/>
      </c>
      <c r="D82" s="450"/>
      <c r="E82" s="451" t="str">
        <f>IF('Overview - Section A'!$AN$5="Funding Request",IF(F82="Funding Request Place Holder","",F82),"")</f>
        <v/>
      </c>
      <c r="F82" s="452" t="str">
        <f>IFERROR(IF(Z82="","",VLOOKUP(Z82,'Overview - Section A'!$P$30:$Q$31,2,FALSE)),"")</f>
        <v/>
      </c>
      <c r="G82" s="453"/>
      <c r="H82" s="453"/>
      <c r="I82" s="453"/>
      <c r="J82" s="453"/>
      <c r="K82" s="453"/>
      <c r="L82" s="453"/>
      <c r="M82" s="451"/>
      <c r="N82" s="454" t="str">
        <f t="shared" si="2"/>
        <v/>
      </c>
      <c r="O82" s="455"/>
      <c r="P82" s="456"/>
      <c r="Q82" s="457"/>
      <c r="R82" s="432" t="str">
        <f>IFERROR(IF('Overview - Section A'!$AN$5="Funding Request",VLOOKUP(E82,'Overview - Section A'!$M$30:$P$31,4,FALSE),IF(Z82="","",Z82)),"")</f>
        <v/>
      </c>
      <c r="S82" s="432" t="b">
        <f t="shared" si="3"/>
        <v>0</v>
      </c>
      <c r="T82" s="432" t="s">
        <v>987</v>
      </c>
      <c r="U82" s="432" t="str">
        <f t="array" ref="U82">IFERROR(IF(INDEX('Overview - Section A'!$AB$119:$AB$173,MATCH(LEFT(C82,255),LEFT('Overview - Section A'!$W$119:$W$173,255),0))=0,"",INDEX('Overview - Section A'!$AB$119:$AB$173,MATCH(LEFT(C82,255),LEFT('Overview - Section A'!$W$119:$W$173,255),0))),"")</f>
        <v>a1M36000004b8WIEAY</v>
      </c>
      <c r="V82" s="458" t="str">
        <f>IFERROR(IF('Overview - Section A'!$AN$5="Funding Request",IF('Reference Records'!$B$157&lt;&gt;"",VLOOKUP(N82,'Reference Records'!$B$157:$C$158,2,FALSE),VLOOKUP(N82,'Reference Records'!$A$170:$C$171,3,FALSE)),VLOOKUP(N82,'Reference Records'!$A$174:$C$176,3,FALSE)),"")</f>
        <v/>
      </c>
      <c r="W82" s="459" t="s">
        <v>538</v>
      </c>
      <c r="X82" s="459"/>
      <c r="Y82" s="458"/>
      <c r="Z82" s="458"/>
      <c r="AA82" s="216"/>
      <c r="AB82" s="161"/>
      <c r="AC82" s="51"/>
    </row>
    <row r="83" spans="1:40" ht="47.1" customHeight="1" x14ac:dyDescent="0.3">
      <c r="A83" s="366">
        <v>75</v>
      </c>
      <c r="B83" s="449" t="str">
        <f>IFERROR(IF(D83="","",VLOOKUP(W83,'Reference records(soft deleted)'!$B$46:$D$62,3,FALSE)),"")</f>
        <v/>
      </c>
      <c r="C83" s="449" t="str">
        <f>IFERROR(IF(D83="","",VLOOKUP(X83,'Reference records(soft deleted)'!$B$109:$D$181,3,FALSE)),"")</f>
        <v/>
      </c>
      <c r="D83" s="450"/>
      <c r="E83" s="451" t="str">
        <f>IF('Overview - Section A'!$AN$5="Funding Request",IF(F83="Funding Request Place Holder","",F83),"")</f>
        <v/>
      </c>
      <c r="F83" s="452" t="str">
        <f>IFERROR(IF(Z83="","",VLOOKUP(Z83,'Overview - Section A'!$P$30:$Q$31,2,FALSE)),"")</f>
        <v/>
      </c>
      <c r="G83" s="453"/>
      <c r="H83" s="453"/>
      <c r="I83" s="453"/>
      <c r="J83" s="453"/>
      <c r="K83" s="453"/>
      <c r="L83" s="453"/>
      <c r="M83" s="451"/>
      <c r="N83" s="454" t="str">
        <f t="shared" si="2"/>
        <v/>
      </c>
      <c r="O83" s="455"/>
      <c r="P83" s="456"/>
      <c r="Q83" s="457"/>
      <c r="R83" s="432" t="str">
        <f>IFERROR(IF('Overview - Section A'!$AN$5="Funding Request",VLOOKUP(E83,'Overview - Section A'!$M$30:$P$31,4,FALSE),IF(Z83="","",Z83)),"")</f>
        <v/>
      </c>
      <c r="S83" s="432" t="b">
        <f t="shared" si="3"/>
        <v>0</v>
      </c>
      <c r="T83" s="432" t="s">
        <v>988</v>
      </c>
      <c r="U83" s="432" t="str">
        <f t="array" ref="U83">IFERROR(IF(INDEX('Overview - Section A'!$AB$119:$AB$173,MATCH(LEFT(C83,255),LEFT('Overview - Section A'!$W$119:$W$173,255),0))=0,"",INDEX('Overview - Section A'!$AB$119:$AB$173,MATCH(LEFT(C83,255),LEFT('Overview - Section A'!$W$119:$W$173,255),0))),"")</f>
        <v>a1M36000004b8WIEAY</v>
      </c>
      <c r="V83" s="458" t="str">
        <f>IFERROR(IF('Overview - Section A'!$AN$5="Funding Request",IF('Reference Records'!$B$157&lt;&gt;"",VLOOKUP(N83,'Reference Records'!$B$157:$C$158,2,FALSE),VLOOKUP(N83,'Reference Records'!$A$170:$C$171,3,FALSE)),VLOOKUP(N83,'Reference Records'!$A$174:$C$176,3,FALSE)),"")</f>
        <v/>
      </c>
      <c r="W83" s="459" t="s">
        <v>538</v>
      </c>
      <c r="X83" s="459"/>
      <c r="Y83" s="458"/>
      <c r="Z83" s="458"/>
      <c r="AA83" s="216"/>
      <c r="AB83" s="161"/>
      <c r="AC83" s="51"/>
    </row>
    <row r="84" spans="1:40" ht="47.1" customHeight="1" x14ac:dyDescent="0.3">
      <c r="A84" s="366">
        <v>76</v>
      </c>
      <c r="B84" s="449" t="str">
        <f>IFERROR(IF(D84="","",VLOOKUP(W84,'Reference records(soft deleted)'!$B$46:$D$62,3,FALSE)),"")</f>
        <v/>
      </c>
      <c r="C84" s="449" t="str">
        <f>IFERROR(IF(D84="","",VLOOKUP(X84,'Reference records(soft deleted)'!$B$109:$D$181,3,FALSE)),"")</f>
        <v/>
      </c>
      <c r="D84" s="450"/>
      <c r="E84" s="451" t="str">
        <f>IF('Overview - Section A'!$AN$5="Funding Request",IF(F84="Funding Request Place Holder","",F84),"")</f>
        <v/>
      </c>
      <c r="F84" s="452" t="str">
        <f>IFERROR(IF(Z84="","",VLOOKUP(Z84,'Overview - Section A'!$P$30:$Q$31,2,FALSE)),"")</f>
        <v/>
      </c>
      <c r="G84" s="453"/>
      <c r="H84" s="453"/>
      <c r="I84" s="453"/>
      <c r="J84" s="453"/>
      <c r="K84" s="453"/>
      <c r="L84" s="453"/>
      <c r="M84" s="451"/>
      <c r="N84" s="454" t="str">
        <f t="shared" si="2"/>
        <v/>
      </c>
      <c r="O84" s="455"/>
      <c r="P84" s="456"/>
      <c r="Q84" s="457"/>
      <c r="R84" s="432" t="str">
        <f>IFERROR(IF('Overview - Section A'!$AN$5="Funding Request",VLOOKUP(E84,'Overview - Section A'!$M$30:$P$31,4,FALSE),IF(Z84="","",Z84)),"")</f>
        <v/>
      </c>
      <c r="S84" s="432" t="b">
        <f t="shared" si="3"/>
        <v>0</v>
      </c>
      <c r="T84" s="432" t="s">
        <v>989</v>
      </c>
      <c r="U84" s="432" t="str">
        <f t="array" ref="U84">IFERROR(IF(INDEX('Overview - Section A'!$AB$119:$AB$173,MATCH(LEFT(C84,255),LEFT('Overview - Section A'!$W$119:$W$173,255),0))=0,"",INDEX('Overview - Section A'!$AB$119:$AB$173,MATCH(LEFT(C84,255),LEFT('Overview - Section A'!$W$119:$W$173,255),0))),"")</f>
        <v>a1M36000004b8WIEAY</v>
      </c>
      <c r="V84" s="458" t="str">
        <f>IFERROR(IF('Overview - Section A'!$AN$5="Funding Request",IF('Reference Records'!$B$157&lt;&gt;"",VLOOKUP(N84,'Reference Records'!$B$157:$C$158,2,FALSE),VLOOKUP(N84,'Reference Records'!$A$170:$C$171,3,FALSE)),VLOOKUP(N84,'Reference Records'!$A$174:$C$176,3,FALSE)),"")</f>
        <v/>
      </c>
      <c r="W84" s="459" t="s">
        <v>538</v>
      </c>
      <c r="X84" s="459"/>
      <c r="Y84" s="458"/>
      <c r="Z84" s="458"/>
      <c r="AA84" s="216"/>
      <c r="AB84" s="161"/>
      <c r="AC84" s="51"/>
    </row>
    <row r="85" spans="1:40" ht="47.1" customHeight="1" x14ac:dyDescent="0.3">
      <c r="A85" s="366">
        <v>77</v>
      </c>
      <c r="B85" s="449" t="str">
        <f>IFERROR(IF(D85="","",VLOOKUP(W85,'Reference records(soft deleted)'!$B$46:$D$62,3,FALSE)),"")</f>
        <v/>
      </c>
      <c r="C85" s="449" t="str">
        <f>IFERROR(IF(D85="","",VLOOKUP(X85,'Reference records(soft deleted)'!$B$109:$D$181,3,FALSE)),"")</f>
        <v/>
      </c>
      <c r="D85" s="450"/>
      <c r="E85" s="451" t="str">
        <f>IF('Overview - Section A'!$AN$5="Funding Request",IF(F85="Funding Request Place Holder","",F85),"")</f>
        <v/>
      </c>
      <c r="F85" s="452" t="str">
        <f>IFERROR(IF(Z85="","",VLOOKUP(Z85,'Overview - Section A'!$P$30:$Q$31,2,FALSE)),"")</f>
        <v/>
      </c>
      <c r="G85" s="453"/>
      <c r="H85" s="453"/>
      <c r="I85" s="453"/>
      <c r="J85" s="453"/>
      <c r="K85" s="453"/>
      <c r="L85" s="453"/>
      <c r="M85" s="451"/>
      <c r="N85" s="454" t="str">
        <f t="shared" si="2"/>
        <v/>
      </c>
      <c r="O85" s="455"/>
      <c r="P85" s="456"/>
      <c r="Q85" s="457"/>
      <c r="R85" s="432" t="str">
        <f>IFERROR(IF('Overview - Section A'!$AN$5="Funding Request",VLOOKUP(E85,'Overview - Section A'!$M$30:$P$31,4,FALSE),IF(Z85="","",Z85)),"")</f>
        <v/>
      </c>
      <c r="S85" s="432" t="b">
        <f t="shared" si="3"/>
        <v>0</v>
      </c>
      <c r="T85" s="432" t="s">
        <v>990</v>
      </c>
      <c r="U85" s="432" t="str">
        <f t="array" ref="U85">IFERROR(IF(INDEX('Overview - Section A'!$AB$119:$AB$173,MATCH(LEFT(C85,255),LEFT('Overview - Section A'!$W$119:$W$173,255),0))=0,"",INDEX('Overview - Section A'!$AB$119:$AB$173,MATCH(LEFT(C85,255),LEFT('Overview - Section A'!$W$119:$W$173,255),0))),"")</f>
        <v>a1M36000004b8WIEAY</v>
      </c>
      <c r="V85" s="458" t="str">
        <f>IFERROR(IF('Overview - Section A'!$AN$5="Funding Request",IF('Reference Records'!$B$157&lt;&gt;"",VLOOKUP(N85,'Reference Records'!$B$157:$C$158,2,FALSE),VLOOKUP(N85,'Reference Records'!$A$170:$C$171,3,FALSE)),VLOOKUP(N85,'Reference Records'!$A$174:$C$176,3,FALSE)),"")</f>
        <v/>
      </c>
      <c r="W85" s="459" t="s">
        <v>538</v>
      </c>
      <c r="X85" s="459"/>
      <c r="Y85" s="458"/>
      <c r="Z85" s="458"/>
      <c r="AA85" s="216"/>
      <c r="AB85" s="161"/>
      <c r="AC85" s="51"/>
    </row>
    <row r="86" spans="1:40" ht="47.1" customHeight="1" x14ac:dyDescent="0.3">
      <c r="A86" s="366">
        <v>78</v>
      </c>
      <c r="B86" s="449" t="str">
        <f>IFERROR(IF(D86="","",VLOOKUP(W86,'Reference records(soft deleted)'!$B$46:$D$62,3,FALSE)),"")</f>
        <v/>
      </c>
      <c r="C86" s="449" t="str">
        <f>IFERROR(IF(D86="","",VLOOKUP(X86,'Reference records(soft deleted)'!$B$109:$D$181,3,FALSE)),"")</f>
        <v/>
      </c>
      <c r="D86" s="450"/>
      <c r="E86" s="451" t="str">
        <f>IF('Overview - Section A'!$AN$5="Funding Request",IF(F86="Funding Request Place Holder","",F86),"")</f>
        <v/>
      </c>
      <c r="F86" s="452" t="str">
        <f>IFERROR(IF(Z86="","",VLOOKUP(Z86,'Overview - Section A'!$P$30:$Q$31,2,FALSE)),"")</f>
        <v/>
      </c>
      <c r="G86" s="453"/>
      <c r="H86" s="453"/>
      <c r="I86" s="453"/>
      <c r="J86" s="453"/>
      <c r="K86" s="453"/>
      <c r="L86" s="453"/>
      <c r="M86" s="451"/>
      <c r="N86" s="454" t="str">
        <f t="shared" si="2"/>
        <v/>
      </c>
      <c r="O86" s="455"/>
      <c r="P86" s="456"/>
      <c r="Q86" s="457"/>
      <c r="R86" s="432" t="str">
        <f>IFERROR(IF('Overview - Section A'!$AN$5="Funding Request",VLOOKUP(E86,'Overview - Section A'!$M$30:$P$31,4,FALSE),IF(Z86="","",Z86)),"")</f>
        <v/>
      </c>
      <c r="S86" s="432" t="b">
        <f t="shared" si="3"/>
        <v>0</v>
      </c>
      <c r="T86" s="432" t="s">
        <v>991</v>
      </c>
      <c r="U86" s="432" t="str">
        <f t="array" ref="U86">IFERROR(IF(INDEX('Overview - Section A'!$AB$119:$AB$173,MATCH(LEFT(C86,255),LEFT('Overview - Section A'!$W$119:$W$173,255),0))=0,"",INDEX('Overview - Section A'!$AB$119:$AB$173,MATCH(LEFT(C86,255),LEFT('Overview - Section A'!$W$119:$W$173,255),0))),"")</f>
        <v>a1M36000004b8WIEAY</v>
      </c>
      <c r="V86" s="458" t="str">
        <f>IFERROR(IF('Overview - Section A'!$AN$5="Funding Request",IF('Reference Records'!$B$157&lt;&gt;"",VLOOKUP(N86,'Reference Records'!$B$157:$C$158,2,FALSE),VLOOKUP(N86,'Reference Records'!$A$170:$C$171,3,FALSE)),VLOOKUP(N86,'Reference Records'!$A$174:$C$176,3,FALSE)),"")</f>
        <v/>
      </c>
      <c r="W86" s="459" t="s">
        <v>538</v>
      </c>
      <c r="X86" s="459"/>
      <c r="Y86" s="458"/>
      <c r="Z86" s="458"/>
      <c r="AA86" s="216"/>
      <c r="AB86" s="161"/>
      <c r="AC86" s="51"/>
    </row>
    <row r="87" spans="1:40" ht="47.1" customHeight="1" x14ac:dyDescent="0.3">
      <c r="A87" s="366">
        <v>79</v>
      </c>
      <c r="B87" s="449" t="str">
        <f>IFERROR(IF(D87="","",VLOOKUP(W87,'Reference records(soft deleted)'!$B$46:$D$62,3,FALSE)),"")</f>
        <v/>
      </c>
      <c r="C87" s="449" t="str">
        <f>IFERROR(IF(D87="","",VLOOKUP(X87,'Reference records(soft deleted)'!$B$109:$D$181,3,FALSE)),"")</f>
        <v/>
      </c>
      <c r="D87" s="450"/>
      <c r="E87" s="451" t="str">
        <f>IF('Overview - Section A'!$AN$5="Funding Request",IF(F87="Funding Request Place Holder","",F87),"")</f>
        <v/>
      </c>
      <c r="F87" s="452" t="str">
        <f>IFERROR(IF(Z87="","",VLOOKUP(Z87,'Overview - Section A'!$P$30:$Q$31,2,FALSE)),"")</f>
        <v/>
      </c>
      <c r="G87" s="453"/>
      <c r="H87" s="453"/>
      <c r="I87" s="453"/>
      <c r="J87" s="453"/>
      <c r="K87" s="453"/>
      <c r="L87" s="453"/>
      <c r="M87" s="451"/>
      <c r="N87" s="454" t="str">
        <f t="shared" si="2"/>
        <v/>
      </c>
      <c r="O87" s="455"/>
      <c r="P87" s="456"/>
      <c r="Q87" s="457"/>
      <c r="R87" s="432" t="str">
        <f>IFERROR(IF('Overview - Section A'!$AN$5="Funding Request",VLOOKUP(E87,'Overview - Section A'!$M$30:$P$31,4,FALSE),IF(Z87="","",Z87)),"")</f>
        <v/>
      </c>
      <c r="S87" s="432" t="b">
        <f t="shared" si="3"/>
        <v>0</v>
      </c>
      <c r="T87" s="432" t="s">
        <v>992</v>
      </c>
      <c r="U87" s="432" t="str">
        <f t="array" ref="U87">IFERROR(IF(INDEX('Overview - Section A'!$AB$119:$AB$173,MATCH(LEFT(C87,255),LEFT('Overview - Section A'!$W$119:$W$173,255),0))=0,"",INDEX('Overview - Section A'!$AB$119:$AB$173,MATCH(LEFT(C87,255),LEFT('Overview - Section A'!$W$119:$W$173,255),0))),"")</f>
        <v>a1M36000004b8WIEAY</v>
      </c>
      <c r="V87" s="458" t="str">
        <f>IFERROR(IF('Overview - Section A'!$AN$5="Funding Request",IF('Reference Records'!$B$157&lt;&gt;"",VLOOKUP(N87,'Reference Records'!$B$157:$C$158,2,FALSE),VLOOKUP(N87,'Reference Records'!$A$170:$C$171,3,FALSE)),VLOOKUP(N87,'Reference Records'!$A$174:$C$176,3,FALSE)),"")</f>
        <v/>
      </c>
      <c r="W87" s="459" t="s">
        <v>538</v>
      </c>
      <c r="X87" s="459"/>
      <c r="Y87" s="458"/>
      <c r="Z87" s="458"/>
      <c r="AA87" s="216"/>
      <c r="AB87" s="161"/>
      <c r="AC87" s="51"/>
    </row>
    <row r="88" spans="1:40" ht="47.1" customHeight="1" x14ac:dyDescent="0.3">
      <c r="A88" s="366">
        <v>80</v>
      </c>
      <c r="B88" s="449" t="str">
        <f>IFERROR(IF(D88="","",VLOOKUP(W88,'Reference records(soft deleted)'!$B$46:$D$62,3,FALSE)),"")</f>
        <v/>
      </c>
      <c r="C88" s="449" t="str">
        <f>IFERROR(IF(D88="","",VLOOKUP(X88,'Reference records(soft deleted)'!$B$109:$D$181,3,FALSE)),"")</f>
        <v/>
      </c>
      <c r="D88" s="450"/>
      <c r="E88" s="451" t="str">
        <f>IF('Overview - Section A'!$AN$5="Funding Request",IF(F88="Funding Request Place Holder","",F88),"")</f>
        <v/>
      </c>
      <c r="F88" s="452" t="str">
        <f>IFERROR(IF(Z88="","",VLOOKUP(Z88,'Overview - Section A'!$P$30:$Q$31,2,FALSE)),"")</f>
        <v/>
      </c>
      <c r="G88" s="453"/>
      <c r="H88" s="453"/>
      <c r="I88" s="453"/>
      <c r="J88" s="453"/>
      <c r="K88" s="453"/>
      <c r="L88" s="453"/>
      <c r="M88" s="451"/>
      <c r="N88" s="454" t="str">
        <f t="shared" si="2"/>
        <v/>
      </c>
      <c r="O88" s="455"/>
      <c r="P88" s="456"/>
      <c r="Q88" s="457"/>
      <c r="R88" s="432" t="str">
        <f>IFERROR(IF('Overview - Section A'!$AN$5="Funding Request",VLOOKUP(E88,'Overview - Section A'!$M$30:$P$31,4,FALSE),IF(Z88="","",Z88)),"")</f>
        <v/>
      </c>
      <c r="S88" s="432" t="b">
        <f t="shared" si="3"/>
        <v>0</v>
      </c>
      <c r="T88" s="432" t="s">
        <v>993</v>
      </c>
      <c r="U88" s="432" t="str">
        <f t="array" ref="U88">IFERROR(IF(INDEX('Overview - Section A'!$AB$119:$AB$173,MATCH(LEFT(C88,255),LEFT('Overview - Section A'!$W$119:$W$173,255),0))=0,"",INDEX('Overview - Section A'!$AB$119:$AB$173,MATCH(LEFT(C88,255),LEFT('Overview - Section A'!$W$119:$W$173,255),0))),"")</f>
        <v>a1M36000004b8WIEAY</v>
      </c>
      <c r="V88" s="458" t="str">
        <f>IFERROR(IF('Overview - Section A'!$AN$5="Funding Request",IF('Reference Records'!$B$157&lt;&gt;"",VLOOKUP(N88,'Reference Records'!$B$157:$C$158,2,FALSE),VLOOKUP(N88,'Reference Records'!$A$170:$C$171,3,FALSE)),VLOOKUP(N88,'Reference Records'!$A$174:$C$176,3,FALSE)),"")</f>
        <v/>
      </c>
      <c r="W88" s="459" t="s">
        <v>538</v>
      </c>
      <c r="X88" s="459"/>
      <c r="Y88" s="458"/>
      <c r="Z88" s="458"/>
      <c r="AA88" s="216"/>
      <c r="AB88" s="161"/>
      <c r="AC88" s="51"/>
    </row>
    <row r="89" spans="1:40" ht="1.5" customHeight="1" thickBot="1" x14ac:dyDescent="0.35">
      <c r="A89" s="65"/>
      <c r="B89" s="66"/>
      <c r="C89" s="66"/>
      <c r="D89" s="66"/>
      <c r="E89" s="66"/>
      <c r="F89" s="66"/>
      <c r="G89" s="66"/>
      <c r="H89" s="66"/>
      <c r="I89" s="66"/>
      <c r="J89" s="66"/>
      <c r="K89" s="66"/>
      <c r="L89" s="66"/>
      <c r="M89" s="66"/>
      <c r="N89" s="66"/>
      <c r="O89" s="66"/>
      <c r="P89" s="66"/>
      <c r="Q89" s="66"/>
      <c r="R89" s="66"/>
      <c r="S89" s="66"/>
      <c r="T89" s="66"/>
      <c r="U89" s="66"/>
      <c r="V89" s="61"/>
      <c r="AC89" s="61"/>
    </row>
    <row r="90" spans="1:40" ht="35.85" customHeight="1" thickBot="1" x14ac:dyDescent="0.35">
      <c r="E90" s="68"/>
      <c r="F90" s="68"/>
      <c r="G90" s="68"/>
      <c r="H90" s="68"/>
      <c r="I90" s="68"/>
      <c r="J90" s="68"/>
      <c r="K90" s="68"/>
      <c r="L90" s="68"/>
      <c r="M90" s="68"/>
      <c r="N90" s="68"/>
      <c r="W90" s="49"/>
      <c r="X90" s="49"/>
      <c r="Y90" s="49"/>
      <c r="Z90" s="49"/>
      <c r="AA90" s="49"/>
      <c r="AB90" s="49"/>
      <c r="AC90" s="49"/>
    </row>
    <row r="91" spans="1:40" ht="45.75" customHeight="1" thickBot="1" x14ac:dyDescent="0.35">
      <c r="A91" s="512" t="s">
        <v>171</v>
      </c>
      <c r="B91" s="513"/>
      <c r="C91" s="513"/>
      <c r="D91" s="513"/>
      <c r="E91" s="513"/>
      <c r="F91" s="129"/>
      <c r="G91" s="129"/>
      <c r="H91" s="129"/>
      <c r="I91" s="129"/>
      <c r="J91" s="129"/>
      <c r="K91" s="129"/>
      <c r="L91" s="129"/>
      <c r="M91" s="130"/>
      <c r="N91" s="68"/>
    </row>
    <row r="92" spans="1:40" ht="45.75" customHeight="1" x14ac:dyDescent="0.3">
      <c r="A92" s="378" t="s">
        <v>128</v>
      </c>
      <c r="B92" s="378" t="s">
        <v>89</v>
      </c>
      <c r="C92" s="378" t="s">
        <v>182</v>
      </c>
      <c r="D92" s="378" t="s">
        <v>142</v>
      </c>
      <c r="E92" s="378" t="s">
        <v>133</v>
      </c>
      <c r="F92" s="382" t="s">
        <v>162</v>
      </c>
      <c r="G92" s="382" t="s">
        <v>62</v>
      </c>
      <c r="H92" s="382" t="s">
        <v>0</v>
      </c>
      <c r="I92" s="382" t="s">
        <v>96</v>
      </c>
      <c r="J92" s="382" t="s">
        <v>60</v>
      </c>
      <c r="K92" s="382" t="s">
        <v>97</v>
      </c>
      <c r="L92" s="460" t="s">
        <v>62</v>
      </c>
      <c r="M92" s="127"/>
      <c r="N92" s="68"/>
    </row>
    <row r="93" spans="1:40" ht="171.6" hidden="1" x14ac:dyDescent="0.3">
      <c r="A93" s="366" t="s">
        <v>93</v>
      </c>
      <c r="B93" s="383" t="str">
        <f>IF(A93=A92,"",IF(VLOOKUP(A93,$A$8:$D$90,4,FALSE)=0,"",VLOOKUP(A93,$A$8:$D$90,4,FALSE)))</f>
        <v>[Key Activity]</v>
      </c>
      <c r="C93" s="384" t="str">
        <f ca="1">TEXT(IFERROR(INDEX('Overview - Section A'!$A$37:$A$44,MATCH(G93,'Overview - Section A'!$U$37:$U$44,0)),""),"d-mmm-yy") &amp;" to " &amp; TEXT(IFERROR(INDEX('Overview - Section A'!$E$37:$E$44,MATCH(G93,'Overview - Section A'!$U$37:$U$44,0)),""),"d-mmm-yy")</f>
        <v xml:space="preserve"> to </v>
      </c>
      <c r="D93" s="461" t="s">
        <v>94</v>
      </c>
      <c r="E93" s="461" t="s">
        <v>95</v>
      </c>
      <c r="F93" s="458" t="str">
        <f>IF(VLOOKUP(A93,$A$8:$D$90,4,FALSE)=0,"",VLOOKUP(A93,$A$8:$D$90,4,FALSE))</f>
        <v>[Key Activity]</v>
      </c>
      <c r="G93" s="462" t="s">
        <v>61</v>
      </c>
      <c r="H93" s="462" t="s">
        <v>47</v>
      </c>
      <c r="I93" s="463" t="b">
        <f>IFERROR(TRUE,FALSE)</f>
        <v>1</v>
      </c>
      <c r="J93" s="463" t="b">
        <f>IFERROR(IF(VLOOKUP(A93,$A$8:$D$90,4,FALSE)&lt;&gt;"",TRUE,FALSE),FALSE)</f>
        <v>1</v>
      </c>
      <c r="K93" s="463" t="str">
        <f>IFERROR(VLOOKUP(A93,$A$8:$T$90,20,FALSE),"")</f>
        <v>[Record ID]</v>
      </c>
      <c r="L93" s="464" t="s">
        <v>61</v>
      </c>
      <c r="M93" s="131"/>
      <c r="N93" s="68"/>
      <c r="AM93" s="5"/>
      <c r="AN93" s="5"/>
    </row>
    <row r="94" spans="1:40" ht="280.8" x14ac:dyDescent="0.3">
      <c r="A94" s="366">
        <v>1</v>
      </c>
      <c r="B94" s="383" t="str">
        <f t="shared" ref="B94:B157" si="4">IF(A94=A93,"",IF(VLOOKUP(A94,$A$8:$D$90,4,FALSE)=0,"",VLOOKUP(A94,$A$8:$D$90,4,FALSE)))</f>
        <v/>
      </c>
      <c r="C94" s="384" t="str">
        <f ca="1">TEXT(IFERROR(INDEX('Overview - Section A'!$A$37:$A$44,MATCH(G94,'Overview - Section A'!$U$37:$U$44,0)),""),"d-mmm-yy") &amp;" to " &amp; TEXT(IFERROR(INDEX('Overview - Section A'!$E$37:$E$44,MATCH(G94,'Overview - Section A'!$U$37:$U$44,0)),""),"d-mmm-yy")</f>
        <v>1-Jan-18 to 30-Jun-18</v>
      </c>
      <c r="D94" s="461"/>
      <c r="E94" s="461"/>
      <c r="F94" s="458" t="str">
        <f t="shared" ref="F94:F157" si="5">IF(VLOOKUP(A94,$A$8:$D$90,4,FALSE)=0,"",VLOOKUP(A94,$A$8:$D$90,4,FALSE))</f>
        <v/>
      </c>
      <c r="G94" s="462" t="s">
        <v>410</v>
      </c>
      <c r="H94" s="462"/>
      <c r="I94" s="463" t="b">
        <f t="shared" ref="I94:I157" si="6">IFERROR(TRUE,FALSE)</f>
        <v>1</v>
      </c>
      <c r="J94" s="463" t="b">
        <f t="shared" ref="J94:J157" si="7">IFERROR(IF(VLOOKUP(A94,$A$8:$D$90,4,FALSE)&lt;&gt;"",TRUE,FALSE),FALSE)</f>
        <v>0</v>
      </c>
      <c r="K94" s="463" t="str">
        <f t="shared" ref="K94:K157" si="8">IFERROR(VLOOKUP(A94,$A$8:$T$90,20,FALSE),"")</f>
        <v>a1N36000004vIfcEAE</v>
      </c>
      <c r="L94" s="464" t="s">
        <v>994</v>
      </c>
      <c r="M94" s="131"/>
      <c r="N94" s="68"/>
      <c r="AM94" s="5"/>
      <c r="AN94" s="5"/>
    </row>
    <row r="95" spans="1:40" ht="280.8" x14ac:dyDescent="0.3">
      <c r="A95" s="366">
        <v>1</v>
      </c>
      <c r="B95" s="383" t="str">
        <f t="shared" si="4"/>
        <v/>
      </c>
      <c r="C95" s="384" t="str">
        <f ca="1">TEXT(IFERROR(INDEX('Overview - Section A'!$A$37:$A$44,MATCH(G95,'Overview - Section A'!$U$37:$U$44,0)),""),"d-mmm-yy") &amp;" to " &amp; TEXT(IFERROR(INDEX('Overview - Section A'!$E$37:$E$44,MATCH(G95,'Overview - Section A'!$U$37:$U$44,0)),""),"d-mmm-yy")</f>
        <v>1-Jul-18 to 31-Dec-18</v>
      </c>
      <c r="D95" s="461"/>
      <c r="E95" s="461"/>
      <c r="F95" s="458" t="str">
        <f t="shared" si="5"/>
        <v/>
      </c>
      <c r="G95" s="462" t="s">
        <v>412</v>
      </c>
      <c r="H95" s="462"/>
      <c r="I95" s="463" t="b">
        <f t="shared" si="6"/>
        <v>1</v>
      </c>
      <c r="J95" s="463" t="b">
        <f t="shared" si="7"/>
        <v>0</v>
      </c>
      <c r="K95" s="463" t="str">
        <f t="shared" si="8"/>
        <v>a1N36000004vIfcEAE</v>
      </c>
      <c r="L95" s="464" t="s">
        <v>995</v>
      </c>
      <c r="M95" s="131"/>
      <c r="N95" s="68"/>
      <c r="AM95" s="5"/>
      <c r="AN95" s="5"/>
    </row>
    <row r="96" spans="1:40" ht="280.8" x14ac:dyDescent="0.3">
      <c r="A96" s="366">
        <v>1</v>
      </c>
      <c r="B96" s="383" t="str">
        <f t="shared" si="4"/>
        <v/>
      </c>
      <c r="C96" s="384" t="str">
        <f ca="1">TEXT(IFERROR(INDEX('Overview - Section A'!$A$37:$A$44,MATCH(G96,'Overview - Section A'!$U$37:$U$44,0)),""),"d-mmm-yy") &amp;" to " &amp; TEXT(IFERROR(INDEX('Overview - Section A'!$E$37:$E$44,MATCH(G96,'Overview - Section A'!$U$37:$U$44,0)),""),"d-mmm-yy")</f>
        <v>1-Jan-19 to 30-Jun-19</v>
      </c>
      <c r="D96" s="461"/>
      <c r="E96" s="461"/>
      <c r="F96" s="458" t="str">
        <f t="shared" si="5"/>
        <v/>
      </c>
      <c r="G96" s="462" t="s">
        <v>414</v>
      </c>
      <c r="H96" s="462"/>
      <c r="I96" s="463" t="b">
        <f t="shared" si="6"/>
        <v>1</v>
      </c>
      <c r="J96" s="463" t="b">
        <f t="shared" si="7"/>
        <v>0</v>
      </c>
      <c r="K96" s="463" t="str">
        <f t="shared" si="8"/>
        <v>a1N36000004vIfcEAE</v>
      </c>
      <c r="L96" s="464" t="s">
        <v>996</v>
      </c>
      <c r="M96" s="131"/>
      <c r="N96" s="68"/>
      <c r="AM96" s="5"/>
      <c r="AN96" s="5"/>
    </row>
    <row r="97" spans="1:40" ht="280.8" x14ac:dyDescent="0.3">
      <c r="A97" s="366">
        <v>1</v>
      </c>
      <c r="B97" s="383" t="str">
        <f t="shared" si="4"/>
        <v/>
      </c>
      <c r="C97" s="384" t="str">
        <f ca="1">TEXT(IFERROR(INDEX('Overview - Section A'!$A$37:$A$44,MATCH(G97,'Overview - Section A'!$U$37:$U$44,0)),""),"d-mmm-yy") &amp;" to " &amp; TEXT(IFERROR(INDEX('Overview - Section A'!$E$37:$E$44,MATCH(G97,'Overview - Section A'!$U$37:$U$44,0)),""),"d-mmm-yy")</f>
        <v>1-Jul-19 to 31-Dec-19</v>
      </c>
      <c r="D97" s="461"/>
      <c r="E97" s="461"/>
      <c r="F97" s="458" t="str">
        <f t="shared" si="5"/>
        <v/>
      </c>
      <c r="G97" s="462" t="s">
        <v>416</v>
      </c>
      <c r="H97" s="462"/>
      <c r="I97" s="463" t="b">
        <f t="shared" si="6"/>
        <v>1</v>
      </c>
      <c r="J97" s="463" t="b">
        <f t="shared" si="7"/>
        <v>0</v>
      </c>
      <c r="K97" s="463" t="str">
        <f t="shared" si="8"/>
        <v>a1N36000004vIfcEAE</v>
      </c>
      <c r="L97" s="464" t="s">
        <v>997</v>
      </c>
      <c r="M97" s="131"/>
      <c r="N97" s="68"/>
      <c r="AM97" s="5"/>
      <c r="AN97" s="5"/>
    </row>
    <row r="98" spans="1:40" ht="280.8" x14ac:dyDescent="0.3">
      <c r="A98" s="366">
        <v>1</v>
      </c>
      <c r="B98" s="383" t="str">
        <f t="shared" si="4"/>
        <v/>
      </c>
      <c r="C98" s="384" t="str">
        <f ca="1">TEXT(IFERROR(INDEX('Overview - Section A'!$A$37:$A$44,MATCH(G98,'Overview - Section A'!$U$37:$U$44,0)),""),"d-mmm-yy") &amp;" to " &amp; TEXT(IFERROR(INDEX('Overview - Section A'!$E$37:$E$44,MATCH(G98,'Overview - Section A'!$U$37:$U$44,0)),""),"d-mmm-yy")</f>
        <v>1-Jan-20 to 30-Jun-20</v>
      </c>
      <c r="D98" s="461"/>
      <c r="E98" s="461"/>
      <c r="F98" s="458" t="str">
        <f t="shared" si="5"/>
        <v/>
      </c>
      <c r="G98" s="462" t="s">
        <v>418</v>
      </c>
      <c r="H98" s="462"/>
      <c r="I98" s="463" t="b">
        <f t="shared" si="6"/>
        <v>1</v>
      </c>
      <c r="J98" s="463" t="b">
        <f t="shared" si="7"/>
        <v>0</v>
      </c>
      <c r="K98" s="463" t="str">
        <f t="shared" si="8"/>
        <v>a1N36000004vIfcEAE</v>
      </c>
      <c r="L98" s="464" t="s">
        <v>998</v>
      </c>
      <c r="M98" s="131"/>
      <c r="N98" s="68"/>
      <c r="AM98" s="5"/>
      <c r="AN98" s="5"/>
    </row>
    <row r="99" spans="1:40" ht="280.8" x14ac:dyDescent="0.3">
      <c r="A99" s="366">
        <v>1</v>
      </c>
      <c r="B99" s="383" t="str">
        <f t="shared" si="4"/>
        <v/>
      </c>
      <c r="C99" s="384" t="str">
        <f ca="1">TEXT(IFERROR(INDEX('Overview - Section A'!$A$37:$A$44,MATCH(G99,'Overview - Section A'!$U$37:$U$44,0)),""),"d-mmm-yy") &amp;" to " &amp; TEXT(IFERROR(INDEX('Overview - Section A'!$E$37:$E$44,MATCH(G99,'Overview - Section A'!$U$37:$U$44,0)),""),"d-mmm-yy")</f>
        <v>1-Jul-20 to 31-Dec-20</v>
      </c>
      <c r="D99" s="461"/>
      <c r="E99" s="461"/>
      <c r="F99" s="458" t="str">
        <f t="shared" si="5"/>
        <v/>
      </c>
      <c r="G99" s="462" t="s">
        <v>420</v>
      </c>
      <c r="H99" s="462"/>
      <c r="I99" s="463" t="b">
        <f t="shared" si="6"/>
        <v>1</v>
      </c>
      <c r="J99" s="463" t="b">
        <f t="shared" si="7"/>
        <v>0</v>
      </c>
      <c r="K99" s="463" t="str">
        <f t="shared" si="8"/>
        <v>a1N36000004vIfcEAE</v>
      </c>
      <c r="L99" s="464" t="s">
        <v>999</v>
      </c>
      <c r="M99" s="131"/>
      <c r="N99" s="68"/>
      <c r="AM99" s="5"/>
      <c r="AN99" s="5"/>
    </row>
    <row r="100" spans="1:40" ht="280.8" x14ac:dyDescent="0.3">
      <c r="A100" s="366">
        <v>2</v>
      </c>
      <c r="B100" s="383" t="str">
        <f t="shared" si="4"/>
        <v/>
      </c>
      <c r="C100" s="384" t="str">
        <f ca="1">TEXT(IFERROR(INDEX('Overview - Section A'!$A$37:$A$44,MATCH(G100,'Overview - Section A'!$U$37:$U$44,0)),""),"d-mmm-yy") &amp;" to " &amp; TEXT(IFERROR(INDEX('Overview - Section A'!$E$37:$E$44,MATCH(G100,'Overview - Section A'!$U$37:$U$44,0)),""),"d-mmm-yy")</f>
        <v>1-Jan-18 to 30-Jun-18</v>
      </c>
      <c r="D100" s="461"/>
      <c r="E100" s="461"/>
      <c r="F100" s="458" t="str">
        <f t="shared" si="5"/>
        <v/>
      </c>
      <c r="G100" s="462" t="s">
        <v>410</v>
      </c>
      <c r="H100" s="462"/>
      <c r="I100" s="463" t="b">
        <f t="shared" si="6"/>
        <v>1</v>
      </c>
      <c r="J100" s="463" t="b">
        <f t="shared" si="7"/>
        <v>0</v>
      </c>
      <c r="K100" s="463" t="str">
        <f t="shared" si="8"/>
        <v>a1N36000004vIfdEAE</v>
      </c>
      <c r="L100" s="464" t="s">
        <v>1000</v>
      </c>
      <c r="M100" s="131"/>
      <c r="N100" s="68"/>
      <c r="AM100" s="5"/>
      <c r="AN100" s="5"/>
    </row>
    <row r="101" spans="1:40" ht="280.8" x14ac:dyDescent="0.3">
      <c r="A101" s="366">
        <v>2</v>
      </c>
      <c r="B101" s="383" t="str">
        <f t="shared" si="4"/>
        <v/>
      </c>
      <c r="C101" s="384" t="str">
        <f ca="1">TEXT(IFERROR(INDEX('Overview - Section A'!$A$37:$A$44,MATCH(G101,'Overview - Section A'!$U$37:$U$44,0)),""),"d-mmm-yy") &amp;" to " &amp; TEXT(IFERROR(INDEX('Overview - Section A'!$E$37:$E$44,MATCH(G101,'Overview - Section A'!$U$37:$U$44,0)),""),"d-mmm-yy")</f>
        <v>1-Jul-18 to 31-Dec-18</v>
      </c>
      <c r="D101" s="461"/>
      <c r="E101" s="461"/>
      <c r="F101" s="458" t="str">
        <f t="shared" si="5"/>
        <v/>
      </c>
      <c r="G101" s="462" t="s">
        <v>412</v>
      </c>
      <c r="H101" s="462"/>
      <c r="I101" s="463" t="b">
        <f t="shared" si="6"/>
        <v>1</v>
      </c>
      <c r="J101" s="463" t="b">
        <f t="shared" si="7"/>
        <v>0</v>
      </c>
      <c r="K101" s="463" t="str">
        <f t="shared" si="8"/>
        <v>a1N36000004vIfdEAE</v>
      </c>
      <c r="L101" s="464" t="s">
        <v>1001</v>
      </c>
      <c r="M101" s="131"/>
      <c r="N101" s="68"/>
      <c r="AM101" s="5"/>
      <c r="AN101" s="5"/>
    </row>
    <row r="102" spans="1:40" ht="280.8" x14ac:dyDescent="0.3">
      <c r="A102" s="366">
        <v>2</v>
      </c>
      <c r="B102" s="383" t="str">
        <f t="shared" si="4"/>
        <v/>
      </c>
      <c r="C102" s="384" t="str">
        <f ca="1">TEXT(IFERROR(INDEX('Overview - Section A'!$A$37:$A$44,MATCH(G102,'Overview - Section A'!$U$37:$U$44,0)),""),"d-mmm-yy") &amp;" to " &amp; TEXT(IFERROR(INDEX('Overview - Section A'!$E$37:$E$44,MATCH(G102,'Overview - Section A'!$U$37:$U$44,0)),""),"d-mmm-yy")</f>
        <v>1-Jan-19 to 30-Jun-19</v>
      </c>
      <c r="D102" s="461"/>
      <c r="E102" s="461"/>
      <c r="F102" s="458" t="str">
        <f t="shared" si="5"/>
        <v/>
      </c>
      <c r="G102" s="462" t="s">
        <v>414</v>
      </c>
      <c r="H102" s="462"/>
      <c r="I102" s="463" t="b">
        <f t="shared" si="6"/>
        <v>1</v>
      </c>
      <c r="J102" s="463" t="b">
        <f t="shared" si="7"/>
        <v>0</v>
      </c>
      <c r="K102" s="463" t="str">
        <f t="shared" si="8"/>
        <v>a1N36000004vIfdEAE</v>
      </c>
      <c r="L102" s="464" t="s">
        <v>1002</v>
      </c>
      <c r="M102" s="131"/>
      <c r="N102" s="68"/>
      <c r="AM102" s="5"/>
      <c r="AN102" s="5"/>
    </row>
    <row r="103" spans="1:40" ht="280.8" x14ac:dyDescent="0.3">
      <c r="A103" s="366">
        <v>2</v>
      </c>
      <c r="B103" s="383" t="str">
        <f t="shared" si="4"/>
        <v/>
      </c>
      <c r="C103" s="384" t="str">
        <f ca="1">TEXT(IFERROR(INDEX('Overview - Section A'!$A$37:$A$44,MATCH(G103,'Overview - Section A'!$U$37:$U$44,0)),""),"d-mmm-yy") &amp;" to " &amp; TEXT(IFERROR(INDEX('Overview - Section A'!$E$37:$E$44,MATCH(G103,'Overview - Section A'!$U$37:$U$44,0)),""),"d-mmm-yy")</f>
        <v>1-Jul-19 to 31-Dec-19</v>
      </c>
      <c r="D103" s="461"/>
      <c r="E103" s="461"/>
      <c r="F103" s="458" t="str">
        <f t="shared" si="5"/>
        <v/>
      </c>
      <c r="G103" s="462" t="s">
        <v>416</v>
      </c>
      <c r="H103" s="462"/>
      <c r="I103" s="463" t="b">
        <f t="shared" si="6"/>
        <v>1</v>
      </c>
      <c r="J103" s="463" t="b">
        <f t="shared" si="7"/>
        <v>0</v>
      </c>
      <c r="K103" s="463" t="str">
        <f t="shared" si="8"/>
        <v>a1N36000004vIfdEAE</v>
      </c>
      <c r="L103" s="464" t="s">
        <v>1003</v>
      </c>
      <c r="M103" s="131"/>
      <c r="N103" s="68"/>
      <c r="AM103" s="5"/>
      <c r="AN103" s="5"/>
    </row>
    <row r="104" spans="1:40" ht="280.8" x14ac:dyDescent="0.3">
      <c r="A104" s="366">
        <v>2</v>
      </c>
      <c r="B104" s="383" t="str">
        <f t="shared" si="4"/>
        <v/>
      </c>
      <c r="C104" s="384" t="str">
        <f ca="1">TEXT(IFERROR(INDEX('Overview - Section A'!$A$37:$A$44,MATCH(G104,'Overview - Section A'!$U$37:$U$44,0)),""),"d-mmm-yy") &amp;" to " &amp; TEXT(IFERROR(INDEX('Overview - Section A'!$E$37:$E$44,MATCH(G104,'Overview - Section A'!$U$37:$U$44,0)),""),"d-mmm-yy")</f>
        <v>1-Jan-20 to 30-Jun-20</v>
      </c>
      <c r="D104" s="461"/>
      <c r="E104" s="461"/>
      <c r="F104" s="458" t="str">
        <f t="shared" si="5"/>
        <v/>
      </c>
      <c r="G104" s="462" t="s">
        <v>418</v>
      </c>
      <c r="H104" s="462"/>
      <c r="I104" s="463" t="b">
        <f t="shared" si="6"/>
        <v>1</v>
      </c>
      <c r="J104" s="463" t="b">
        <f t="shared" si="7"/>
        <v>0</v>
      </c>
      <c r="K104" s="463" t="str">
        <f t="shared" si="8"/>
        <v>a1N36000004vIfdEAE</v>
      </c>
      <c r="L104" s="464" t="s">
        <v>1004</v>
      </c>
      <c r="M104" s="131"/>
      <c r="N104" s="68"/>
      <c r="AM104" s="5"/>
      <c r="AN104" s="5"/>
    </row>
    <row r="105" spans="1:40" ht="280.8" x14ac:dyDescent="0.3">
      <c r="A105" s="366">
        <v>2</v>
      </c>
      <c r="B105" s="383" t="str">
        <f t="shared" si="4"/>
        <v/>
      </c>
      <c r="C105" s="384" t="str">
        <f ca="1">TEXT(IFERROR(INDEX('Overview - Section A'!$A$37:$A$44,MATCH(G105,'Overview - Section A'!$U$37:$U$44,0)),""),"d-mmm-yy") &amp;" to " &amp; TEXT(IFERROR(INDEX('Overview - Section A'!$E$37:$E$44,MATCH(G105,'Overview - Section A'!$U$37:$U$44,0)),""),"d-mmm-yy")</f>
        <v>1-Jul-20 to 31-Dec-20</v>
      </c>
      <c r="D105" s="461"/>
      <c r="E105" s="461"/>
      <c r="F105" s="458" t="str">
        <f t="shared" si="5"/>
        <v/>
      </c>
      <c r="G105" s="462" t="s">
        <v>420</v>
      </c>
      <c r="H105" s="462"/>
      <c r="I105" s="463" t="b">
        <f t="shared" si="6"/>
        <v>1</v>
      </c>
      <c r="J105" s="463" t="b">
        <f t="shared" si="7"/>
        <v>0</v>
      </c>
      <c r="K105" s="463" t="str">
        <f t="shared" si="8"/>
        <v>a1N36000004vIfdEAE</v>
      </c>
      <c r="L105" s="464" t="s">
        <v>1005</v>
      </c>
      <c r="M105" s="131"/>
      <c r="N105" s="68"/>
      <c r="AM105" s="5"/>
      <c r="AN105" s="5"/>
    </row>
    <row r="106" spans="1:40" ht="280.8" x14ac:dyDescent="0.3">
      <c r="A106" s="366">
        <v>3</v>
      </c>
      <c r="B106" s="383" t="str">
        <f t="shared" si="4"/>
        <v/>
      </c>
      <c r="C106" s="384" t="str">
        <f ca="1">TEXT(IFERROR(INDEX('Overview - Section A'!$A$37:$A$44,MATCH(G106,'Overview - Section A'!$U$37:$U$44,0)),""),"d-mmm-yy") &amp;" to " &amp; TEXT(IFERROR(INDEX('Overview - Section A'!$E$37:$E$44,MATCH(G106,'Overview - Section A'!$U$37:$U$44,0)),""),"d-mmm-yy")</f>
        <v>1-Jan-18 to 30-Jun-18</v>
      </c>
      <c r="D106" s="461"/>
      <c r="E106" s="461"/>
      <c r="F106" s="458" t="str">
        <f t="shared" si="5"/>
        <v/>
      </c>
      <c r="G106" s="462" t="s">
        <v>410</v>
      </c>
      <c r="H106" s="462"/>
      <c r="I106" s="463" t="b">
        <f t="shared" si="6"/>
        <v>1</v>
      </c>
      <c r="J106" s="463" t="b">
        <f t="shared" si="7"/>
        <v>0</v>
      </c>
      <c r="K106" s="463" t="str">
        <f t="shared" si="8"/>
        <v>a1N36000004vIfeEAE</v>
      </c>
      <c r="L106" s="464" t="s">
        <v>1006</v>
      </c>
      <c r="M106" s="131"/>
      <c r="N106" s="68"/>
      <c r="AM106" s="5"/>
      <c r="AN106" s="5"/>
    </row>
    <row r="107" spans="1:40" ht="280.8" x14ac:dyDescent="0.3">
      <c r="A107" s="366">
        <v>3</v>
      </c>
      <c r="B107" s="383" t="str">
        <f t="shared" si="4"/>
        <v/>
      </c>
      <c r="C107" s="384" t="str">
        <f ca="1">TEXT(IFERROR(INDEX('Overview - Section A'!$A$37:$A$44,MATCH(G107,'Overview - Section A'!$U$37:$U$44,0)),""),"d-mmm-yy") &amp;" to " &amp; TEXT(IFERROR(INDEX('Overview - Section A'!$E$37:$E$44,MATCH(G107,'Overview - Section A'!$U$37:$U$44,0)),""),"d-mmm-yy")</f>
        <v>1-Jul-18 to 31-Dec-18</v>
      </c>
      <c r="D107" s="461"/>
      <c r="E107" s="461"/>
      <c r="F107" s="458" t="str">
        <f t="shared" si="5"/>
        <v/>
      </c>
      <c r="G107" s="462" t="s">
        <v>412</v>
      </c>
      <c r="H107" s="462"/>
      <c r="I107" s="463" t="b">
        <f t="shared" si="6"/>
        <v>1</v>
      </c>
      <c r="J107" s="463" t="b">
        <f t="shared" si="7"/>
        <v>0</v>
      </c>
      <c r="K107" s="463" t="str">
        <f t="shared" si="8"/>
        <v>a1N36000004vIfeEAE</v>
      </c>
      <c r="L107" s="464" t="s">
        <v>1007</v>
      </c>
      <c r="M107" s="131"/>
      <c r="N107" s="68"/>
      <c r="AM107" s="5"/>
      <c r="AN107" s="5"/>
    </row>
    <row r="108" spans="1:40" ht="280.8" x14ac:dyDescent="0.3">
      <c r="A108" s="366">
        <v>3</v>
      </c>
      <c r="B108" s="383" t="str">
        <f t="shared" si="4"/>
        <v/>
      </c>
      <c r="C108" s="384" t="str">
        <f ca="1">TEXT(IFERROR(INDEX('Overview - Section A'!$A$37:$A$44,MATCH(G108,'Overview - Section A'!$U$37:$U$44,0)),""),"d-mmm-yy") &amp;" to " &amp; TEXT(IFERROR(INDEX('Overview - Section A'!$E$37:$E$44,MATCH(G108,'Overview - Section A'!$U$37:$U$44,0)),""),"d-mmm-yy")</f>
        <v>1-Jan-19 to 30-Jun-19</v>
      </c>
      <c r="D108" s="461"/>
      <c r="E108" s="461"/>
      <c r="F108" s="458" t="str">
        <f t="shared" si="5"/>
        <v/>
      </c>
      <c r="G108" s="462" t="s">
        <v>414</v>
      </c>
      <c r="H108" s="462"/>
      <c r="I108" s="463" t="b">
        <f t="shared" si="6"/>
        <v>1</v>
      </c>
      <c r="J108" s="463" t="b">
        <f t="shared" si="7"/>
        <v>0</v>
      </c>
      <c r="K108" s="463" t="str">
        <f t="shared" si="8"/>
        <v>a1N36000004vIfeEAE</v>
      </c>
      <c r="L108" s="464" t="s">
        <v>1008</v>
      </c>
      <c r="M108" s="131"/>
      <c r="N108" s="68"/>
      <c r="AM108" s="5"/>
      <c r="AN108" s="5"/>
    </row>
    <row r="109" spans="1:40" ht="280.8" x14ac:dyDescent="0.3">
      <c r="A109" s="366">
        <v>3</v>
      </c>
      <c r="B109" s="383" t="str">
        <f t="shared" si="4"/>
        <v/>
      </c>
      <c r="C109" s="384" t="str">
        <f ca="1">TEXT(IFERROR(INDEX('Overview - Section A'!$A$37:$A$44,MATCH(G109,'Overview - Section A'!$U$37:$U$44,0)),""),"d-mmm-yy") &amp;" to " &amp; TEXT(IFERROR(INDEX('Overview - Section A'!$E$37:$E$44,MATCH(G109,'Overview - Section A'!$U$37:$U$44,0)),""),"d-mmm-yy")</f>
        <v>1-Jul-19 to 31-Dec-19</v>
      </c>
      <c r="D109" s="461"/>
      <c r="E109" s="461"/>
      <c r="F109" s="458" t="str">
        <f t="shared" si="5"/>
        <v/>
      </c>
      <c r="G109" s="462" t="s">
        <v>416</v>
      </c>
      <c r="H109" s="462"/>
      <c r="I109" s="463" t="b">
        <f t="shared" si="6"/>
        <v>1</v>
      </c>
      <c r="J109" s="463" t="b">
        <f t="shared" si="7"/>
        <v>0</v>
      </c>
      <c r="K109" s="463" t="str">
        <f t="shared" si="8"/>
        <v>a1N36000004vIfeEAE</v>
      </c>
      <c r="L109" s="464" t="s">
        <v>1009</v>
      </c>
      <c r="M109" s="131"/>
      <c r="N109" s="68"/>
      <c r="AM109" s="5"/>
      <c r="AN109" s="5"/>
    </row>
    <row r="110" spans="1:40" ht="280.8" x14ac:dyDescent="0.3">
      <c r="A110" s="366">
        <v>3</v>
      </c>
      <c r="B110" s="383" t="str">
        <f t="shared" si="4"/>
        <v/>
      </c>
      <c r="C110" s="384" t="str">
        <f ca="1">TEXT(IFERROR(INDEX('Overview - Section A'!$A$37:$A$44,MATCH(G110,'Overview - Section A'!$U$37:$U$44,0)),""),"d-mmm-yy") &amp;" to " &amp; TEXT(IFERROR(INDEX('Overview - Section A'!$E$37:$E$44,MATCH(G110,'Overview - Section A'!$U$37:$U$44,0)),""),"d-mmm-yy")</f>
        <v>1-Jan-20 to 30-Jun-20</v>
      </c>
      <c r="D110" s="461"/>
      <c r="E110" s="461"/>
      <c r="F110" s="458" t="str">
        <f t="shared" si="5"/>
        <v/>
      </c>
      <c r="G110" s="462" t="s">
        <v>418</v>
      </c>
      <c r="H110" s="462"/>
      <c r="I110" s="463" t="b">
        <f t="shared" si="6"/>
        <v>1</v>
      </c>
      <c r="J110" s="463" t="b">
        <f t="shared" si="7"/>
        <v>0</v>
      </c>
      <c r="K110" s="463" t="str">
        <f t="shared" si="8"/>
        <v>a1N36000004vIfeEAE</v>
      </c>
      <c r="L110" s="464" t="s">
        <v>1010</v>
      </c>
      <c r="M110" s="131"/>
      <c r="N110" s="68"/>
      <c r="AM110" s="5"/>
      <c r="AN110" s="5"/>
    </row>
    <row r="111" spans="1:40" ht="280.8" x14ac:dyDescent="0.3">
      <c r="A111" s="366">
        <v>3</v>
      </c>
      <c r="B111" s="383" t="str">
        <f t="shared" si="4"/>
        <v/>
      </c>
      <c r="C111" s="384" t="str">
        <f ca="1">TEXT(IFERROR(INDEX('Overview - Section A'!$A$37:$A$44,MATCH(G111,'Overview - Section A'!$U$37:$U$44,0)),""),"d-mmm-yy") &amp;" to " &amp; TEXT(IFERROR(INDEX('Overview - Section A'!$E$37:$E$44,MATCH(G111,'Overview - Section A'!$U$37:$U$44,0)),""),"d-mmm-yy")</f>
        <v>1-Jul-20 to 31-Dec-20</v>
      </c>
      <c r="D111" s="461"/>
      <c r="E111" s="461"/>
      <c r="F111" s="458" t="str">
        <f t="shared" si="5"/>
        <v/>
      </c>
      <c r="G111" s="462" t="s">
        <v>420</v>
      </c>
      <c r="H111" s="462"/>
      <c r="I111" s="463" t="b">
        <f t="shared" si="6"/>
        <v>1</v>
      </c>
      <c r="J111" s="463" t="b">
        <f t="shared" si="7"/>
        <v>0</v>
      </c>
      <c r="K111" s="463" t="str">
        <f t="shared" si="8"/>
        <v>a1N36000004vIfeEAE</v>
      </c>
      <c r="L111" s="464" t="s">
        <v>1011</v>
      </c>
      <c r="M111" s="131"/>
      <c r="N111" s="68"/>
      <c r="AM111" s="5"/>
      <c r="AN111" s="5"/>
    </row>
    <row r="112" spans="1:40" ht="280.8" x14ac:dyDescent="0.3">
      <c r="A112" s="366">
        <v>4</v>
      </c>
      <c r="B112" s="383" t="str">
        <f t="shared" si="4"/>
        <v/>
      </c>
      <c r="C112" s="384" t="str">
        <f ca="1">TEXT(IFERROR(INDEX('Overview - Section A'!$A$37:$A$44,MATCH(G112,'Overview - Section A'!$U$37:$U$44,0)),""),"d-mmm-yy") &amp;" to " &amp; TEXT(IFERROR(INDEX('Overview - Section A'!$E$37:$E$44,MATCH(G112,'Overview - Section A'!$U$37:$U$44,0)),""),"d-mmm-yy")</f>
        <v>1-Jan-18 to 30-Jun-18</v>
      </c>
      <c r="D112" s="461"/>
      <c r="E112" s="461"/>
      <c r="F112" s="458" t="str">
        <f t="shared" si="5"/>
        <v/>
      </c>
      <c r="G112" s="462" t="s">
        <v>410</v>
      </c>
      <c r="H112" s="462"/>
      <c r="I112" s="463" t="b">
        <f t="shared" si="6"/>
        <v>1</v>
      </c>
      <c r="J112" s="463" t="b">
        <f t="shared" si="7"/>
        <v>0</v>
      </c>
      <c r="K112" s="463" t="str">
        <f t="shared" si="8"/>
        <v>a1N36000004vIffEAE</v>
      </c>
      <c r="L112" s="464" t="s">
        <v>1012</v>
      </c>
      <c r="M112" s="131"/>
      <c r="N112" s="68"/>
      <c r="AM112" s="5"/>
      <c r="AN112" s="5"/>
    </row>
    <row r="113" spans="1:40" ht="280.8" x14ac:dyDescent="0.3">
      <c r="A113" s="366">
        <v>4</v>
      </c>
      <c r="B113" s="383" t="str">
        <f t="shared" si="4"/>
        <v/>
      </c>
      <c r="C113" s="384" t="str">
        <f ca="1">TEXT(IFERROR(INDEX('Overview - Section A'!$A$37:$A$44,MATCH(G113,'Overview - Section A'!$U$37:$U$44,0)),""),"d-mmm-yy") &amp;" to " &amp; TEXT(IFERROR(INDEX('Overview - Section A'!$E$37:$E$44,MATCH(G113,'Overview - Section A'!$U$37:$U$44,0)),""),"d-mmm-yy")</f>
        <v>1-Jul-18 to 31-Dec-18</v>
      </c>
      <c r="D113" s="461"/>
      <c r="E113" s="461"/>
      <c r="F113" s="458" t="str">
        <f t="shared" si="5"/>
        <v/>
      </c>
      <c r="G113" s="462" t="s">
        <v>412</v>
      </c>
      <c r="H113" s="462"/>
      <c r="I113" s="463" t="b">
        <f t="shared" si="6"/>
        <v>1</v>
      </c>
      <c r="J113" s="463" t="b">
        <f t="shared" si="7"/>
        <v>0</v>
      </c>
      <c r="K113" s="463" t="str">
        <f t="shared" si="8"/>
        <v>a1N36000004vIffEAE</v>
      </c>
      <c r="L113" s="464" t="s">
        <v>1013</v>
      </c>
      <c r="M113" s="131"/>
      <c r="N113" s="68"/>
      <c r="AM113" s="5"/>
      <c r="AN113" s="5"/>
    </row>
    <row r="114" spans="1:40" ht="280.8" x14ac:dyDescent="0.3">
      <c r="A114" s="366">
        <v>4</v>
      </c>
      <c r="B114" s="383" t="str">
        <f t="shared" si="4"/>
        <v/>
      </c>
      <c r="C114" s="384" t="str">
        <f ca="1">TEXT(IFERROR(INDEX('Overview - Section A'!$A$37:$A$44,MATCH(G114,'Overview - Section A'!$U$37:$U$44,0)),""),"d-mmm-yy") &amp;" to " &amp; TEXT(IFERROR(INDEX('Overview - Section A'!$E$37:$E$44,MATCH(G114,'Overview - Section A'!$U$37:$U$44,0)),""),"d-mmm-yy")</f>
        <v>1-Jan-19 to 30-Jun-19</v>
      </c>
      <c r="D114" s="461"/>
      <c r="E114" s="461"/>
      <c r="F114" s="458" t="str">
        <f t="shared" si="5"/>
        <v/>
      </c>
      <c r="G114" s="462" t="s">
        <v>414</v>
      </c>
      <c r="H114" s="462"/>
      <c r="I114" s="463" t="b">
        <f t="shared" si="6"/>
        <v>1</v>
      </c>
      <c r="J114" s="463" t="b">
        <f t="shared" si="7"/>
        <v>0</v>
      </c>
      <c r="K114" s="463" t="str">
        <f t="shared" si="8"/>
        <v>a1N36000004vIffEAE</v>
      </c>
      <c r="L114" s="464" t="s">
        <v>1014</v>
      </c>
      <c r="M114" s="131"/>
      <c r="N114" s="68"/>
      <c r="AM114" s="5"/>
      <c r="AN114" s="5"/>
    </row>
    <row r="115" spans="1:40" ht="280.8" x14ac:dyDescent="0.3">
      <c r="A115" s="366">
        <v>4</v>
      </c>
      <c r="B115" s="383" t="str">
        <f t="shared" si="4"/>
        <v/>
      </c>
      <c r="C115" s="384" t="str">
        <f ca="1">TEXT(IFERROR(INDEX('Overview - Section A'!$A$37:$A$44,MATCH(G115,'Overview - Section A'!$U$37:$U$44,0)),""),"d-mmm-yy") &amp;" to " &amp; TEXT(IFERROR(INDEX('Overview - Section A'!$E$37:$E$44,MATCH(G115,'Overview - Section A'!$U$37:$U$44,0)),""),"d-mmm-yy")</f>
        <v>1-Jul-19 to 31-Dec-19</v>
      </c>
      <c r="D115" s="461"/>
      <c r="E115" s="461"/>
      <c r="F115" s="458" t="str">
        <f t="shared" si="5"/>
        <v/>
      </c>
      <c r="G115" s="462" t="s">
        <v>416</v>
      </c>
      <c r="H115" s="462"/>
      <c r="I115" s="463" t="b">
        <f t="shared" si="6"/>
        <v>1</v>
      </c>
      <c r="J115" s="463" t="b">
        <f t="shared" si="7"/>
        <v>0</v>
      </c>
      <c r="K115" s="463" t="str">
        <f t="shared" si="8"/>
        <v>a1N36000004vIffEAE</v>
      </c>
      <c r="L115" s="464" t="s">
        <v>1015</v>
      </c>
      <c r="M115" s="131"/>
      <c r="N115" s="68"/>
      <c r="AM115" s="5"/>
      <c r="AN115" s="5"/>
    </row>
    <row r="116" spans="1:40" ht="280.8" x14ac:dyDescent="0.3">
      <c r="A116" s="366">
        <v>4</v>
      </c>
      <c r="B116" s="383" t="str">
        <f t="shared" si="4"/>
        <v/>
      </c>
      <c r="C116" s="384" t="str">
        <f ca="1">TEXT(IFERROR(INDEX('Overview - Section A'!$A$37:$A$44,MATCH(G116,'Overview - Section A'!$U$37:$U$44,0)),""),"d-mmm-yy") &amp;" to " &amp; TEXT(IFERROR(INDEX('Overview - Section A'!$E$37:$E$44,MATCH(G116,'Overview - Section A'!$U$37:$U$44,0)),""),"d-mmm-yy")</f>
        <v>1-Jan-20 to 30-Jun-20</v>
      </c>
      <c r="D116" s="461"/>
      <c r="E116" s="461"/>
      <c r="F116" s="458" t="str">
        <f t="shared" si="5"/>
        <v/>
      </c>
      <c r="G116" s="462" t="s">
        <v>418</v>
      </c>
      <c r="H116" s="462"/>
      <c r="I116" s="463" t="b">
        <f t="shared" si="6"/>
        <v>1</v>
      </c>
      <c r="J116" s="463" t="b">
        <f t="shared" si="7"/>
        <v>0</v>
      </c>
      <c r="K116" s="463" t="str">
        <f t="shared" si="8"/>
        <v>a1N36000004vIffEAE</v>
      </c>
      <c r="L116" s="464" t="s">
        <v>1016</v>
      </c>
      <c r="M116" s="131"/>
      <c r="N116" s="68"/>
      <c r="AM116" s="5"/>
      <c r="AN116" s="5"/>
    </row>
    <row r="117" spans="1:40" ht="280.8" x14ac:dyDescent="0.3">
      <c r="A117" s="366">
        <v>4</v>
      </c>
      <c r="B117" s="383" t="str">
        <f t="shared" si="4"/>
        <v/>
      </c>
      <c r="C117" s="384" t="str">
        <f ca="1">TEXT(IFERROR(INDEX('Overview - Section A'!$A$37:$A$44,MATCH(G117,'Overview - Section A'!$U$37:$U$44,0)),""),"d-mmm-yy") &amp;" to " &amp; TEXT(IFERROR(INDEX('Overview - Section A'!$E$37:$E$44,MATCH(G117,'Overview - Section A'!$U$37:$U$44,0)),""),"d-mmm-yy")</f>
        <v>1-Jul-20 to 31-Dec-20</v>
      </c>
      <c r="D117" s="461"/>
      <c r="E117" s="461"/>
      <c r="F117" s="458" t="str">
        <f t="shared" si="5"/>
        <v/>
      </c>
      <c r="G117" s="462" t="s">
        <v>420</v>
      </c>
      <c r="H117" s="462"/>
      <c r="I117" s="463" t="b">
        <f t="shared" si="6"/>
        <v>1</v>
      </c>
      <c r="J117" s="463" t="b">
        <f t="shared" si="7"/>
        <v>0</v>
      </c>
      <c r="K117" s="463" t="str">
        <f t="shared" si="8"/>
        <v>a1N36000004vIffEAE</v>
      </c>
      <c r="L117" s="464" t="s">
        <v>1017</v>
      </c>
      <c r="M117" s="131"/>
      <c r="N117" s="68"/>
      <c r="AM117" s="5"/>
      <c r="AN117" s="5"/>
    </row>
    <row r="118" spans="1:40" ht="280.8" x14ac:dyDescent="0.3">
      <c r="A118" s="366">
        <v>5</v>
      </c>
      <c r="B118" s="383" t="str">
        <f t="shared" si="4"/>
        <v/>
      </c>
      <c r="C118" s="384" t="str">
        <f ca="1">TEXT(IFERROR(INDEX('Overview - Section A'!$A$37:$A$44,MATCH(G118,'Overview - Section A'!$U$37:$U$44,0)),""),"d-mmm-yy") &amp;" to " &amp; TEXT(IFERROR(INDEX('Overview - Section A'!$E$37:$E$44,MATCH(G118,'Overview - Section A'!$U$37:$U$44,0)),""),"d-mmm-yy")</f>
        <v>1-Jan-18 to 30-Jun-18</v>
      </c>
      <c r="D118" s="461"/>
      <c r="E118" s="461"/>
      <c r="F118" s="458" t="str">
        <f t="shared" si="5"/>
        <v/>
      </c>
      <c r="G118" s="462" t="s">
        <v>410</v>
      </c>
      <c r="H118" s="462"/>
      <c r="I118" s="463" t="b">
        <f t="shared" si="6"/>
        <v>1</v>
      </c>
      <c r="J118" s="463" t="b">
        <f t="shared" si="7"/>
        <v>0</v>
      </c>
      <c r="K118" s="463" t="str">
        <f t="shared" si="8"/>
        <v>a1N36000004vIfgEAE</v>
      </c>
      <c r="L118" s="464" t="s">
        <v>1018</v>
      </c>
      <c r="M118" s="131"/>
      <c r="N118" s="68"/>
      <c r="AM118" s="5"/>
      <c r="AN118" s="5"/>
    </row>
    <row r="119" spans="1:40" ht="280.8" x14ac:dyDescent="0.3">
      <c r="A119" s="366">
        <v>5</v>
      </c>
      <c r="B119" s="383" t="str">
        <f t="shared" si="4"/>
        <v/>
      </c>
      <c r="C119" s="384" t="str">
        <f ca="1">TEXT(IFERROR(INDEX('Overview - Section A'!$A$37:$A$44,MATCH(G119,'Overview - Section A'!$U$37:$U$44,0)),""),"d-mmm-yy") &amp;" to " &amp; TEXT(IFERROR(INDEX('Overview - Section A'!$E$37:$E$44,MATCH(G119,'Overview - Section A'!$U$37:$U$44,0)),""),"d-mmm-yy")</f>
        <v>1-Jul-18 to 31-Dec-18</v>
      </c>
      <c r="D119" s="461"/>
      <c r="E119" s="461"/>
      <c r="F119" s="458" t="str">
        <f t="shared" si="5"/>
        <v/>
      </c>
      <c r="G119" s="462" t="s">
        <v>412</v>
      </c>
      <c r="H119" s="462"/>
      <c r="I119" s="463" t="b">
        <f t="shared" si="6"/>
        <v>1</v>
      </c>
      <c r="J119" s="463" t="b">
        <f t="shared" si="7"/>
        <v>0</v>
      </c>
      <c r="K119" s="463" t="str">
        <f t="shared" si="8"/>
        <v>a1N36000004vIfgEAE</v>
      </c>
      <c r="L119" s="464" t="s">
        <v>1019</v>
      </c>
      <c r="M119" s="131"/>
      <c r="N119" s="68"/>
      <c r="AM119" s="5"/>
      <c r="AN119" s="5"/>
    </row>
    <row r="120" spans="1:40" ht="280.8" x14ac:dyDescent="0.3">
      <c r="A120" s="366">
        <v>5</v>
      </c>
      <c r="B120" s="383" t="str">
        <f t="shared" si="4"/>
        <v/>
      </c>
      <c r="C120" s="384" t="str">
        <f ca="1">TEXT(IFERROR(INDEX('Overview - Section A'!$A$37:$A$44,MATCH(G120,'Overview - Section A'!$U$37:$U$44,0)),""),"d-mmm-yy") &amp;" to " &amp; TEXT(IFERROR(INDEX('Overview - Section A'!$E$37:$E$44,MATCH(G120,'Overview - Section A'!$U$37:$U$44,0)),""),"d-mmm-yy")</f>
        <v>1-Jan-19 to 30-Jun-19</v>
      </c>
      <c r="D120" s="461"/>
      <c r="E120" s="461"/>
      <c r="F120" s="458" t="str">
        <f t="shared" si="5"/>
        <v/>
      </c>
      <c r="G120" s="462" t="s">
        <v>414</v>
      </c>
      <c r="H120" s="462"/>
      <c r="I120" s="463" t="b">
        <f t="shared" si="6"/>
        <v>1</v>
      </c>
      <c r="J120" s="463" t="b">
        <f t="shared" si="7"/>
        <v>0</v>
      </c>
      <c r="K120" s="463" t="str">
        <f t="shared" si="8"/>
        <v>a1N36000004vIfgEAE</v>
      </c>
      <c r="L120" s="464" t="s">
        <v>1020</v>
      </c>
      <c r="M120" s="131"/>
      <c r="N120" s="68"/>
      <c r="AM120" s="5"/>
      <c r="AN120" s="5"/>
    </row>
    <row r="121" spans="1:40" ht="280.8" x14ac:dyDescent="0.3">
      <c r="A121" s="366">
        <v>5</v>
      </c>
      <c r="B121" s="383" t="str">
        <f t="shared" si="4"/>
        <v/>
      </c>
      <c r="C121" s="384" t="str">
        <f ca="1">TEXT(IFERROR(INDEX('Overview - Section A'!$A$37:$A$44,MATCH(G121,'Overview - Section A'!$U$37:$U$44,0)),""),"d-mmm-yy") &amp;" to " &amp; TEXT(IFERROR(INDEX('Overview - Section A'!$E$37:$E$44,MATCH(G121,'Overview - Section A'!$U$37:$U$44,0)),""),"d-mmm-yy")</f>
        <v>1-Jul-19 to 31-Dec-19</v>
      </c>
      <c r="D121" s="461"/>
      <c r="E121" s="461"/>
      <c r="F121" s="458" t="str">
        <f t="shared" si="5"/>
        <v/>
      </c>
      <c r="G121" s="462" t="s">
        <v>416</v>
      </c>
      <c r="H121" s="462"/>
      <c r="I121" s="463" t="b">
        <f t="shared" si="6"/>
        <v>1</v>
      </c>
      <c r="J121" s="463" t="b">
        <f t="shared" si="7"/>
        <v>0</v>
      </c>
      <c r="K121" s="463" t="str">
        <f t="shared" si="8"/>
        <v>a1N36000004vIfgEAE</v>
      </c>
      <c r="L121" s="464" t="s">
        <v>1021</v>
      </c>
      <c r="M121" s="131"/>
      <c r="N121" s="68"/>
      <c r="AM121" s="5"/>
      <c r="AN121" s="5"/>
    </row>
    <row r="122" spans="1:40" ht="280.8" x14ac:dyDescent="0.3">
      <c r="A122" s="366">
        <v>5</v>
      </c>
      <c r="B122" s="383" t="str">
        <f t="shared" si="4"/>
        <v/>
      </c>
      <c r="C122" s="384" t="str">
        <f ca="1">TEXT(IFERROR(INDEX('Overview - Section A'!$A$37:$A$44,MATCH(G122,'Overview - Section A'!$U$37:$U$44,0)),""),"d-mmm-yy") &amp;" to " &amp; TEXT(IFERROR(INDEX('Overview - Section A'!$E$37:$E$44,MATCH(G122,'Overview - Section A'!$U$37:$U$44,0)),""),"d-mmm-yy")</f>
        <v>1-Jan-20 to 30-Jun-20</v>
      </c>
      <c r="D122" s="461"/>
      <c r="E122" s="461"/>
      <c r="F122" s="458" t="str">
        <f t="shared" si="5"/>
        <v/>
      </c>
      <c r="G122" s="462" t="s">
        <v>418</v>
      </c>
      <c r="H122" s="462"/>
      <c r="I122" s="463" t="b">
        <f t="shared" si="6"/>
        <v>1</v>
      </c>
      <c r="J122" s="463" t="b">
        <f t="shared" si="7"/>
        <v>0</v>
      </c>
      <c r="K122" s="463" t="str">
        <f t="shared" si="8"/>
        <v>a1N36000004vIfgEAE</v>
      </c>
      <c r="L122" s="464" t="s">
        <v>1022</v>
      </c>
      <c r="M122" s="131"/>
      <c r="N122" s="68"/>
      <c r="AM122" s="5"/>
      <c r="AN122" s="5"/>
    </row>
    <row r="123" spans="1:40" ht="280.8" x14ac:dyDescent="0.3">
      <c r="A123" s="366">
        <v>5</v>
      </c>
      <c r="B123" s="383" t="str">
        <f t="shared" si="4"/>
        <v/>
      </c>
      <c r="C123" s="384" t="str">
        <f ca="1">TEXT(IFERROR(INDEX('Overview - Section A'!$A$37:$A$44,MATCH(G123,'Overview - Section A'!$U$37:$U$44,0)),""),"d-mmm-yy") &amp;" to " &amp; TEXT(IFERROR(INDEX('Overview - Section A'!$E$37:$E$44,MATCH(G123,'Overview - Section A'!$U$37:$U$44,0)),""),"d-mmm-yy")</f>
        <v>1-Jul-20 to 31-Dec-20</v>
      </c>
      <c r="D123" s="461"/>
      <c r="E123" s="461"/>
      <c r="F123" s="458" t="str">
        <f t="shared" si="5"/>
        <v/>
      </c>
      <c r="G123" s="462" t="s">
        <v>420</v>
      </c>
      <c r="H123" s="462"/>
      <c r="I123" s="463" t="b">
        <f t="shared" si="6"/>
        <v>1</v>
      </c>
      <c r="J123" s="463" t="b">
        <f t="shared" si="7"/>
        <v>0</v>
      </c>
      <c r="K123" s="463" t="str">
        <f t="shared" si="8"/>
        <v>a1N36000004vIfgEAE</v>
      </c>
      <c r="L123" s="464" t="s">
        <v>1023</v>
      </c>
      <c r="M123" s="131"/>
      <c r="N123" s="68"/>
      <c r="AM123" s="5"/>
      <c r="AN123" s="5"/>
    </row>
    <row r="124" spans="1:40" ht="280.8" x14ac:dyDescent="0.3">
      <c r="A124" s="366">
        <v>6</v>
      </c>
      <c r="B124" s="383" t="str">
        <f t="shared" si="4"/>
        <v/>
      </c>
      <c r="C124" s="384" t="str">
        <f ca="1">TEXT(IFERROR(INDEX('Overview - Section A'!$A$37:$A$44,MATCH(G124,'Overview - Section A'!$U$37:$U$44,0)),""),"d-mmm-yy") &amp;" to " &amp; TEXT(IFERROR(INDEX('Overview - Section A'!$E$37:$E$44,MATCH(G124,'Overview - Section A'!$U$37:$U$44,0)),""),"d-mmm-yy")</f>
        <v>1-Jan-18 to 30-Jun-18</v>
      </c>
      <c r="D124" s="461"/>
      <c r="E124" s="461"/>
      <c r="F124" s="458" t="str">
        <f t="shared" si="5"/>
        <v/>
      </c>
      <c r="G124" s="462" t="s">
        <v>410</v>
      </c>
      <c r="H124" s="462"/>
      <c r="I124" s="463" t="b">
        <f t="shared" si="6"/>
        <v>1</v>
      </c>
      <c r="J124" s="463" t="b">
        <f t="shared" si="7"/>
        <v>0</v>
      </c>
      <c r="K124" s="463" t="str">
        <f t="shared" si="8"/>
        <v>a1N36000004vIfhEAE</v>
      </c>
      <c r="L124" s="464" t="s">
        <v>1024</v>
      </c>
      <c r="M124" s="131"/>
      <c r="N124" s="68"/>
      <c r="AM124" s="5"/>
      <c r="AN124" s="5"/>
    </row>
    <row r="125" spans="1:40" ht="280.8" x14ac:dyDescent="0.3">
      <c r="A125" s="366">
        <v>6</v>
      </c>
      <c r="B125" s="383" t="str">
        <f t="shared" si="4"/>
        <v/>
      </c>
      <c r="C125" s="384" t="str">
        <f ca="1">TEXT(IFERROR(INDEX('Overview - Section A'!$A$37:$A$44,MATCH(G125,'Overview - Section A'!$U$37:$U$44,0)),""),"d-mmm-yy") &amp;" to " &amp; TEXT(IFERROR(INDEX('Overview - Section A'!$E$37:$E$44,MATCH(G125,'Overview - Section A'!$U$37:$U$44,0)),""),"d-mmm-yy")</f>
        <v>1-Jul-18 to 31-Dec-18</v>
      </c>
      <c r="D125" s="461"/>
      <c r="E125" s="461"/>
      <c r="F125" s="458" t="str">
        <f t="shared" si="5"/>
        <v/>
      </c>
      <c r="G125" s="462" t="s">
        <v>412</v>
      </c>
      <c r="H125" s="462"/>
      <c r="I125" s="463" t="b">
        <f t="shared" si="6"/>
        <v>1</v>
      </c>
      <c r="J125" s="463" t="b">
        <f t="shared" si="7"/>
        <v>0</v>
      </c>
      <c r="K125" s="463" t="str">
        <f t="shared" si="8"/>
        <v>a1N36000004vIfhEAE</v>
      </c>
      <c r="L125" s="464" t="s">
        <v>1025</v>
      </c>
      <c r="M125" s="131"/>
      <c r="N125" s="68"/>
      <c r="AM125" s="5"/>
      <c r="AN125" s="5"/>
    </row>
    <row r="126" spans="1:40" ht="280.8" x14ac:dyDescent="0.3">
      <c r="A126" s="366">
        <v>6</v>
      </c>
      <c r="B126" s="383" t="str">
        <f t="shared" si="4"/>
        <v/>
      </c>
      <c r="C126" s="384" t="str">
        <f ca="1">TEXT(IFERROR(INDEX('Overview - Section A'!$A$37:$A$44,MATCH(G126,'Overview - Section A'!$U$37:$U$44,0)),""),"d-mmm-yy") &amp;" to " &amp; TEXT(IFERROR(INDEX('Overview - Section A'!$E$37:$E$44,MATCH(G126,'Overview - Section A'!$U$37:$U$44,0)),""),"d-mmm-yy")</f>
        <v>1-Jan-19 to 30-Jun-19</v>
      </c>
      <c r="D126" s="461"/>
      <c r="E126" s="461"/>
      <c r="F126" s="458" t="str">
        <f t="shared" si="5"/>
        <v/>
      </c>
      <c r="G126" s="462" t="s">
        <v>414</v>
      </c>
      <c r="H126" s="462"/>
      <c r="I126" s="463" t="b">
        <f t="shared" si="6"/>
        <v>1</v>
      </c>
      <c r="J126" s="463" t="b">
        <f t="shared" si="7"/>
        <v>0</v>
      </c>
      <c r="K126" s="463" t="str">
        <f t="shared" si="8"/>
        <v>a1N36000004vIfhEAE</v>
      </c>
      <c r="L126" s="464" t="s">
        <v>1026</v>
      </c>
      <c r="M126" s="131"/>
      <c r="N126" s="68"/>
      <c r="AM126" s="5"/>
      <c r="AN126" s="5"/>
    </row>
    <row r="127" spans="1:40" ht="280.8" x14ac:dyDescent="0.3">
      <c r="A127" s="366">
        <v>6</v>
      </c>
      <c r="B127" s="383" t="str">
        <f t="shared" si="4"/>
        <v/>
      </c>
      <c r="C127" s="384" t="str">
        <f ca="1">TEXT(IFERROR(INDEX('Overview - Section A'!$A$37:$A$44,MATCH(G127,'Overview - Section A'!$U$37:$U$44,0)),""),"d-mmm-yy") &amp;" to " &amp; TEXT(IFERROR(INDEX('Overview - Section A'!$E$37:$E$44,MATCH(G127,'Overview - Section A'!$U$37:$U$44,0)),""),"d-mmm-yy")</f>
        <v>1-Jul-19 to 31-Dec-19</v>
      </c>
      <c r="D127" s="461"/>
      <c r="E127" s="461"/>
      <c r="F127" s="458" t="str">
        <f t="shared" si="5"/>
        <v/>
      </c>
      <c r="G127" s="462" t="s">
        <v>416</v>
      </c>
      <c r="H127" s="462"/>
      <c r="I127" s="463" t="b">
        <f t="shared" si="6"/>
        <v>1</v>
      </c>
      <c r="J127" s="463" t="b">
        <f t="shared" si="7"/>
        <v>0</v>
      </c>
      <c r="K127" s="463" t="str">
        <f t="shared" si="8"/>
        <v>a1N36000004vIfhEAE</v>
      </c>
      <c r="L127" s="464" t="s">
        <v>1027</v>
      </c>
      <c r="M127" s="131"/>
      <c r="N127" s="68"/>
      <c r="AM127" s="5"/>
      <c r="AN127" s="5"/>
    </row>
    <row r="128" spans="1:40" ht="280.8" x14ac:dyDescent="0.3">
      <c r="A128" s="366">
        <v>6</v>
      </c>
      <c r="B128" s="383" t="str">
        <f t="shared" si="4"/>
        <v/>
      </c>
      <c r="C128" s="384" t="str">
        <f ca="1">TEXT(IFERROR(INDEX('Overview - Section A'!$A$37:$A$44,MATCH(G128,'Overview - Section A'!$U$37:$U$44,0)),""),"d-mmm-yy") &amp;" to " &amp; TEXT(IFERROR(INDEX('Overview - Section A'!$E$37:$E$44,MATCH(G128,'Overview - Section A'!$U$37:$U$44,0)),""),"d-mmm-yy")</f>
        <v>1-Jan-20 to 30-Jun-20</v>
      </c>
      <c r="D128" s="461"/>
      <c r="E128" s="461"/>
      <c r="F128" s="458" t="str">
        <f t="shared" si="5"/>
        <v/>
      </c>
      <c r="G128" s="462" t="s">
        <v>418</v>
      </c>
      <c r="H128" s="462"/>
      <c r="I128" s="463" t="b">
        <f t="shared" si="6"/>
        <v>1</v>
      </c>
      <c r="J128" s="463" t="b">
        <f t="shared" si="7"/>
        <v>0</v>
      </c>
      <c r="K128" s="463" t="str">
        <f t="shared" si="8"/>
        <v>a1N36000004vIfhEAE</v>
      </c>
      <c r="L128" s="464" t="s">
        <v>1028</v>
      </c>
      <c r="M128" s="131"/>
      <c r="N128" s="68"/>
      <c r="AM128" s="5"/>
      <c r="AN128" s="5"/>
    </row>
    <row r="129" spans="1:40" ht="280.8" x14ac:dyDescent="0.3">
      <c r="A129" s="366">
        <v>6</v>
      </c>
      <c r="B129" s="383" t="str">
        <f t="shared" si="4"/>
        <v/>
      </c>
      <c r="C129" s="384" t="str">
        <f ca="1">TEXT(IFERROR(INDEX('Overview - Section A'!$A$37:$A$44,MATCH(G129,'Overview - Section A'!$U$37:$U$44,0)),""),"d-mmm-yy") &amp;" to " &amp; TEXT(IFERROR(INDEX('Overview - Section A'!$E$37:$E$44,MATCH(G129,'Overview - Section A'!$U$37:$U$44,0)),""),"d-mmm-yy")</f>
        <v>1-Jul-20 to 31-Dec-20</v>
      </c>
      <c r="D129" s="461"/>
      <c r="E129" s="461"/>
      <c r="F129" s="458" t="str">
        <f t="shared" si="5"/>
        <v/>
      </c>
      <c r="G129" s="462" t="s">
        <v>420</v>
      </c>
      <c r="H129" s="462"/>
      <c r="I129" s="463" t="b">
        <f t="shared" si="6"/>
        <v>1</v>
      </c>
      <c r="J129" s="463" t="b">
        <f t="shared" si="7"/>
        <v>0</v>
      </c>
      <c r="K129" s="463" t="str">
        <f t="shared" si="8"/>
        <v>a1N36000004vIfhEAE</v>
      </c>
      <c r="L129" s="464" t="s">
        <v>1029</v>
      </c>
      <c r="M129" s="131"/>
      <c r="N129" s="68"/>
      <c r="AM129" s="5"/>
      <c r="AN129" s="5"/>
    </row>
    <row r="130" spans="1:40" ht="280.8" x14ac:dyDescent="0.3">
      <c r="A130" s="366">
        <v>7</v>
      </c>
      <c r="B130" s="383" t="str">
        <f t="shared" si="4"/>
        <v/>
      </c>
      <c r="C130" s="384" t="str">
        <f ca="1">TEXT(IFERROR(INDEX('Overview - Section A'!$A$37:$A$44,MATCH(G130,'Overview - Section A'!$U$37:$U$44,0)),""),"d-mmm-yy") &amp;" to " &amp; TEXT(IFERROR(INDEX('Overview - Section A'!$E$37:$E$44,MATCH(G130,'Overview - Section A'!$U$37:$U$44,0)),""),"d-mmm-yy")</f>
        <v>1-Jan-18 to 30-Jun-18</v>
      </c>
      <c r="D130" s="461"/>
      <c r="E130" s="461"/>
      <c r="F130" s="458" t="str">
        <f t="shared" si="5"/>
        <v/>
      </c>
      <c r="G130" s="462" t="s">
        <v>410</v>
      </c>
      <c r="H130" s="462"/>
      <c r="I130" s="463" t="b">
        <f t="shared" si="6"/>
        <v>1</v>
      </c>
      <c r="J130" s="463" t="b">
        <f t="shared" si="7"/>
        <v>0</v>
      </c>
      <c r="K130" s="463" t="str">
        <f t="shared" si="8"/>
        <v>a1N36000004vIfiEAE</v>
      </c>
      <c r="L130" s="464" t="s">
        <v>1030</v>
      </c>
      <c r="M130" s="131"/>
      <c r="N130" s="68"/>
      <c r="AM130" s="5"/>
      <c r="AN130" s="5"/>
    </row>
    <row r="131" spans="1:40" ht="280.8" x14ac:dyDescent="0.3">
      <c r="A131" s="366">
        <v>7</v>
      </c>
      <c r="B131" s="383" t="str">
        <f t="shared" si="4"/>
        <v/>
      </c>
      <c r="C131" s="384" t="str">
        <f ca="1">TEXT(IFERROR(INDEX('Overview - Section A'!$A$37:$A$44,MATCH(G131,'Overview - Section A'!$U$37:$U$44,0)),""),"d-mmm-yy") &amp;" to " &amp; TEXT(IFERROR(INDEX('Overview - Section A'!$E$37:$E$44,MATCH(G131,'Overview - Section A'!$U$37:$U$44,0)),""),"d-mmm-yy")</f>
        <v>1-Jul-18 to 31-Dec-18</v>
      </c>
      <c r="D131" s="461"/>
      <c r="E131" s="461"/>
      <c r="F131" s="458" t="str">
        <f t="shared" si="5"/>
        <v/>
      </c>
      <c r="G131" s="462" t="s">
        <v>412</v>
      </c>
      <c r="H131" s="462"/>
      <c r="I131" s="463" t="b">
        <f t="shared" si="6"/>
        <v>1</v>
      </c>
      <c r="J131" s="463" t="b">
        <f t="shared" si="7"/>
        <v>0</v>
      </c>
      <c r="K131" s="463" t="str">
        <f t="shared" si="8"/>
        <v>a1N36000004vIfiEAE</v>
      </c>
      <c r="L131" s="464" t="s">
        <v>1031</v>
      </c>
      <c r="M131" s="131"/>
      <c r="N131" s="68"/>
      <c r="AM131" s="5"/>
      <c r="AN131" s="5"/>
    </row>
    <row r="132" spans="1:40" ht="280.8" x14ac:dyDescent="0.3">
      <c r="A132" s="366">
        <v>7</v>
      </c>
      <c r="B132" s="383" t="str">
        <f t="shared" si="4"/>
        <v/>
      </c>
      <c r="C132" s="384" t="str">
        <f ca="1">TEXT(IFERROR(INDEX('Overview - Section A'!$A$37:$A$44,MATCH(G132,'Overview - Section A'!$U$37:$U$44,0)),""),"d-mmm-yy") &amp;" to " &amp; TEXT(IFERROR(INDEX('Overview - Section A'!$E$37:$E$44,MATCH(G132,'Overview - Section A'!$U$37:$U$44,0)),""),"d-mmm-yy")</f>
        <v>1-Jan-19 to 30-Jun-19</v>
      </c>
      <c r="D132" s="461"/>
      <c r="E132" s="461"/>
      <c r="F132" s="458" t="str">
        <f t="shared" si="5"/>
        <v/>
      </c>
      <c r="G132" s="462" t="s">
        <v>414</v>
      </c>
      <c r="H132" s="462"/>
      <c r="I132" s="463" t="b">
        <f t="shared" si="6"/>
        <v>1</v>
      </c>
      <c r="J132" s="463" t="b">
        <f t="shared" si="7"/>
        <v>0</v>
      </c>
      <c r="K132" s="463" t="str">
        <f t="shared" si="8"/>
        <v>a1N36000004vIfiEAE</v>
      </c>
      <c r="L132" s="464" t="s">
        <v>1032</v>
      </c>
      <c r="M132" s="131"/>
      <c r="N132" s="68"/>
      <c r="AM132" s="5"/>
      <c r="AN132" s="5"/>
    </row>
    <row r="133" spans="1:40" ht="280.8" x14ac:dyDescent="0.3">
      <c r="A133" s="366">
        <v>7</v>
      </c>
      <c r="B133" s="383" t="str">
        <f t="shared" si="4"/>
        <v/>
      </c>
      <c r="C133" s="384" t="str">
        <f ca="1">TEXT(IFERROR(INDEX('Overview - Section A'!$A$37:$A$44,MATCH(G133,'Overview - Section A'!$U$37:$U$44,0)),""),"d-mmm-yy") &amp;" to " &amp; TEXT(IFERROR(INDEX('Overview - Section A'!$E$37:$E$44,MATCH(G133,'Overview - Section A'!$U$37:$U$44,0)),""),"d-mmm-yy")</f>
        <v>1-Jul-19 to 31-Dec-19</v>
      </c>
      <c r="D133" s="461"/>
      <c r="E133" s="461"/>
      <c r="F133" s="458" t="str">
        <f t="shared" si="5"/>
        <v/>
      </c>
      <c r="G133" s="462" t="s">
        <v>416</v>
      </c>
      <c r="H133" s="462"/>
      <c r="I133" s="463" t="b">
        <f t="shared" si="6"/>
        <v>1</v>
      </c>
      <c r="J133" s="463" t="b">
        <f t="shared" si="7"/>
        <v>0</v>
      </c>
      <c r="K133" s="463" t="str">
        <f t="shared" si="8"/>
        <v>a1N36000004vIfiEAE</v>
      </c>
      <c r="L133" s="464" t="s">
        <v>1033</v>
      </c>
      <c r="M133" s="131"/>
      <c r="N133" s="68"/>
      <c r="AM133" s="5"/>
      <c r="AN133" s="5"/>
    </row>
    <row r="134" spans="1:40" ht="280.8" x14ac:dyDescent="0.3">
      <c r="A134" s="366">
        <v>7</v>
      </c>
      <c r="B134" s="383" t="str">
        <f t="shared" si="4"/>
        <v/>
      </c>
      <c r="C134" s="384" t="str">
        <f ca="1">TEXT(IFERROR(INDEX('Overview - Section A'!$A$37:$A$44,MATCH(G134,'Overview - Section A'!$U$37:$U$44,0)),""),"d-mmm-yy") &amp;" to " &amp; TEXT(IFERROR(INDEX('Overview - Section A'!$E$37:$E$44,MATCH(G134,'Overview - Section A'!$U$37:$U$44,0)),""),"d-mmm-yy")</f>
        <v>1-Jan-20 to 30-Jun-20</v>
      </c>
      <c r="D134" s="461"/>
      <c r="E134" s="461"/>
      <c r="F134" s="458" t="str">
        <f t="shared" si="5"/>
        <v/>
      </c>
      <c r="G134" s="462" t="s">
        <v>418</v>
      </c>
      <c r="H134" s="462"/>
      <c r="I134" s="463" t="b">
        <f t="shared" si="6"/>
        <v>1</v>
      </c>
      <c r="J134" s="463" t="b">
        <f t="shared" si="7"/>
        <v>0</v>
      </c>
      <c r="K134" s="463" t="str">
        <f t="shared" si="8"/>
        <v>a1N36000004vIfiEAE</v>
      </c>
      <c r="L134" s="464" t="s">
        <v>1034</v>
      </c>
      <c r="M134" s="131"/>
      <c r="N134" s="68"/>
      <c r="AM134" s="5"/>
      <c r="AN134" s="5"/>
    </row>
    <row r="135" spans="1:40" ht="280.8" x14ac:dyDescent="0.3">
      <c r="A135" s="366">
        <v>7</v>
      </c>
      <c r="B135" s="383" t="str">
        <f t="shared" si="4"/>
        <v/>
      </c>
      <c r="C135" s="384" t="str">
        <f ca="1">TEXT(IFERROR(INDEX('Overview - Section A'!$A$37:$A$44,MATCH(G135,'Overview - Section A'!$U$37:$U$44,0)),""),"d-mmm-yy") &amp;" to " &amp; TEXT(IFERROR(INDEX('Overview - Section A'!$E$37:$E$44,MATCH(G135,'Overview - Section A'!$U$37:$U$44,0)),""),"d-mmm-yy")</f>
        <v>1-Jul-20 to 31-Dec-20</v>
      </c>
      <c r="D135" s="461"/>
      <c r="E135" s="461"/>
      <c r="F135" s="458" t="str">
        <f t="shared" si="5"/>
        <v/>
      </c>
      <c r="G135" s="462" t="s">
        <v>420</v>
      </c>
      <c r="H135" s="462"/>
      <c r="I135" s="463" t="b">
        <f t="shared" si="6"/>
        <v>1</v>
      </c>
      <c r="J135" s="463" t="b">
        <f t="shared" si="7"/>
        <v>0</v>
      </c>
      <c r="K135" s="463" t="str">
        <f t="shared" si="8"/>
        <v>a1N36000004vIfiEAE</v>
      </c>
      <c r="L135" s="464" t="s">
        <v>1035</v>
      </c>
      <c r="M135" s="131"/>
      <c r="N135" s="68"/>
      <c r="AM135" s="5"/>
      <c r="AN135" s="5"/>
    </row>
    <row r="136" spans="1:40" ht="280.8" x14ac:dyDescent="0.3">
      <c r="A136" s="366">
        <v>8</v>
      </c>
      <c r="B136" s="383" t="str">
        <f t="shared" si="4"/>
        <v/>
      </c>
      <c r="C136" s="384" t="str">
        <f ca="1">TEXT(IFERROR(INDEX('Overview - Section A'!$A$37:$A$44,MATCH(G136,'Overview - Section A'!$U$37:$U$44,0)),""),"d-mmm-yy") &amp;" to " &amp; TEXT(IFERROR(INDEX('Overview - Section A'!$E$37:$E$44,MATCH(G136,'Overview - Section A'!$U$37:$U$44,0)),""),"d-mmm-yy")</f>
        <v>1-Jan-18 to 30-Jun-18</v>
      </c>
      <c r="D136" s="461"/>
      <c r="E136" s="461"/>
      <c r="F136" s="458" t="str">
        <f t="shared" si="5"/>
        <v/>
      </c>
      <c r="G136" s="462" t="s">
        <v>410</v>
      </c>
      <c r="H136" s="462"/>
      <c r="I136" s="463" t="b">
        <f t="shared" si="6"/>
        <v>1</v>
      </c>
      <c r="J136" s="463" t="b">
        <f t="shared" si="7"/>
        <v>0</v>
      </c>
      <c r="K136" s="463" t="str">
        <f t="shared" si="8"/>
        <v>a1N36000004vIfjEAE</v>
      </c>
      <c r="L136" s="464" t="s">
        <v>1036</v>
      </c>
      <c r="M136" s="131"/>
      <c r="N136" s="68"/>
      <c r="AM136" s="5"/>
      <c r="AN136" s="5"/>
    </row>
    <row r="137" spans="1:40" ht="280.8" x14ac:dyDescent="0.3">
      <c r="A137" s="366">
        <v>8</v>
      </c>
      <c r="B137" s="383" t="str">
        <f t="shared" si="4"/>
        <v/>
      </c>
      <c r="C137" s="384" t="str">
        <f ca="1">TEXT(IFERROR(INDEX('Overview - Section A'!$A$37:$A$44,MATCH(G137,'Overview - Section A'!$U$37:$U$44,0)),""),"d-mmm-yy") &amp;" to " &amp; TEXT(IFERROR(INDEX('Overview - Section A'!$E$37:$E$44,MATCH(G137,'Overview - Section A'!$U$37:$U$44,0)),""),"d-mmm-yy")</f>
        <v>1-Jul-18 to 31-Dec-18</v>
      </c>
      <c r="D137" s="461"/>
      <c r="E137" s="461"/>
      <c r="F137" s="458" t="str">
        <f t="shared" si="5"/>
        <v/>
      </c>
      <c r="G137" s="462" t="s">
        <v>412</v>
      </c>
      <c r="H137" s="462"/>
      <c r="I137" s="463" t="b">
        <f t="shared" si="6"/>
        <v>1</v>
      </c>
      <c r="J137" s="463" t="b">
        <f t="shared" si="7"/>
        <v>0</v>
      </c>
      <c r="K137" s="463" t="str">
        <f t="shared" si="8"/>
        <v>a1N36000004vIfjEAE</v>
      </c>
      <c r="L137" s="464" t="s">
        <v>1037</v>
      </c>
      <c r="M137" s="131"/>
      <c r="N137" s="68"/>
      <c r="AM137" s="5"/>
      <c r="AN137" s="5"/>
    </row>
    <row r="138" spans="1:40" ht="280.8" x14ac:dyDescent="0.3">
      <c r="A138" s="366">
        <v>8</v>
      </c>
      <c r="B138" s="383" t="str">
        <f t="shared" si="4"/>
        <v/>
      </c>
      <c r="C138" s="384" t="str">
        <f ca="1">TEXT(IFERROR(INDEX('Overview - Section A'!$A$37:$A$44,MATCH(G138,'Overview - Section A'!$U$37:$U$44,0)),""),"d-mmm-yy") &amp;" to " &amp; TEXT(IFERROR(INDEX('Overview - Section A'!$E$37:$E$44,MATCH(G138,'Overview - Section A'!$U$37:$U$44,0)),""),"d-mmm-yy")</f>
        <v>1-Jan-19 to 30-Jun-19</v>
      </c>
      <c r="D138" s="461"/>
      <c r="E138" s="461"/>
      <c r="F138" s="458" t="str">
        <f t="shared" si="5"/>
        <v/>
      </c>
      <c r="G138" s="462" t="s">
        <v>414</v>
      </c>
      <c r="H138" s="462"/>
      <c r="I138" s="463" t="b">
        <f t="shared" si="6"/>
        <v>1</v>
      </c>
      <c r="J138" s="463" t="b">
        <f t="shared" si="7"/>
        <v>0</v>
      </c>
      <c r="K138" s="463" t="str">
        <f t="shared" si="8"/>
        <v>a1N36000004vIfjEAE</v>
      </c>
      <c r="L138" s="464" t="s">
        <v>1038</v>
      </c>
      <c r="M138" s="131"/>
      <c r="N138" s="68"/>
      <c r="AM138" s="5"/>
      <c r="AN138" s="5"/>
    </row>
    <row r="139" spans="1:40" ht="280.8" x14ac:dyDescent="0.3">
      <c r="A139" s="366">
        <v>8</v>
      </c>
      <c r="B139" s="383" t="str">
        <f t="shared" si="4"/>
        <v/>
      </c>
      <c r="C139" s="384" t="str">
        <f ca="1">TEXT(IFERROR(INDEX('Overview - Section A'!$A$37:$A$44,MATCH(G139,'Overview - Section A'!$U$37:$U$44,0)),""),"d-mmm-yy") &amp;" to " &amp; TEXT(IFERROR(INDEX('Overview - Section A'!$E$37:$E$44,MATCH(G139,'Overview - Section A'!$U$37:$U$44,0)),""),"d-mmm-yy")</f>
        <v>1-Jul-19 to 31-Dec-19</v>
      </c>
      <c r="D139" s="461"/>
      <c r="E139" s="461"/>
      <c r="F139" s="458" t="str">
        <f t="shared" si="5"/>
        <v/>
      </c>
      <c r="G139" s="462" t="s">
        <v>416</v>
      </c>
      <c r="H139" s="462"/>
      <c r="I139" s="463" t="b">
        <f t="shared" si="6"/>
        <v>1</v>
      </c>
      <c r="J139" s="463" t="b">
        <f t="shared" si="7"/>
        <v>0</v>
      </c>
      <c r="K139" s="463" t="str">
        <f t="shared" si="8"/>
        <v>a1N36000004vIfjEAE</v>
      </c>
      <c r="L139" s="464" t="s">
        <v>1039</v>
      </c>
      <c r="M139" s="131"/>
      <c r="N139" s="68"/>
      <c r="AM139" s="5"/>
      <c r="AN139" s="5"/>
    </row>
    <row r="140" spans="1:40" ht="280.8" x14ac:dyDescent="0.3">
      <c r="A140" s="366">
        <v>8</v>
      </c>
      <c r="B140" s="383" t="str">
        <f t="shared" si="4"/>
        <v/>
      </c>
      <c r="C140" s="384" t="str">
        <f ca="1">TEXT(IFERROR(INDEX('Overview - Section A'!$A$37:$A$44,MATCH(G140,'Overview - Section A'!$U$37:$U$44,0)),""),"d-mmm-yy") &amp;" to " &amp; TEXT(IFERROR(INDEX('Overview - Section A'!$E$37:$E$44,MATCH(G140,'Overview - Section A'!$U$37:$U$44,0)),""),"d-mmm-yy")</f>
        <v>1-Jan-20 to 30-Jun-20</v>
      </c>
      <c r="D140" s="461"/>
      <c r="E140" s="461"/>
      <c r="F140" s="458" t="str">
        <f t="shared" si="5"/>
        <v/>
      </c>
      <c r="G140" s="462" t="s">
        <v>418</v>
      </c>
      <c r="H140" s="462"/>
      <c r="I140" s="463" t="b">
        <f t="shared" si="6"/>
        <v>1</v>
      </c>
      <c r="J140" s="463" t="b">
        <f t="shared" si="7"/>
        <v>0</v>
      </c>
      <c r="K140" s="463" t="str">
        <f t="shared" si="8"/>
        <v>a1N36000004vIfjEAE</v>
      </c>
      <c r="L140" s="464" t="s">
        <v>1040</v>
      </c>
      <c r="M140" s="131"/>
      <c r="N140" s="68"/>
      <c r="AM140" s="5"/>
      <c r="AN140" s="5"/>
    </row>
    <row r="141" spans="1:40" ht="280.8" x14ac:dyDescent="0.3">
      <c r="A141" s="366">
        <v>8</v>
      </c>
      <c r="B141" s="383" t="str">
        <f t="shared" si="4"/>
        <v/>
      </c>
      <c r="C141" s="384" t="str">
        <f ca="1">TEXT(IFERROR(INDEX('Overview - Section A'!$A$37:$A$44,MATCH(G141,'Overview - Section A'!$U$37:$U$44,0)),""),"d-mmm-yy") &amp;" to " &amp; TEXT(IFERROR(INDEX('Overview - Section A'!$E$37:$E$44,MATCH(G141,'Overview - Section A'!$U$37:$U$44,0)),""),"d-mmm-yy")</f>
        <v>1-Jul-20 to 31-Dec-20</v>
      </c>
      <c r="D141" s="461"/>
      <c r="E141" s="461"/>
      <c r="F141" s="458" t="str">
        <f t="shared" si="5"/>
        <v/>
      </c>
      <c r="G141" s="462" t="s">
        <v>420</v>
      </c>
      <c r="H141" s="462"/>
      <c r="I141" s="463" t="b">
        <f t="shared" si="6"/>
        <v>1</v>
      </c>
      <c r="J141" s="463" t="b">
        <f t="shared" si="7"/>
        <v>0</v>
      </c>
      <c r="K141" s="463" t="str">
        <f t="shared" si="8"/>
        <v>a1N36000004vIfjEAE</v>
      </c>
      <c r="L141" s="464" t="s">
        <v>1041</v>
      </c>
      <c r="M141" s="131"/>
      <c r="N141" s="68"/>
      <c r="AM141" s="5"/>
      <c r="AN141" s="5"/>
    </row>
    <row r="142" spans="1:40" ht="280.8" x14ac:dyDescent="0.3">
      <c r="A142" s="366">
        <v>9</v>
      </c>
      <c r="B142" s="383" t="str">
        <f t="shared" si="4"/>
        <v/>
      </c>
      <c r="C142" s="384" t="str">
        <f ca="1">TEXT(IFERROR(INDEX('Overview - Section A'!$A$37:$A$44,MATCH(G142,'Overview - Section A'!$U$37:$U$44,0)),""),"d-mmm-yy") &amp;" to " &amp; TEXT(IFERROR(INDEX('Overview - Section A'!$E$37:$E$44,MATCH(G142,'Overview - Section A'!$U$37:$U$44,0)),""),"d-mmm-yy")</f>
        <v>1-Jan-18 to 30-Jun-18</v>
      </c>
      <c r="D142" s="461"/>
      <c r="E142" s="461"/>
      <c r="F142" s="458" t="str">
        <f t="shared" si="5"/>
        <v/>
      </c>
      <c r="G142" s="462" t="s">
        <v>410</v>
      </c>
      <c r="H142" s="462"/>
      <c r="I142" s="463" t="b">
        <f t="shared" si="6"/>
        <v>1</v>
      </c>
      <c r="J142" s="463" t="b">
        <f t="shared" si="7"/>
        <v>0</v>
      </c>
      <c r="K142" s="463" t="str">
        <f t="shared" si="8"/>
        <v>a1N36000004vIfkEAE</v>
      </c>
      <c r="L142" s="464" t="s">
        <v>1042</v>
      </c>
      <c r="M142" s="131"/>
      <c r="N142" s="68"/>
      <c r="AM142" s="5"/>
      <c r="AN142" s="5"/>
    </row>
    <row r="143" spans="1:40" ht="280.8" x14ac:dyDescent="0.3">
      <c r="A143" s="366">
        <v>9</v>
      </c>
      <c r="B143" s="383" t="str">
        <f t="shared" si="4"/>
        <v/>
      </c>
      <c r="C143" s="384" t="str">
        <f ca="1">TEXT(IFERROR(INDEX('Overview - Section A'!$A$37:$A$44,MATCH(G143,'Overview - Section A'!$U$37:$U$44,0)),""),"d-mmm-yy") &amp;" to " &amp; TEXT(IFERROR(INDEX('Overview - Section A'!$E$37:$E$44,MATCH(G143,'Overview - Section A'!$U$37:$U$44,0)),""),"d-mmm-yy")</f>
        <v>1-Jul-18 to 31-Dec-18</v>
      </c>
      <c r="D143" s="461"/>
      <c r="E143" s="461"/>
      <c r="F143" s="458" t="str">
        <f t="shared" si="5"/>
        <v/>
      </c>
      <c r="G143" s="462" t="s">
        <v>412</v>
      </c>
      <c r="H143" s="462"/>
      <c r="I143" s="463" t="b">
        <f t="shared" si="6"/>
        <v>1</v>
      </c>
      <c r="J143" s="463" t="b">
        <f t="shared" si="7"/>
        <v>0</v>
      </c>
      <c r="K143" s="463" t="str">
        <f t="shared" si="8"/>
        <v>a1N36000004vIfkEAE</v>
      </c>
      <c r="L143" s="464" t="s">
        <v>1043</v>
      </c>
      <c r="M143" s="131"/>
      <c r="N143" s="68"/>
      <c r="AM143" s="5"/>
      <c r="AN143" s="5"/>
    </row>
    <row r="144" spans="1:40" ht="280.8" x14ac:dyDescent="0.3">
      <c r="A144" s="366">
        <v>9</v>
      </c>
      <c r="B144" s="383" t="str">
        <f t="shared" si="4"/>
        <v/>
      </c>
      <c r="C144" s="384" t="str">
        <f ca="1">TEXT(IFERROR(INDEX('Overview - Section A'!$A$37:$A$44,MATCH(G144,'Overview - Section A'!$U$37:$U$44,0)),""),"d-mmm-yy") &amp;" to " &amp; TEXT(IFERROR(INDEX('Overview - Section A'!$E$37:$E$44,MATCH(G144,'Overview - Section A'!$U$37:$U$44,0)),""),"d-mmm-yy")</f>
        <v>1-Jan-19 to 30-Jun-19</v>
      </c>
      <c r="D144" s="461"/>
      <c r="E144" s="461"/>
      <c r="F144" s="458" t="str">
        <f t="shared" si="5"/>
        <v/>
      </c>
      <c r="G144" s="462" t="s">
        <v>414</v>
      </c>
      <c r="H144" s="462"/>
      <c r="I144" s="463" t="b">
        <f t="shared" si="6"/>
        <v>1</v>
      </c>
      <c r="J144" s="463" t="b">
        <f t="shared" si="7"/>
        <v>0</v>
      </c>
      <c r="K144" s="463" t="str">
        <f t="shared" si="8"/>
        <v>a1N36000004vIfkEAE</v>
      </c>
      <c r="L144" s="464" t="s">
        <v>1044</v>
      </c>
      <c r="M144" s="131"/>
      <c r="N144" s="68"/>
      <c r="AM144" s="5"/>
      <c r="AN144" s="5"/>
    </row>
    <row r="145" spans="1:40" ht="280.8" x14ac:dyDescent="0.3">
      <c r="A145" s="366">
        <v>9</v>
      </c>
      <c r="B145" s="383" t="str">
        <f t="shared" si="4"/>
        <v/>
      </c>
      <c r="C145" s="384" t="str">
        <f ca="1">TEXT(IFERROR(INDEX('Overview - Section A'!$A$37:$A$44,MATCH(G145,'Overview - Section A'!$U$37:$U$44,0)),""),"d-mmm-yy") &amp;" to " &amp; TEXT(IFERROR(INDEX('Overview - Section A'!$E$37:$E$44,MATCH(G145,'Overview - Section A'!$U$37:$U$44,0)),""),"d-mmm-yy")</f>
        <v>1-Jul-19 to 31-Dec-19</v>
      </c>
      <c r="D145" s="461"/>
      <c r="E145" s="461"/>
      <c r="F145" s="458" t="str">
        <f t="shared" si="5"/>
        <v/>
      </c>
      <c r="G145" s="462" t="s">
        <v>416</v>
      </c>
      <c r="H145" s="462"/>
      <c r="I145" s="463" t="b">
        <f t="shared" si="6"/>
        <v>1</v>
      </c>
      <c r="J145" s="463" t="b">
        <f t="shared" si="7"/>
        <v>0</v>
      </c>
      <c r="K145" s="463" t="str">
        <f t="shared" si="8"/>
        <v>a1N36000004vIfkEAE</v>
      </c>
      <c r="L145" s="464" t="s">
        <v>1045</v>
      </c>
      <c r="M145" s="131"/>
      <c r="N145" s="68"/>
      <c r="AM145" s="5"/>
      <c r="AN145" s="5"/>
    </row>
    <row r="146" spans="1:40" ht="280.8" x14ac:dyDescent="0.3">
      <c r="A146" s="366">
        <v>9</v>
      </c>
      <c r="B146" s="383" t="str">
        <f t="shared" si="4"/>
        <v/>
      </c>
      <c r="C146" s="384" t="str">
        <f ca="1">TEXT(IFERROR(INDEX('Overview - Section A'!$A$37:$A$44,MATCH(G146,'Overview - Section A'!$U$37:$U$44,0)),""),"d-mmm-yy") &amp;" to " &amp; TEXT(IFERROR(INDEX('Overview - Section A'!$E$37:$E$44,MATCH(G146,'Overview - Section A'!$U$37:$U$44,0)),""),"d-mmm-yy")</f>
        <v>1-Jan-20 to 30-Jun-20</v>
      </c>
      <c r="D146" s="461"/>
      <c r="E146" s="461"/>
      <c r="F146" s="458" t="str">
        <f t="shared" si="5"/>
        <v/>
      </c>
      <c r="G146" s="462" t="s">
        <v>418</v>
      </c>
      <c r="H146" s="462"/>
      <c r="I146" s="463" t="b">
        <f t="shared" si="6"/>
        <v>1</v>
      </c>
      <c r="J146" s="463" t="b">
        <f t="shared" si="7"/>
        <v>0</v>
      </c>
      <c r="K146" s="463" t="str">
        <f t="shared" si="8"/>
        <v>a1N36000004vIfkEAE</v>
      </c>
      <c r="L146" s="464" t="s">
        <v>1046</v>
      </c>
      <c r="M146" s="131"/>
      <c r="N146" s="68"/>
      <c r="AM146" s="5"/>
      <c r="AN146" s="5"/>
    </row>
    <row r="147" spans="1:40" ht="280.8" x14ac:dyDescent="0.3">
      <c r="A147" s="366">
        <v>9</v>
      </c>
      <c r="B147" s="383" t="str">
        <f t="shared" si="4"/>
        <v/>
      </c>
      <c r="C147" s="384" t="str">
        <f ca="1">TEXT(IFERROR(INDEX('Overview - Section A'!$A$37:$A$44,MATCH(G147,'Overview - Section A'!$U$37:$U$44,0)),""),"d-mmm-yy") &amp;" to " &amp; TEXT(IFERROR(INDEX('Overview - Section A'!$E$37:$E$44,MATCH(G147,'Overview - Section A'!$U$37:$U$44,0)),""),"d-mmm-yy")</f>
        <v>1-Jul-20 to 31-Dec-20</v>
      </c>
      <c r="D147" s="461"/>
      <c r="E147" s="461"/>
      <c r="F147" s="458" t="str">
        <f t="shared" si="5"/>
        <v/>
      </c>
      <c r="G147" s="462" t="s">
        <v>420</v>
      </c>
      <c r="H147" s="462"/>
      <c r="I147" s="463" t="b">
        <f t="shared" si="6"/>
        <v>1</v>
      </c>
      <c r="J147" s="463" t="b">
        <f t="shared" si="7"/>
        <v>0</v>
      </c>
      <c r="K147" s="463" t="str">
        <f t="shared" si="8"/>
        <v>a1N36000004vIfkEAE</v>
      </c>
      <c r="L147" s="464" t="s">
        <v>1047</v>
      </c>
      <c r="M147" s="131"/>
      <c r="N147" s="68"/>
      <c r="AM147" s="5"/>
      <c r="AN147" s="5"/>
    </row>
    <row r="148" spans="1:40" ht="280.8" x14ac:dyDescent="0.3">
      <c r="A148" s="366">
        <v>10</v>
      </c>
      <c r="B148" s="383" t="str">
        <f t="shared" si="4"/>
        <v/>
      </c>
      <c r="C148" s="384" t="str">
        <f ca="1">TEXT(IFERROR(INDEX('Overview - Section A'!$A$37:$A$44,MATCH(G148,'Overview - Section A'!$U$37:$U$44,0)),""),"d-mmm-yy") &amp;" to " &amp; TEXT(IFERROR(INDEX('Overview - Section A'!$E$37:$E$44,MATCH(G148,'Overview - Section A'!$U$37:$U$44,0)),""),"d-mmm-yy")</f>
        <v>1-Jan-18 to 30-Jun-18</v>
      </c>
      <c r="D148" s="461"/>
      <c r="E148" s="461"/>
      <c r="F148" s="458" t="str">
        <f t="shared" si="5"/>
        <v/>
      </c>
      <c r="G148" s="462" t="s">
        <v>410</v>
      </c>
      <c r="H148" s="462"/>
      <c r="I148" s="463" t="b">
        <f t="shared" si="6"/>
        <v>1</v>
      </c>
      <c r="J148" s="463" t="b">
        <f t="shared" si="7"/>
        <v>0</v>
      </c>
      <c r="K148" s="463" t="str">
        <f t="shared" si="8"/>
        <v>a1N36000004vIflEAE</v>
      </c>
      <c r="L148" s="464" t="s">
        <v>1048</v>
      </c>
      <c r="M148" s="131"/>
      <c r="N148" s="68"/>
      <c r="AM148" s="5"/>
      <c r="AN148" s="5"/>
    </row>
    <row r="149" spans="1:40" ht="280.8" x14ac:dyDescent="0.3">
      <c r="A149" s="366">
        <v>10</v>
      </c>
      <c r="B149" s="383" t="str">
        <f t="shared" si="4"/>
        <v/>
      </c>
      <c r="C149" s="384" t="str">
        <f ca="1">TEXT(IFERROR(INDEX('Overview - Section A'!$A$37:$A$44,MATCH(G149,'Overview - Section A'!$U$37:$U$44,0)),""),"d-mmm-yy") &amp;" to " &amp; TEXT(IFERROR(INDEX('Overview - Section A'!$E$37:$E$44,MATCH(G149,'Overview - Section A'!$U$37:$U$44,0)),""),"d-mmm-yy")</f>
        <v>1-Jul-18 to 31-Dec-18</v>
      </c>
      <c r="D149" s="461"/>
      <c r="E149" s="461"/>
      <c r="F149" s="458" t="str">
        <f t="shared" si="5"/>
        <v/>
      </c>
      <c r="G149" s="462" t="s">
        <v>412</v>
      </c>
      <c r="H149" s="462"/>
      <c r="I149" s="463" t="b">
        <f t="shared" si="6"/>
        <v>1</v>
      </c>
      <c r="J149" s="463" t="b">
        <f t="shared" si="7"/>
        <v>0</v>
      </c>
      <c r="K149" s="463" t="str">
        <f t="shared" si="8"/>
        <v>a1N36000004vIflEAE</v>
      </c>
      <c r="L149" s="464" t="s">
        <v>1049</v>
      </c>
      <c r="M149" s="131"/>
      <c r="N149" s="68"/>
      <c r="AM149" s="5"/>
      <c r="AN149" s="5"/>
    </row>
    <row r="150" spans="1:40" ht="280.8" x14ac:dyDescent="0.3">
      <c r="A150" s="366">
        <v>10</v>
      </c>
      <c r="B150" s="383" t="str">
        <f t="shared" si="4"/>
        <v/>
      </c>
      <c r="C150" s="384" t="str">
        <f ca="1">TEXT(IFERROR(INDEX('Overview - Section A'!$A$37:$A$44,MATCH(G150,'Overview - Section A'!$U$37:$U$44,0)),""),"d-mmm-yy") &amp;" to " &amp; TEXT(IFERROR(INDEX('Overview - Section A'!$E$37:$E$44,MATCH(G150,'Overview - Section A'!$U$37:$U$44,0)),""),"d-mmm-yy")</f>
        <v>1-Jan-19 to 30-Jun-19</v>
      </c>
      <c r="D150" s="461"/>
      <c r="E150" s="461"/>
      <c r="F150" s="458" t="str">
        <f t="shared" si="5"/>
        <v/>
      </c>
      <c r="G150" s="462" t="s">
        <v>414</v>
      </c>
      <c r="H150" s="462"/>
      <c r="I150" s="463" t="b">
        <f t="shared" si="6"/>
        <v>1</v>
      </c>
      <c r="J150" s="463" t="b">
        <f t="shared" si="7"/>
        <v>0</v>
      </c>
      <c r="K150" s="463" t="str">
        <f t="shared" si="8"/>
        <v>a1N36000004vIflEAE</v>
      </c>
      <c r="L150" s="464" t="s">
        <v>1050</v>
      </c>
      <c r="M150" s="131"/>
      <c r="N150" s="68"/>
      <c r="AM150" s="5"/>
      <c r="AN150" s="5"/>
    </row>
    <row r="151" spans="1:40" ht="280.8" x14ac:dyDescent="0.3">
      <c r="A151" s="366">
        <v>10</v>
      </c>
      <c r="B151" s="383" t="str">
        <f t="shared" si="4"/>
        <v/>
      </c>
      <c r="C151" s="384" t="str">
        <f ca="1">TEXT(IFERROR(INDEX('Overview - Section A'!$A$37:$A$44,MATCH(G151,'Overview - Section A'!$U$37:$U$44,0)),""),"d-mmm-yy") &amp;" to " &amp; TEXT(IFERROR(INDEX('Overview - Section A'!$E$37:$E$44,MATCH(G151,'Overview - Section A'!$U$37:$U$44,0)),""),"d-mmm-yy")</f>
        <v>1-Jul-19 to 31-Dec-19</v>
      </c>
      <c r="D151" s="461"/>
      <c r="E151" s="461"/>
      <c r="F151" s="458" t="str">
        <f t="shared" si="5"/>
        <v/>
      </c>
      <c r="G151" s="462" t="s">
        <v>416</v>
      </c>
      <c r="H151" s="462"/>
      <c r="I151" s="463" t="b">
        <f t="shared" si="6"/>
        <v>1</v>
      </c>
      <c r="J151" s="463" t="b">
        <f t="shared" si="7"/>
        <v>0</v>
      </c>
      <c r="K151" s="463" t="str">
        <f t="shared" si="8"/>
        <v>a1N36000004vIflEAE</v>
      </c>
      <c r="L151" s="464" t="s">
        <v>1051</v>
      </c>
      <c r="M151" s="131"/>
      <c r="N151" s="68"/>
      <c r="AM151" s="5"/>
      <c r="AN151" s="5"/>
    </row>
    <row r="152" spans="1:40" ht="280.8" x14ac:dyDescent="0.3">
      <c r="A152" s="366">
        <v>10</v>
      </c>
      <c r="B152" s="383" t="str">
        <f t="shared" si="4"/>
        <v/>
      </c>
      <c r="C152" s="384" t="str">
        <f ca="1">TEXT(IFERROR(INDEX('Overview - Section A'!$A$37:$A$44,MATCH(G152,'Overview - Section A'!$U$37:$U$44,0)),""),"d-mmm-yy") &amp;" to " &amp; TEXT(IFERROR(INDEX('Overview - Section A'!$E$37:$E$44,MATCH(G152,'Overview - Section A'!$U$37:$U$44,0)),""),"d-mmm-yy")</f>
        <v>1-Jan-20 to 30-Jun-20</v>
      </c>
      <c r="D152" s="461"/>
      <c r="E152" s="461"/>
      <c r="F152" s="458" t="str">
        <f t="shared" si="5"/>
        <v/>
      </c>
      <c r="G152" s="462" t="s">
        <v>418</v>
      </c>
      <c r="H152" s="462"/>
      <c r="I152" s="463" t="b">
        <f t="shared" si="6"/>
        <v>1</v>
      </c>
      <c r="J152" s="463" t="b">
        <f t="shared" si="7"/>
        <v>0</v>
      </c>
      <c r="K152" s="463" t="str">
        <f t="shared" si="8"/>
        <v>a1N36000004vIflEAE</v>
      </c>
      <c r="L152" s="464" t="s">
        <v>1052</v>
      </c>
      <c r="M152" s="131"/>
      <c r="N152" s="68"/>
      <c r="AM152" s="5"/>
      <c r="AN152" s="5"/>
    </row>
    <row r="153" spans="1:40" ht="280.8" x14ac:dyDescent="0.3">
      <c r="A153" s="366">
        <v>10</v>
      </c>
      <c r="B153" s="383" t="str">
        <f t="shared" si="4"/>
        <v/>
      </c>
      <c r="C153" s="384" t="str">
        <f ca="1">TEXT(IFERROR(INDEX('Overview - Section A'!$A$37:$A$44,MATCH(G153,'Overview - Section A'!$U$37:$U$44,0)),""),"d-mmm-yy") &amp;" to " &amp; TEXT(IFERROR(INDEX('Overview - Section A'!$E$37:$E$44,MATCH(G153,'Overview - Section A'!$U$37:$U$44,0)),""),"d-mmm-yy")</f>
        <v>1-Jul-20 to 31-Dec-20</v>
      </c>
      <c r="D153" s="461"/>
      <c r="E153" s="461"/>
      <c r="F153" s="458" t="str">
        <f t="shared" si="5"/>
        <v/>
      </c>
      <c r="G153" s="462" t="s">
        <v>420</v>
      </c>
      <c r="H153" s="462"/>
      <c r="I153" s="463" t="b">
        <f t="shared" si="6"/>
        <v>1</v>
      </c>
      <c r="J153" s="463" t="b">
        <f t="shared" si="7"/>
        <v>0</v>
      </c>
      <c r="K153" s="463" t="str">
        <f t="shared" si="8"/>
        <v>a1N36000004vIflEAE</v>
      </c>
      <c r="L153" s="464" t="s">
        <v>1053</v>
      </c>
      <c r="M153" s="131"/>
      <c r="N153" s="68"/>
      <c r="AM153" s="5"/>
      <c r="AN153" s="5"/>
    </row>
    <row r="154" spans="1:40" ht="280.8" x14ac:dyDescent="0.3">
      <c r="A154" s="366">
        <v>11</v>
      </c>
      <c r="B154" s="383" t="str">
        <f t="shared" si="4"/>
        <v/>
      </c>
      <c r="C154" s="384" t="str">
        <f ca="1">TEXT(IFERROR(INDEX('Overview - Section A'!$A$37:$A$44,MATCH(G154,'Overview - Section A'!$U$37:$U$44,0)),""),"d-mmm-yy") &amp;" to " &amp; TEXT(IFERROR(INDEX('Overview - Section A'!$E$37:$E$44,MATCH(G154,'Overview - Section A'!$U$37:$U$44,0)),""),"d-mmm-yy")</f>
        <v>1-Jan-18 to 30-Jun-18</v>
      </c>
      <c r="D154" s="461"/>
      <c r="E154" s="461"/>
      <c r="F154" s="458" t="str">
        <f t="shared" si="5"/>
        <v/>
      </c>
      <c r="G154" s="462" t="s">
        <v>410</v>
      </c>
      <c r="H154" s="462"/>
      <c r="I154" s="463" t="b">
        <f t="shared" si="6"/>
        <v>1</v>
      </c>
      <c r="J154" s="463" t="b">
        <f t="shared" si="7"/>
        <v>0</v>
      </c>
      <c r="K154" s="463" t="str">
        <f t="shared" si="8"/>
        <v>a1N36000004vIfmEAE</v>
      </c>
      <c r="L154" s="464" t="s">
        <v>1054</v>
      </c>
      <c r="M154" s="131"/>
      <c r="N154" s="68"/>
      <c r="AM154" s="5"/>
      <c r="AN154" s="5"/>
    </row>
    <row r="155" spans="1:40" ht="280.8" x14ac:dyDescent="0.3">
      <c r="A155" s="366">
        <v>11</v>
      </c>
      <c r="B155" s="383" t="str">
        <f t="shared" si="4"/>
        <v/>
      </c>
      <c r="C155" s="384" t="str">
        <f ca="1">TEXT(IFERROR(INDEX('Overview - Section A'!$A$37:$A$44,MATCH(G155,'Overview - Section A'!$U$37:$U$44,0)),""),"d-mmm-yy") &amp;" to " &amp; TEXT(IFERROR(INDEX('Overview - Section A'!$E$37:$E$44,MATCH(G155,'Overview - Section A'!$U$37:$U$44,0)),""),"d-mmm-yy")</f>
        <v>1-Jul-18 to 31-Dec-18</v>
      </c>
      <c r="D155" s="461"/>
      <c r="E155" s="461"/>
      <c r="F155" s="458" t="str">
        <f t="shared" si="5"/>
        <v/>
      </c>
      <c r="G155" s="462" t="s">
        <v>412</v>
      </c>
      <c r="H155" s="462"/>
      <c r="I155" s="463" t="b">
        <f t="shared" si="6"/>
        <v>1</v>
      </c>
      <c r="J155" s="463" t="b">
        <f t="shared" si="7"/>
        <v>0</v>
      </c>
      <c r="K155" s="463" t="str">
        <f t="shared" si="8"/>
        <v>a1N36000004vIfmEAE</v>
      </c>
      <c r="L155" s="464" t="s">
        <v>1055</v>
      </c>
      <c r="M155" s="131"/>
      <c r="N155" s="68"/>
      <c r="AM155" s="5"/>
      <c r="AN155" s="5"/>
    </row>
    <row r="156" spans="1:40" ht="280.8" x14ac:dyDescent="0.3">
      <c r="A156" s="366">
        <v>11</v>
      </c>
      <c r="B156" s="383" t="str">
        <f t="shared" si="4"/>
        <v/>
      </c>
      <c r="C156" s="384" t="str">
        <f ca="1">TEXT(IFERROR(INDEX('Overview - Section A'!$A$37:$A$44,MATCH(G156,'Overview - Section A'!$U$37:$U$44,0)),""),"d-mmm-yy") &amp;" to " &amp; TEXT(IFERROR(INDEX('Overview - Section A'!$E$37:$E$44,MATCH(G156,'Overview - Section A'!$U$37:$U$44,0)),""),"d-mmm-yy")</f>
        <v>1-Jan-19 to 30-Jun-19</v>
      </c>
      <c r="D156" s="461"/>
      <c r="E156" s="461"/>
      <c r="F156" s="458" t="str">
        <f t="shared" si="5"/>
        <v/>
      </c>
      <c r="G156" s="462" t="s">
        <v>414</v>
      </c>
      <c r="H156" s="462"/>
      <c r="I156" s="463" t="b">
        <f t="shared" si="6"/>
        <v>1</v>
      </c>
      <c r="J156" s="463" t="b">
        <f t="shared" si="7"/>
        <v>0</v>
      </c>
      <c r="K156" s="463" t="str">
        <f t="shared" si="8"/>
        <v>a1N36000004vIfmEAE</v>
      </c>
      <c r="L156" s="464" t="s">
        <v>1056</v>
      </c>
      <c r="M156" s="131"/>
      <c r="N156" s="68"/>
      <c r="AM156" s="5"/>
      <c r="AN156" s="5"/>
    </row>
    <row r="157" spans="1:40" ht="280.8" x14ac:dyDescent="0.3">
      <c r="A157" s="366">
        <v>11</v>
      </c>
      <c r="B157" s="383" t="str">
        <f t="shared" si="4"/>
        <v/>
      </c>
      <c r="C157" s="384" t="str">
        <f ca="1">TEXT(IFERROR(INDEX('Overview - Section A'!$A$37:$A$44,MATCH(G157,'Overview - Section A'!$U$37:$U$44,0)),""),"d-mmm-yy") &amp;" to " &amp; TEXT(IFERROR(INDEX('Overview - Section A'!$E$37:$E$44,MATCH(G157,'Overview - Section A'!$U$37:$U$44,0)),""),"d-mmm-yy")</f>
        <v>1-Jul-19 to 31-Dec-19</v>
      </c>
      <c r="D157" s="461"/>
      <c r="E157" s="461"/>
      <c r="F157" s="458" t="str">
        <f t="shared" si="5"/>
        <v/>
      </c>
      <c r="G157" s="462" t="s">
        <v>416</v>
      </c>
      <c r="H157" s="462"/>
      <c r="I157" s="463" t="b">
        <f t="shared" si="6"/>
        <v>1</v>
      </c>
      <c r="J157" s="463" t="b">
        <f t="shared" si="7"/>
        <v>0</v>
      </c>
      <c r="K157" s="463" t="str">
        <f t="shared" si="8"/>
        <v>a1N36000004vIfmEAE</v>
      </c>
      <c r="L157" s="464" t="s">
        <v>1057</v>
      </c>
      <c r="M157" s="131"/>
      <c r="N157" s="68"/>
      <c r="AM157" s="5"/>
      <c r="AN157" s="5"/>
    </row>
    <row r="158" spans="1:40" ht="280.8" x14ac:dyDescent="0.3">
      <c r="A158" s="366">
        <v>11</v>
      </c>
      <c r="B158" s="383" t="str">
        <f t="shared" ref="B158:B221" si="9">IF(A158=A157,"",IF(VLOOKUP(A158,$A$8:$D$90,4,FALSE)=0,"",VLOOKUP(A158,$A$8:$D$90,4,FALSE)))</f>
        <v/>
      </c>
      <c r="C158" s="384" t="str">
        <f ca="1">TEXT(IFERROR(INDEX('Overview - Section A'!$A$37:$A$44,MATCH(G158,'Overview - Section A'!$U$37:$U$44,0)),""),"d-mmm-yy") &amp;" to " &amp; TEXT(IFERROR(INDEX('Overview - Section A'!$E$37:$E$44,MATCH(G158,'Overview - Section A'!$U$37:$U$44,0)),""),"d-mmm-yy")</f>
        <v>1-Jan-20 to 30-Jun-20</v>
      </c>
      <c r="D158" s="461"/>
      <c r="E158" s="461"/>
      <c r="F158" s="458" t="str">
        <f t="shared" ref="F158:F221" si="10">IF(VLOOKUP(A158,$A$8:$D$90,4,FALSE)=0,"",VLOOKUP(A158,$A$8:$D$90,4,FALSE))</f>
        <v/>
      </c>
      <c r="G158" s="462" t="s">
        <v>418</v>
      </c>
      <c r="H158" s="462"/>
      <c r="I158" s="463" t="b">
        <f t="shared" ref="I158:I221" si="11">IFERROR(TRUE,FALSE)</f>
        <v>1</v>
      </c>
      <c r="J158" s="463" t="b">
        <f t="shared" ref="J158:J221" si="12">IFERROR(IF(VLOOKUP(A158,$A$8:$D$90,4,FALSE)&lt;&gt;"",TRUE,FALSE),FALSE)</f>
        <v>0</v>
      </c>
      <c r="K158" s="463" t="str">
        <f t="shared" ref="K158:K221" si="13">IFERROR(VLOOKUP(A158,$A$8:$T$90,20,FALSE),"")</f>
        <v>a1N36000004vIfmEAE</v>
      </c>
      <c r="L158" s="464" t="s">
        <v>1058</v>
      </c>
      <c r="M158" s="131"/>
      <c r="N158" s="68"/>
      <c r="AM158" s="5"/>
      <c r="AN158" s="5"/>
    </row>
    <row r="159" spans="1:40" ht="280.8" x14ac:dyDescent="0.3">
      <c r="A159" s="366">
        <v>11</v>
      </c>
      <c r="B159" s="383" t="str">
        <f t="shared" si="9"/>
        <v/>
      </c>
      <c r="C159" s="384" t="str">
        <f ca="1">TEXT(IFERROR(INDEX('Overview - Section A'!$A$37:$A$44,MATCH(G159,'Overview - Section A'!$U$37:$U$44,0)),""),"d-mmm-yy") &amp;" to " &amp; TEXT(IFERROR(INDEX('Overview - Section A'!$E$37:$E$44,MATCH(G159,'Overview - Section A'!$U$37:$U$44,0)),""),"d-mmm-yy")</f>
        <v>1-Jul-20 to 31-Dec-20</v>
      </c>
      <c r="D159" s="461"/>
      <c r="E159" s="461"/>
      <c r="F159" s="458" t="str">
        <f t="shared" si="10"/>
        <v/>
      </c>
      <c r="G159" s="462" t="s">
        <v>420</v>
      </c>
      <c r="H159" s="462"/>
      <c r="I159" s="463" t="b">
        <f t="shared" si="11"/>
        <v>1</v>
      </c>
      <c r="J159" s="463" t="b">
        <f t="shared" si="12"/>
        <v>0</v>
      </c>
      <c r="K159" s="463" t="str">
        <f t="shared" si="13"/>
        <v>a1N36000004vIfmEAE</v>
      </c>
      <c r="L159" s="464" t="s">
        <v>1059</v>
      </c>
      <c r="M159" s="131"/>
      <c r="N159" s="68"/>
      <c r="AM159" s="5"/>
      <c r="AN159" s="5"/>
    </row>
    <row r="160" spans="1:40" ht="280.8" x14ac:dyDescent="0.3">
      <c r="A160" s="366">
        <v>12</v>
      </c>
      <c r="B160" s="383" t="str">
        <f t="shared" si="9"/>
        <v/>
      </c>
      <c r="C160" s="384" t="str">
        <f ca="1">TEXT(IFERROR(INDEX('Overview - Section A'!$A$37:$A$44,MATCH(G160,'Overview - Section A'!$U$37:$U$44,0)),""),"d-mmm-yy") &amp;" to " &amp; TEXT(IFERROR(INDEX('Overview - Section A'!$E$37:$E$44,MATCH(G160,'Overview - Section A'!$U$37:$U$44,0)),""),"d-mmm-yy")</f>
        <v>1-Jan-18 to 30-Jun-18</v>
      </c>
      <c r="D160" s="461"/>
      <c r="E160" s="461"/>
      <c r="F160" s="458" t="str">
        <f t="shared" si="10"/>
        <v/>
      </c>
      <c r="G160" s="462" t="s">
        <v>410</v>
      </c>
      <c r="H160" s="462"/>
      <c r="I160" s="463" t="b">
        <f t="shared" si="11"/>
        <v>1</v>
      </c>
      <c r="J160" s="463" t="b">
        <f t="shared" si="12"/>
        <v>0</v>
      </c>
      <c r="K160" s="463" t="str">
        <f t="shared" si="13"/>
        <v>a1N36000004vIfnEAE</v>
      </c>
      <c r="L160" s="464" t="s">
        <v>1060</v>
      </c>
      <c r="M160" s="131"/>
      <c r="N160" s="68"/>
      <c r="AM160" s="5"/>
      <c r="AN160" s="5"/>
    </row>
    <row r="161" spans="1:40" ht="280.8" x14ac:dyDescent="0.3">
      <c r="A161" s="366">
        <v>12</v>
      </c>
      <c r="B161" s="383" t="str">
        <f t="shared" si="9"/>
        <v/>
      </c>
      <c r="C161" s="384" t="str">
        <f ca="1">TEXT(IFERROR(INDEX('Overview - Section A'!$A$37:$A$44,MATCH(G161,'Overview - Section A'!$U$37:$U$44,0)),""),"d-mmm-yy") &amp;" to " &amp; TEXT(IFERROR(INDEX('Overview - Section A'!$E$37:$E$44,MATCH(G161,'Overview - Section A'!$U$37:$U$44,0)),""),"d-mmm-yy")</f>
        <v>1-Jul-18 to 31-Dec-18</v>
      </c>
      <c r="D161" s="461"/>
      <c r="E161" s="461"/>
      <c r="F161" s="458" t="str">
        <f t="shared" si="10"/>
        <v/>
      </c>
      <c r="G161" s="462" t="s">
        <v>412</v>
      </c>
      <c r="H161" s="462"/>
      <c r="I161" s="463" t="b">
        <f t="shared" si="11"/>
        <v>1</v>
      </c>
      <c r="J161" s="463" t="b">
        <f t="shared" si="12"/>
        <v>0</v>
      </c>
      <c r="K161" s="463" t="str">
        <f t="shared" si="13"/>
        <v>a1N36000004vIfnEAE</v>
      </c>
      <c r="L161" s="464" t="s">
        <v>1061</v>
      </c>
      <c r="M161" s="131"/>
      <c r="N161" s="68"/>
      <c r="AM161" s="5"/>
      <c r="AN161" s="5"/>
    </row>
    <row r="162" spans="1:40" ht="280.8" x14ac:dyDescent="0.3">
      <c r="A162" s="366">
        <v>12</v>
      </c>
      <c r="B162" s="383" t="str">
        <f t="shared" si="9"/>
        <v/>
      </c>
      <c r="C162" s="384" t="str">
        <f ca="1">TEXT(IFERROR(INDEX('Overview - Section A'!$A$37:$A$44,MATCH(G162,'Overview - Section A'!$U$37:$U$44,0)),""),"d-mmm-yy") &amp;" to " &amp; TEXT(IFERROR(INDEX('Overview - Section A'!$E$37:$E$44,MATCH(G162,'Overview - Section A'!$U$37:$U$44,0)),""),"d-mmm-yy")</f>
        <v>1-Jan-19 to 30-Jun-19</v>
      </c>
      <c r="D162" s="461"/>
      <c r="E162" s="461"/>
      <c r="F162" s="458" t="str">
        <f t="shared" si="10"/>
        <v/>
      </c>
      <c r="G162" s="462" t="s">
        <v>414</v>
      </c>
      <c r="H162" s="462"/>
      <c r="I162" s="463" t="b">
        <f t="shared" si="11"/>
        <v>1</v>
      </c>
      <c r="J162" s="463" t="b">
        <f t="shared" si="12"/>
        <v>0</v>
      </c>
      <c r="K162" s="463" t="str">
        <f t="shared" si="13"/>
        <v>a1N36000004vIfnEAE</v>
      </c>
      <c r="L162" s="464" t="s">
        <v>1062</v>
      </c>
      <c r="M162" s="131"/>
      <c r="N162" s="68"/>
      <c r="AM162" s="5"/>
      <c r="AN162" s="5"/>
    </row>
    <row r="163" spans="1:40" ht="280.8" x14ac:dyDescent="0.3">
      <c r="A163" s="366">
        <v>12</v>
      </c>
      <c r="B163" s="383" t="str">
        <f t="shared" si="9"/>
        <v/>
      </c>
      <c r="C163" s="384" t="str">
        <f ca="1">TEXT(IFERROR(INDEX('Overview - Section A'!$A$37:$A$44,MATCH(G163,'Overview - Section A'!$U$37:$U$44,0)),""),"d-mmm-yy") &amp;" to " &amp; TEXT(IFERROR(INDEX('Overview - Section A'!$E$37:$E$44,MATCH(G163,'Overview - Section A'!$U$37:$U$44,0)),""),"d-mmm-yy")</f>
        <v>1-Jul-19 to 31-Dec-19</v>
      </c>
      <c r="D163" s="461"/>
      <c r="E163" s="461"/>
      <c r="F163" s="458" t="str">
        <f t="shared" si="10"/>
        <v/>
      </c>
      <c r="G163" s="462" t="s">
        <v>416</v>
      </c>
      <c r="H163" s="462"/>
      <c r="I163" s="463" t="b">
        <f t="shared" si="11"/>
        <v>1</v>
      </c>
      <c r="J163" s="463" t="b">
        <f t="shared" si="12"/>
        <v>0</v>
      </c>
      <c r="K163" s="463" t="str">
        <f t="shared" si="13"/>
        <v>a1N36000004vIfnEAE</v>
      </c>
      <c r="L163" s="464" t="s">
        <v>1063</v>
      </c>
      <c r="M163" s="131"/>
      <c r="N163" s="68"/>
      <c r="AM163" s="5"/>
      <c r="AN163" s="5"/>
    </row>
    <row r="164" spans="1:40" ht="280.8" x14ac:dyDescent="0.3">
      <c r="A164" s="366">
        <v>12</v>
      </c>
      <c r="B164" s="383" t="str">
        <f t="shared" si="9"/>
        <v/>
      </c>
      <c r="C164" s="384" t="str">
        <f ca="1">TEXT(IFERROR(INDEX('Overview - Section A'!$A$37:$A$44,MATCH(G164,'Overview - Section A'!$U$37:$U$44,0)),""),"d-mmm-yy") &amp;" to " &amp; TEXT(IFERROR(INDEX('Overview - Section A'!$E$37:$E$44,MATCH(G164,'Overview - Section A'!$U$37:$U$44,0)),""),"d-mmm-yy")</f>
        <v>1-Jan-20 to 30-Jun-20</v>
      </c>
      <c r="D164" s="461"/>
      <c r="E164" s="461"/>
      <c r="F164" s="458" t="str">
        <f t="shared" si="10"/>
        <v/>
      </c>
      <c r="G164" s="462" t="s">
        <v>418</v>
      </c>
      <c r="H164" s="462"/>
      <c r="I164" s="463" t="b">
        <f t="shared" si="11"/>
        <v>1</v>
      </c>
      <c r="J164" s="463" t="b">
        <f t="shared" si="12"/>
        <v>0</v>
      </c>
      <c r="K164" s="463" t="str">
        <f t="shared" si="13"/>
        <v>a1N36000004vIfnEAE</v>
      </c>
      <c r="L164" s="464" t="s">
        <v>1064</v>
      </c>
      <c r="M164" s="131"/>
      <c r="N164" s="68"/>
      <c r="AM164" s="5"/>
      <c r="AN164" s="5"/>
    </row>
    <row r="165" spans="1:40" ht="280.8" x14ac:dyDescent="0.3">
      <c r="A165" s="366">
        <v>12</v>
      </c>
      <c r="B165" s="383" t="str">
        <f t="shared" si="9"/>
        <v/>
      </c>
      <c r="C165" s="384" t="str">
        <f ca="1">TEXT(IFERROR(INDEX('Overview - Section A'!$A$37:$A$44,MATCH(G165,'Overview - Section A'!$U$37:$U$44,0)),""),"d-mmm-yy") &amp;" to " &amp; TEXT(IFERROR(INDEX('Overview - Section A'!$E$37:$E$44,MATCH(G165,'Overview - Section A'!$U$37:$U$44,0)),""),"d-mmm-yy")</f>
        <v>1-Jul-20 to 31-Dec-20</v>
      </c>
      <c r="D165" s="461"/>
      <c r="E165" s="461"/>
      <c r="F165" s="458" t="str">
        <f t="shared" si="10"/>
        <v/>
      </c>
      <c r="G165" s="462" t="s">
        <v>420</v>
      </c>
      <c r="H165" s="462"/>
      <c r="I165" s="463" t="b">
        <f t="shared" si="11"/>
        <v>1</v>
      </c>
      <c r="J165" s="463" t="b">
        <f t="shared" si="12"/>
        <v>0</v>
      </c>
      <c r="K165" s="463" t="str">
        <f t="shared" si="13"/>
        <v>a1N36000004vIfnEAE</v>
      </c>
      <c r="L165" s="464" t="s">
        <v>1065</v>
      </c>
      <c r="M165" s="131"/>
      <c r="N165" s="68"/>
      <c r="AM165" s="5"/>
      <c r="AN165" s="5"/>
    </row>
    <row r="166" spans="1:40" ht="280.8" x14ac:dyDescent="0.3">
      <c r="A166" s="366">
        <v>13</v>
      </c>
      <c r="B166" s="383" t="str">
        <f t="shared" si="9"/>
        <v/>
      </c>
      <c r="C166" s="384" t="str">
        <f ca="1">TEXT(IFERROR(INDEX('Overview - Section A'!$A$37:$A$44,MATCH(G166,'Overview - Section A'!$U$37:$U$44,0)),""),"d-mmm-yy") &amp;" to " &amp; TEXT(IFERROR(INDEX('Overview - Section A'!$E$37:$E$44,MATCH(G166,'Overview - Section A'!$U$37:$U$44,0)),""),"d-mmm-yy")</f>
        <v>1-Jan-18 to 30-Jun-18</v>
      </c>
      <c r="D166" s="461"/>
      <c r="E166" s="461"/>
      <c r="F166" s="458" t="str">
        <f t="shared" si="10"/>
        <v/>
      </c>
      <c r="G166" s="462" t="s">
        <v>410</v>
      </c>
      <c r="H166" s="462"/>
      <c r="I166" s="463" t="b">
        <f t="shared" si="11"/>
        <v>1</v>
      </c>
      <c r="J166" s="463" t="b">
        <f t="shared" si="12"/>
        <v>0</v>
      </c>
      <c r="K166" s="463" t="str">
        <f t="shared" si="13"/>
        <v>a1N36000004vIfoEAE</v>
      </c>
      <c r="L166" s="464" t="s">
        <v>1066</v>
      </c>
      <c r="M166" s="131"/>
      <c r="N166" s="68"/>
      <c r="AM166" s="5"/>
      <c r="AN166" s="5"/>
    </row>
    <row r="167" spans="1:40" ht="280.8" x14ac:dyDescent="0.3">
      <c r="A167" s="366">
        <v>13</v>
      </c>
      <c r="B167" s="383" t="str">
        <f t="shared" si="9"/>
        <v/>
      </c>
      <c r="C167" s="384" t="str">
        <f ca="1">TEXT(IFERROR(INDEX('Overview - Section A'!$A$37:$A$44,MATCH(G167,'Overview - Section A'!$U$37:$U$44,0)),""),"d-mmm-yy") &amp;" to " &amp; TEXT(IFERROR(INDEX('Overview - Section A'!$E$37:$E$44,MATCH(G167,'Overview - Section A'!$U$37:$U$44,0)),""),"d-mmm-yy")</f>
        <v>1-Jul-18 to 31-Dec-18</v>
      </c>
      <c r="D167" s="461"/>
      <c r="E167" s="461"/>
      <c r="F167" s="458" t="str">
        <f t="shared" si="10"/>
        <v/>
      </c>
      <c r="G167" s="462" t="s">
        <v>412</v>
      </c>
      <c r="H167" s="462"/>
      <c r="I167" s="463" t="b">
        <f t="shared" si="11"/>
        <v>1</v>
      </c>
      <c r="J167" s="463" t="b">
        <f t="shared" si="12"/>
        <v>0</v>
      </c>
      <c r="K167" s="463" t="str">
        <f t="shared" si="13"/>
        <v>a1N36000004vIfoEAE</v>
      </c>
      <c r="L167" s="464" t="s">
        <v>1067</v>
      </c>
      <c r="M167" s="131"/>
      <c r="N167" s="68"/>
      <c r="AM167" s="5"/>
      <c r="AN167" s="5"/>
    </row>
    <row r="168" spans="1:40" ht="280.8" x14ac:dyDescent="0.3">
      <c r="A168" s="366">
        <v>13</v>
      </c>
      <c r="B168" s="383" t="str">
        <f t="shared" si="9"/>
        <v/>
      </c>
      <c r="C168" s="384" t="str">
        <f ca="1">TEXT(IFERROR(INDEX('Overview - Section A'!$A$37:$A$44,MATCH(G168,'Overview - Section A'!$U$37:$U$44,0)),""),"d-mmm-yy") &amp;" to " &amp; TEXT(IFERROR(INDEX('Overview - Section A'!$E$37:$E$44,MATCH(G168,'Overview - Section A'!$U$37:$U$44,0)),""),"d-mmm-yy")</f>
        <v>1-Jan-19 to 30-Jun-19</v>
      </c>
      <c r="D168" s="461"/>
      <c r="E168" s="461"/>
      <c r="F168" s="458" t="str">
        <f t="shared" si="10"/>
        <v/>
      </c>
      <c r="G168" s="462" t="s">
        <v>414</v>
      </c>
      <c r="H168" s="462"/>
      <c r="I168" s="463" t="b">
        <f t="shared" si="11"/>
        <v>1</v>
      </c>
      <c r="J168" s="463" t="b">
        <f t="shared" si="12"/>
        <v>0</v>
      </c>
      <c r="K168" s="463" t="str">
        <f t="shared" si="13"/>
        <v>a1N36000004vIfoEAE</v>
      </c>
      <c r="L168" s="464" t="s">
        <v>1068</v>
      </c>
      <c r="M168" s="131"/>
      <c r="N168" s="68"/>
      <c r="AM168" s="5"/>
      <c r="AN168" s="5"/>
    </row>
    <row r="169" spans="1:40" ht="280.8" x14ac:dyDescent="0.3">
      <c r="A169" s="366">
        <v>13</v>
      </c>
      <c r="B169" s="383" t="str">
        <f t="shared" si="9"/>
        <v/>
      </c>
      <c r="C169" s="384" t="str">
        <f ca="1">TEXT(IFERROR(INDEX('Overview - Section A'!$A$37:$A$44,MATCH(G169,'Overview - Section A'!$U$37:$U$44,0)),""),"d-mmm-yy") &amp;" to " &amp; TEXT(IFERROR(INDEX('Overview - Section A'!$E$37:$E$44,MATCH(G169,'Overview - Section A'!$U$37:$U$44,0)),""),"d-mmm-yy")</f>
        <v>1-Jul-19 to 31-Dec-19</v>
      </c>
      <c r="D169" s="461"/>
      <c r="E169" s="461"/>
      <c r="F169" s="458" t="str">
        <f t="shared" si="10"/>
        <v/>
      </c>
      <c r="G169" s="462" t="s">
        <v>416</v>
      </c>
      <c r="H169" s="462"/>
      <c r="I169" s="463" t="b">
        <f t="shared" si="11"/>
        <v>1</v>
      </c>
      <c r="J169" s="463" t="b">
        <f t="shared" si="12"/>
        <v>0</v>
      </c>
      <c r="K169" s="463" t="str">
        <f t="shared" si="13"/>
        <v>a1N36000004vIfoEAE</v>
      </c>
      <c r="L169" s="464" t="s">
        <v>1069</v>
      </c>
      <c r="M169" s="131"/>
      <c r="N169" s="68"/>
      <c r="AM169" s="5"/>
      <c r="AN169" s="5"/>
    </row>
    <row r="170" spans="1:40" ht="280.8" x14ac:dyDescent="0.3">
      <c r="A170" s="366">
        <v>13</v>
      </c>
      <c r="B170" s="383" t="str">
        <f t="shared" si="9"/>
        <v/>
      </c>
      <c r="C170" s="384" t="str">
        <f ca="1">TEXT(IFERROR(INDEX('Overview - Section A'!$A$37:$A$44,MATCH(G170,'Overview - Section A'!$U$37:$U$44,0)),""),"d-mmm-yy") &amp;" to " &amp; TEXT(IFERROR(INDEX('Overview - Section A'!$E$37:$E$44,MATCH(G170,'Overview - Section A'!$U$37:$U$44,0)),""),"d-mmm-yy")</f>
        <v>1-Jan-20 to 30-Jun-20</v>
      </c>
      <c r="D170" s="461"/>
      <c r="E170" s="461"/>
      <c r="F170" s="458" t="str">
        <f t="shared" si="10"/>
        <v/>
      </c>
      <c r="G170" s="462" t="s">
        <v>418</v>
      </c>
      <c r="H170" s="462"/>
      <c r="I170" s="463" t="b">
        <f t="shared" si="11"/>
        <v>1</v>
      </c>
      <c r="J170" s="463" t="b">
        <f t="shared" si="12"/>
        <v>0</v>
      </c>
      <c r="K170" s="463" t="str">
        <f t="shared" si="13"/>
        <v>a1N36000004vIfoEAE</v>
      </c>
      <c r="L170" s="464" t="s">
        <v>1070</v>
      </c>
      <c r="M170" s="131"/>
      <c r="N170" s="68"/>
      <c r="AM170" s="5"/>
      <c r="AN170" s="5"/>
    </row>
    <row r="171" spans="1:40" ht="280.8" x14ac:dyDescent="0.3">
      <c r="A171" s="366">
        <v>13</v>
      </c>
      <c r="B171" s="383" t="str">
        <f t="shared" si="9"/>
        <v/>
      </c>
      <c r="C171" s="384" t="str">
        <f ca="1">TEXT(IFERROR(INDEX('Overview - Section A'!$A$37:$A$44,MATCH(G171,'Overview - Section A'!$U$37:$U$44,0)),""),"d-mmm-yy") &amp;" to " &amp; TEXT(IFERROR(INDEX('Overview - Section A'!$E$37:$E$44,MATCH(G171,'Overview - Section A'!$U$37:$U$44,0)),""),"d-mmm-yy")</f>
        <v>1-Jul-20 to 31-Dec-20</v>
      </c>
      <c r="D171" s="461"/>
      <c r="E171" s="461"/>
      <c r="F171" s="458" t="str">
        <f t="shared" si="10"/>
        <v/>
      </c>
      <c r="G171" s="462" t="s">
        <v>420</v>
      </c>
      <c r="H171" s="462"/>
      <c r="I171" s="463" t="b">
        <f t="shared" si="11"/>
        <v>1</v>
      </c>
      <c r="J171" s="463" t="b">
        <f t="shared" si="12"/>
        <v>0</v>
      </c>
      <c r="K171" s="463" t="str">
        <f t="shared" si="13"/>
        <v>a1N36000004vIfoEAE</v>
      </c>
      <c r="L171" s="464" t="s">
        <v>1071</v>
      </c>
      <c r="M171" s="131"/>
      <c r="N171" s="68"/>
      <c r="AM171" s="5"/>
      <c r="AN171" s="5"/>
    </row>
    <row r="172" spans="1:40" ht="280.8" x14ac:dyDescent="0.3">
      <c r="A172" s="366">
        <v>14</v>
      </c>
      <c r="B172" s="383" t="str">
        <f t="shared" si="9"/>
        <v/>
      </c>
      <c r="C172" s="384" t="str">
        <f ca="1">TEXT(IFERROR(INDEX('Overview - Section A'!$A$37:$A$44,MATCH(G172,'Overview - Section A'!$U$37:$U$44,0)),""),"d-mmm-yy") &amp;" to " &amp; TEXT(IFERROR(INDEX('Overview - Section A'!$E$37:$E$44,MATCH(G172,'Overview - Section A'!$U$37:$U$44,0)),""),"d-mmm-yy")</f>
        <v>1-Jan-18 to 30-Jun-18</v>
      </c>
      <c r="D172" s="461"/>
      <c r="E172" s="461"/>
      <c r="F172" s="458" t="str">
        <f t="shared" si="10"/>
        <v/>
      </c>
      <c r="G172" s="462" t="s">
        <v>410</v>
      </c>
      <c r="H172" s="462"/>
      <c r="I172" s="463" t="b">
        <f t="shared" si="11"/>
        <v>1</v>
      </c>
      <c r="J172" s="463" t="b">
        <f t="shared" si="12"/>
        <v>0</v>
      </c>
      <c r="K172" s="463" t="str">
        <f t="shared" si="13"/>
        <v>a1N36000004vIfpEAE</v>
      </c>
      <c r="L172" s="464" t="s">
        <v>1072</v>
      </c>
      <c r="M172" s="131"/>
      <c r="N172" s="68"/>
      <c r="AM172" s="5"/>
      <c r="AN172" s="5"/>
    </row>
    <row r="173" spans="1:40" ht="280.8" x14ac:dyDescent="0.3">
      <c r="A173" s="366">
        <v>14</v>
      </c>
      <c r="B173" s="383" t="str">
        <f t="shared" si="9"/>
        <v/>
      </c>
      <c r="C173" s="384" t="str">
        <f ca="1">TEXT(IFERROR(INDEX('Overview - Section A'!$A$37:$A$44,MATCH(G173,'Overview - Section A'!$U$37:$U$44,0)),""),"d-mmm-yy") &amp;" to " &amp; TEXT(IFERROR(INDEX('Overview - Section A'!$E$37:$E$44,MATCH(G173,'Overview - Section A'!$U$37:$U$44,0)),""),"d-mmm-yy")</f>
        <v>1-Jul-18 to 31-Dec-18</v>
      </c>
      <c r="D173" s="461"/>
      <c r="E173" s="461"/>
      <c r="F173" s="458" t="str">
        <f t="shared" si="10"/>
        <v/>
      </c>
      <c r="G173" s="462" t="s">
        <v>412</v>
      </c>
      <c r="H173" s="462"/>
      <c r="I173" s="463" t="b">
        <f t="shared" si="11"/>
        <v>1</v>
      </c>
      <c r="J173" s="463" t="b">
        <f t="shared" si="12"/>
        <v>0</v>
      </c>
      <c r="K173" s="463" t="str">
        <f t="shared" si="13"/>
        <v>a1N36000004vIfpEAE</v>
      </c>
      <c r="L173" s="464" t="s">
        <v>1073</v>
      </c>
      <c r="M173" s="131"/>
      <c r="N173" s="68"/>
      <c r="AM173" s="5"/>
      <c r="AN173" s="5"/>
    </row>
    <row r="174" spans="1:40" ht="280.8" x14ac:dyDescent="0.3">
      <c r="A174" s="366">
        <v>14</v>
      </c>
      <c r="B174" s="383" t="str">
        <f t="shared" si="9"/>
        <v/>
      </c>
      <c r="C174" s="384" t="str">
        <f ca="1">TEXT(IFERROR(INDEX('Overview - Section A'!$A$37:$A$44,MATCH(G174,'Overview - Section A'!$U$37:$U$44,0)),""),"d-mmm-yy") &amp;" to " &amp; TEXT(IFERROR(INDEX('Overview - Section A'!$E$37:$E$44,MATCH(G174,'Overview - Section A'!$U$37:$U$44,0)),""),"d-mmm-yy")</f>
        <v>1-Jan-19 to 30-Jun-19</v>
      </c>
      <c r="D174" s="461"/>
      <c r="E174" s="461"/>
      <c r="F174" s="458" t="str">
        <f t="shared" si="10"/>
        <v/>
      </c>
      <c r="G174" s="462" t="s">
        <v>414</v>
      </c>
      <c r="H174" s="462"/>
      <c r="I174" s="463" t="b">
        <f t="shared" si="11"/>
        <v>1</v>
      </c>
      <c r="J174" s="463" t="b">
        <f t="shared" si="12"/>
        <v>0</v>
      </c>
      <c r="K174" s="463" t="str">
        <f t="shared" si="13"/>
        <v>a1N36000004vIfpEAE</v>
      </c>
      <c r="L174" s="464" t="s">
        <v>1074</v>
      </c>
      <c r="M174" s="131"/>
      <c r="N174" s="68"/>
      <c r="AM174" s="5"/>
      <c r="AN174" s="5"/>
    </row>
    <row r="175" spans="1:40" ht="280.8" x14ac:dyDescent="0.3">
      <c r="A175" s="366">
        <v>14</v>
      </c>
      <c r="B175" s="383" t="str">
        <f t="shared" si="9"/>
        <v/>
      </c>
      <c r="C175" s="384" t="str">
        <f ca="1">TEXT(IFERROR(INDEX('Overview - Section A'!$A$37:$A$44,MATCH(G175,'Overview - Section A'!$U$37:$U$44,0)),""),"d-mmm-yy") &amp;" to " &amp; TEXT(IFERROR(INDEX('Overview - Section A'!$E$37:$E$44,MATCH(G175,'Overview - Section A'!$U$37:$U$44,0)),""),"d-mmm-yy")</f>
        <v>1-Jul-19 to 31-Dec-19</v>
      </c>
      <c r="D175" s="461"/>
      <c r="E175" s="461"/>
      <c r="F175" s="458" t="str">
        <f t="shared" si="10"/>
        <v/>
      </c>
      <c r="G175" s="462" t="s">
        <v>416</v>
      </c>
      <c r="H175" s="462"/>
      <c r="I175" s="463" t="b">
        <f t="shared" si="11"/>
        <v>1</v>
      </c>
      <c r="J175" s="463" t="b">
        <f t="shared" si="12"/>
        <v>0</v>
      </c>
      <c r="K175" s="463" t="str">
        <f t="shared" si="13"/>
        <v>a1N36000004vIfpEAE</v>
      </c>
      <c r="L175" s="464" t="s">
        <v>1075</v>
      </c>
      <c r="M175" s="131"/>
      <c r="N175" s="68"/>
      <c r="AM175" s="5"/>
      <c r="AN175" s="5"/>
    </row>
    <row r="176" spans="1:40" ht="280.8" x14ac:dyDescent="0.3">
      <c r="A176" s="366">
        <v>14</v>
      </c>
      <c r="B176" s="383" t="str">
        <f t="shared" si="9"/>
        <v/>
      </c>
      <c r="C176" s="384" t="str">
        <f ca="1">TEXT(IFERROR(INDEX('Overview - Section A'!$A$37:$A$44,MATCH(G176,'Overview - Section A'!$U$37:$U$44,0)),""),"d-mmm-yy") &amp;" to " &amp; TEXT(IFERROR(INDEX('Overview - Section A'!$E$37:$E$44,MATCH(G176,'Overview - Section A'!$U$37:$U$44,0)),""),"d-mmm-yy")</f>
        <v>1-Jan-20 to 30-Jun-20</v>
      </c>
      <c r="D176" s="461"/>
      <c r="E176" s="461"/>
      <c r="F176" s="458" t="str">
        <f t="shared" si="10"/>
        <v/>
      </c>
      <c r="G176" s="462" t="s">
        <v>418</v>
      </c>
      <c r="H176" s="462"/>
      <c r="I176" s="463" t="b">
        <f t="shared" si="11"/>
        <v>1</v>
      </c>
      <c r="J176" s="463" t="b">
        <f t="shared" si="12"/>
        <v>0</v>
      </c>
      <c r="K176" s="463" t="str">
        <f t="shared" si="13"/>
        <v>a1N36000004vIfpEAE</v>
      </c>
      <c r="L176" s="464" t="s">
        <v>1076</v>
      </c>
      <c r="M176" s="131"/>
      <c r="N176" s="68"/>
      <c r="AM176" s="5"/>
      <c r="AN176" s="5"/>
    </row>
    <row r="177" spans="1:40" ht="280.8" x14ac:dyDescent="0.3">
      <c r="A177" s="366">
        <v>14</v>
      </c>
      <c r="B177" s="383" t="str">
        <f t="shared" si="9"/>
        <v/>
      </c>
      <c r="C177" s="384" t="str">
        <f ca="1">TEXT(IFERROR(INDEX('Overview - Section A'!$A$37:$A$44,MATCH(G177,'Overview - Section A'!$U$37:$U$44,0)),""),"d-mmm-yy") &amp;" to " &amp; TEXT(IFERROR(INDEX('Overview - Section A'!$E$37:$E$44,MATCH(G177,'Overview - Section A'!$U$37:$U$44,0)),""),"d-mmm-yy")</f>
        <v>1-Jul-20 to 31-Dec-20</v>
      </c>
      <c r="D177" s="461"/>
      <c r="E177" s="461"/>
      <c r="F177" s="458" t="str">
        <f t="shared" si="10"/>
        <v/>
      </c>
      <c r="G177" s="462" t="s">
        <v>420</v>
      </c>
      <c r="H177" s="462"/>
      <c r="I177" s="463" t="b">
        <f t="shared" si="11"/>
        <v>1</v>
      </c>
      <c r="J177" s="463" t="b">
        <f t="shared" si="12"/>
        <v>0</v>
      </c>
      <c r="K177" s="463" t="str">
        <f t="shared" si="13"/>
        <v>a1N36000004vIfpEAE</v>
      </c>
      <c r="L177" s="464" t="s">
        <v>1077</v>
      </c>
      <c r="M177" s="131"/>
      <c r="N177" s="68"/>
      <c r="AM177" s="5"/>
      <c r="AN177" s="5"/>
    </row>
    <row r="178" spans="1:40" ht="280.8" x14ac:dyDescent="0.3">
      <c r="A178" s="366">
        <v>15</v>
      </c>
      <c r="B178" s="383" t="str">
        <f t="shared" si="9"/>
        <v/>
      </c>
      <c r="C178" s="384" t="str">
        <f ca="1">TEXT(IFERROR(INDEX('Overview - Section A'!$A$37:$A$44,MATCH(G178,'Overview - Section A'!$U$37:$U$44,0)),""),"d-mmm-yy") &amp;" to " &amp; TEXT(IFERROR(INDEX('Overview - Section A'!$E$37:$E$44,MATCH(G178,'Overview - Section A'!$U$37:$U$44,0)),""),"d-mmm-yy")</f>
        <v>1-Jan-18 to 30-Jun-18</v>
      </c>
      <c r="D178" s="461"/>
      <c r="E178" s="461"/>
      <c r="F178" s="458" t="str">
        <f t="shared" si="10"/>
        <v/>
      </c>
      <c r="G178" s="462" t="s">
        <v>410</v>
      </c>
      <c r="H178" s="462"/>
      <c r="I178" s="463" t="b">
        <f t="shared" si="11"/>
        <v>1</v>
      </c>
      <c r="J178" s="463" t="b">
        <f t="shared" si="12"/>
        <v>0</v>
      </c>
      <c r="K178" s="463" t="str">
        <f t="shared" si="13"/>
        <v>a1N36000004vIfqEAE</v>
      </c>
      <c r="L178" s="464" t="s">
        <v>1078</v>
      </c>
      <c r="M178" s="131"/>
      <c r="N178" s="68"/>
      <c r="AM178" s="5"/>
      <c r="AN178" s="5"/>
    </row>
    <row r="179" spans="1:40" ht="280.8" x14ac:dyDescent="0.3">
      <c r="A179" s="366">
        <v>15</v>
      </c>
      <c r="B179" s="383" t="str">
        <f t="shared" si="9"/>
        <v/>
      </c>
      <c r="C179" s="384" t="str">
        <f ca="1">TEXT(IFERROR(INDEX('Overview - Section A'!$A$37:$A$44,MATCH(G179,'Overview - Section A'!$U$37:$U$44,0)),""),"d-mmm-yy") &amp;" to " &amp; TEXT(IFERROR(INDEX('Overview - Section A'!$E$37:$E$44,MATCH(G179,'Overview - Section A'!$U$37:$U$44,0)),""),"d-mmm-yy")</f>
        <v>1-Jul-18 to 31-Dec-18</v>
      </c>
      <c r="D179" s="461"/>
      <c r="E179" s="461"/>
      <c r="F179" s="458" t="str">
        <f t="shared" si="10"/>
        <v/>
      </c>
      <c r="G179" s="462" t="s">
        <v>412</v>
      </c>
      <c r="H179" s="462"/>
      <c r="I179" s="463" t="b">
        <f t="shared" si="11"/>
        <v>1</v>
      </c>
      <c r="J179" s="463" t="b">
        <f t="shared" si="12"/>
        <v>0</v>
      </c>
      <c r="K179" s="463" t="str">
        <f t="shared" si="13"/>
        <v>a1N36000004vIfqEAE</v>
      </c>
      <c r="L179" s="464" t="s">
        <v>1079</v>
      </c>
      <c r="M179" s="131"/>
      <c r="N179" s="68"/>
      <c r="AM179" s="5"/>
      <c r="AN179" s="5"/>
    </row>
    <row r="180" spans="1:40" ht="280.8" x14ac:dyDescent="0.3">
      <c r="A180" s="366">
        <v>15</v>
      </c>
      <c r="B180" s="383" t="str">
        <f t="shared" si="9"/>
        <v/>
      </c>
      <c r="C180" s="384" t="str">
        <f ca="1">TEXT(IFERROR(INDEX('Overview - Section A'!$A$37:$A$44,MATCH(G180,'Overview - Section A'!$U$37:$U$44,0)),""),"d-mmm-yy") &amp;" to " &amp; TEXT(IFERROR(INDEX('Overview - Section A'!$E$37:$E$44,MATCH(G180,'Overview - Section A'!$U$37:$U$44,0)),""),"d-mmm-yy")</f>
        <v>1-Jan-19 to 30-Jun-19</v>
      </c>
      <c r="D180" s="461"/>
      <c r="E180" s="461"/>
      <c r="F180" s="458" t="str">
        <f t="shared" si="10"/>
        <v/>
      </c>
      <c r="G180" s="462" t="s">
        <v>414</v>
      </c>
      <c r="H180" s="462"/>
      <c r="I180" s="463" t="b">
        <f t="shared" si="11"/>
        <v>1</v>
      </c>
      <c r="J180" s="463" t="b">
        <f t="shared" si="12"/>
        <v>0</v>
      </c>
      <c r="K180" s="463" t="str">
        <f t="shared" si="13"/>
        <v>a1N36000004vIfqEAE</v>
      </c>
      <c r="L180" s="464" t="s">
        <v>1080</v>
      </c>
      <c r="M180" s="131"/>
      <c r="N180" s="68"/>
      <c r="AM180" s="5"/>
      <c r="AN180" s="5"/>
    </row>
    <row r="181" spans="1:40" ht="280.8" x14ac:dyDescent="0.3">
      <c r="A181" s="366">
        <v>15</v>
      </c>
      <c r="B181" s="383" t="str">
        <f t="shared" si="9"/>
        <v/>
      </c>
      <c r="C181" s="384" t="str">
        <f ca="1">TEXT(IFERROR(INDEX('Overview - Section A'!$A$37:$A$44,MATCH(G181,'Overview - Section A'!$U$37:$U$44,0)),""),"d-mmm-yy") &amp;" to " &amp; TEXT(IFERROR(INDEX('Overview - Section A'!$E$37:$E$44,MATCH(G181,'Overview - Section A'!$U$37:$U$44,0)),""),"d-mmm-yy")</f>
        <v>1-Jul-19 to 31-Dec-19</v>
      </c>
      <c r="D181" s="461"/>
      <c r="E181" s="461"/>
      <c r="F181" s="458" t="str">
        <f t="shared" si="10"/>
        <v/>
      </c>
      <c r="G181" s="462" t="s">
        <v>416</v>
      </c>
      <c r="H181" s="462"/>
      <c r="I181" s="463" t="b">
        <f t="shared" si="11"/>
        <v>1</v>
      </c>
      <c r="J181" s="463" t="b">
        <f t="shared" si="12"/>
        <v>0</v>
      </c>
      <c r="K181" s="463" t="str">
        <f t="shared" si="13"/>
        <v>a1N36000004vIfqEAE</v>
      </c>
      <c r="L181" s="464" t="s">
        <v>1081</v>
      </c>
      <c r="M181" s="131"/>
      <c r="N181" s="68"/>
      <c r="AM181" s="5"/>
      <c r="AN181" s="5"/>
    </row>
    <row r="182" spans="1:40" ht="280.8" x14ac:dyDescent="0.3">
      <c r="A182" s="366">
        <v>15</v>
      </c>
      <c r="B182" s="383" t="str">
        <f t="shared" si="9"/>
        <v/>
      </c>
      <c r="C182" s="384" t="str">
        <f ca="1">TEXT(IFERROR(INDEX('Overview - Section A'!$A$37:$A$44,MATCH(G182,'Overview - Section A'!$U$37:$U$44,0)),""),"d-mmm-yy") &amp;" to " &amp; TEXT(IFERROR(INDEX('Overview - Section A'!$E$37:$E$44,MATCH(G182,'Overview - Section A'!$U$37:$U$44,0)),""),"d-mmm-yy")</f>
        <v>1-Jan-20 to 30-Jun-20</v>
      </c>
      <c r="D182" s="461"/>
      <c r="E182" s="461"/>
      <c r="F182" s="458" t="str">
        <f t="shared" si="10"/>
        <v/>
      </c>
      <c r="G182" s="462" t="s">
        <v>418</v>
      </c>
      <c r="H182" s="462"/>
      <c r="I182" s="463" t="b">
        <f t="shared" si="11"/>
        <v>1</v>
      </c>
      <c r="J182" s="463" t="b">
        <f t="shared" si="12"/>
        <v>0</v>
      </c>
      <c r="K182" s="463" t="str">
        <f t="shared" si="13"/>
        <v>a1N36000004vIfqEAE</v>
      </c>
      <c r="L182" s="464" t="s">
        <v>1082</v>
      </c>
      <c r="M182" s="131"/>
      <c r="N182" s="68"/>
      <c r="AM182" s="5"/>
      <c r="AN182" s="5"/>
    </row>
    <row r="183" spans="1:40" ht="280.8" x14ac:dyDescent="0.3">
      <c r="A183" s="366">
        <v>15</v>
      </c>
      <c r="B183" s="383" t="str">
        <f t="shared" si="9"/>
        <v/>
      </c>
      <c r="C183" s="384" t="str">
        <f ca="1">TEXT(IFERROR(INDEX('Overview - Section A'!$A$37:$A$44,MATCH(G183,'Overview - Section A'!$U$37:$U$44,0)),""),"d-mmm-yy") &amp;" to " &amp; TEXT(IFERROR(INDEX('Overview - Section A'!$E$37:$E$44,MATCH(G183,'Overview - Section A'!$U$37:$U$44,0)),""),"d-mmm-yy")</f>
        <v>1-Jul-20 to 31-Dec-20</v>
      </c>
      <c r="D183" s="461"/>
      <c r="E183" s="461"/>
      <c r="F183" s="458" t="str">
        <f t="shared" si="10"/>
        <v/>
      </c>
      <c r="G183" s="462" t="s">
        <v>420</v>
      </c>
      <c r="H183" s="462"/>
      <c r="I183" s="463" t="b">
        <f t="shared" si="11"/>
        <v>1</v>
      </c>
      <c r="J183" s="463" t="b">
        <f t="shared" si="12"/>
        <v>0</v>
      </c>
      <c r="K183" s="463" t="str">
        <f t="shared" si="13"/>
        <v>a1N36000004vIfqEAE</v>
      </c>
      <c r="L183" s="464" t="s">
        <v>1083</v>
      </c>
      <c r="M183" s="131"/>
      <c r="N183" s="68"/>
      <c r="AM183" s="5"/>
      <c r="AN183" s="5"/>
    </row>
    <row r="184" spans="1:40" ht="280.8" x14ac:dyDescent="0.3">
      <c r="A184" s="366">
        <v>16</v>
      </c>
      <c r="B184" s="383" t="str">
        <f t="shared" si="9"/>
        <v/>
      </c>
      <c r="C184" s="384" t="str">
        <f ca="1">TEXT(IFERROR(INDEX('Overview - Section A'!$A$37:$A$44,MATCH(G184,'Overview - Section A'!$U$37:$U$44,0)),""),"d-mmm-yy") &amp;" to " &amp; TEXT(IFERROR(INDEX('Overview - Section A'!$E$37:$E$44,MATCH(G184,'Overview - Section A'!$U$37:$U$44,0)),""),"d-mmm-yy")</f>
        <v>1-Jan-18 to 30-Jun-18</v>
      </c>
      <c r="D184" s="461"/>
      <c r="E184" s="461"/>
      <c r="F184" s="458" t="str">
        <f t="shared" si="10"/>
        <v/>
      </c>
      <c r="G184" s="462" t="s">
        <v>410</v>
      </c>
      <c r="H184" s="462"/>
      <c r="I184" s="463" t="b">
        <f t="shared" si="11"/>
        <v>1</v>
      </c>
      <c r="J184" s="463" t="b">
        <f t="shared" si="12"/>
        <v>0</v>
      </c>
      <c r="K184" s="463" t="str">
        <f t="shared" si="13"/>
        <v>a1N36000004vIfrEAE</v>
      </c>
      <c r="L184" s="464" t="s">
        <v>1084</v>
      </c>
      <c r="M184" s="131"/>
      <c r="N184" s="68"/>
      <c r="AM184" s="5"/>
      <c r="AN184" s="5"/>
    </row>
    <row r="185" spans="1:40" ht="280.8" x14ac:dyDescent="0.3">
      <c r="A185" s="366">
        <v>16</v>
      </c>
      <c r="B185" s="383" t="str">
        <f t="shared" si="9"/>
        <v/>
      </c>
      <c r="C185" s="384" t="str">
        <f ca="1">TEXT(IFERROR(INDEX('Overview - Section A'!$A$37:$A$44,MATCH(G185,'Overview - Section A'!$U$37:$U$44,0)),""),"d-mmm-yy") &amp;" to " &amp; TEXT(IFERROR(INDEX('Overview - Section A'!$E$37:$E$44,MATCH(G185,'Overview - Section A'!$U$37:$U$44,0)),""),"d-mmm-yy")</f>
        <v>1-Jul-18 to 31-Dec-18</v>
      </c>
      <c r="D185" s="461"/>
      <c r="E185" s="461"/>
      <c r="F185" s="458" t="str">
        <f t="shared" si="10"/>
        <v/>
      </c>
      <c r="G185" s="462" t="s">
        <v>412</v>
      </c>
      <c r="H185" s="462"/>
      <c r="I185" s="463" t="b">
        <f t="shared" si="11"/>
        <v>1</v>
      </c>
      <c r="J185" s="463" t="b">
        <f t="shared" si="12"/>
        <v>0</v>
      </c>
      <c r="K185" s="463" t="str">
        <f t="shared" si="13"/>
        <v>a1N36000004vIfrEAE</v>
      </c>
      <c r="L185" s="464" t="s">
        <v>1085</v>
      </c>
      <c r="M185" s="131"/>
      <c r="N185" s="68"/>
      <c r="AM185" s="5"/>
      <c r="AN185" s="5"/>
    </row>
    <row r="186" spans="1:40" ht="280.8" x14ac:dyDescent="0.3">
      <c r="A186" s="366">
        <v>16</v>
      </c>
      <c r="B186" s="383" t="str">
        <f t="shared" si="9"/>
        <v/>
      </c>
      <c r="C186" s="384" t="str">
        <f ca="1">TEXT(IFERROR(INDEX('Overview - Section A'!$A$37:$A$44,MATCH(G186,'Overview - Section A'!$U$37:$U$44,0)),""),"d-mmm-yy") &amp;" to " &amp; TEXT(IFERROR(INDEX('Overview - Section A'!$E$37:$E$44,MATCH(G186,'Overview - Section A'!$U$37:$U$44,0)),""),"d-mmm-yy")</f>
        <v>1-Jan-19 to 30-Jun-19</v>
      </c>
      <c r="D186" s="461"/>
      <c r="E186" s="461"/>
      <c r="F186" s="458" t="str">
        <f t="shared" si="10"/>
        <v/>
      </c>
      <c r="G186" s="462" t="s">
        <v>414</v>
      </c>
      <c r="H186" s="462"/>
      <c r="I186" s="463" t="b">
        <f t="shared" si="11"/>
        <v>1</v>
      </c>
      <c r="J186" s="463" t="b">
        <f t="shared" si="12"/>
        <v>0</v>
      </c>
      <c r="K186" s="463" t="str">
        <f t="shared" si="13"/>
        <v>a1N36000004vIfrEAE</v>
      </c>
      <c r="L186" s="464" t="s">
        <v>1086</v>
      </c>
      <c r="M186" s="131"/>
      <c r="N186" s="68"/>
      <c r="AM186" s="5"/>
      <c r="AN186" s="5"/>
    </row>
    <row r="187" spans="1:40" ht="280.8" x14ac:dyDescent="0.3">
      <c r="A187" s="366">
        <v>16</v>
      </c>
      <c r="B187" s="383" t="str">
        <f t="shared" si="9"/>
        <v/>
      </c>
      <c r="C187" s="384" t="str">
        <f ca="1">TEXT(IFERROR(INDEX('Overview - Section A'!$A$37:$A$44,MATCH(G187,'Overview - Section A'!$U$37:$U$44,0)),""),"d-mmm-yy") &amp;" to " &amp; TEXT(IFERROR(INDEX('Overview - Section A'!$E$37:$E$44,MATCH(G187,'Overview - Section A'!$U$37:$U$44,0)),""),"d-mmm-yy")</f>
        <v>1-Jul-19 to 31-Dec-19</v>
      </c>
      <c r="D187" s="461"/>
      <c r="E187" s="461"/>
      <c r="F187" s="458" t="str">
        <f t="shared" si="10"/>
        <v/>
      </c>
      <c r="G187" s="462" t="s">
        <v>416</v>
      </c>
      <c r="H187" s="462"/>
      <c r="I187" s="463" t="b">
        <f t="shared" si="11"/>
        <v>1</v>
      </c>
      <c r="J187" s="463" t="b">
        <f t="shared" si="12"/>
        <v>0</v>
      </c>
      <c r="K187" s="463" t="str">
        <f t="shared" si="13"/>
        <v>a1N36000004vIfrEAE</v>
      </c>
      <c r="L187" s="464" t="s">
        <v>1087</v>
      </c>
      <c r="M187" s="131"/>
      <c r="N187" s="68"/>
      <c r="AM187" s="5"/>
      <c r="AN187" s="5"/>
    </row>
    <row r="188" spans="1:40" ht="280.8" x14ac:dyDescent="0.3">
      <c r="A188" s="366">
        <v>16</v>
      </c>
      <c r="B188" s="383" t="str">
        <f t="shared" si="9"/>
        <v/>
      </c>
      <c r="C188" s="384" t="str">
        <f ca="1">TEXT(IFERROR(INDEX('Overview - Section A'!$A$37:$A$44,MATCH(G188,'Overview - Section A'!$U$37:$U$44,0)),""),"d-mmm-yy") &amp;" to " &amp; TEXT(IFERROR(INDEX('Overview - Section A'!$E$37:$E$44,MATCH(G188,'Overview - Section A'!$U$37:$U$44,0)),""),"d-mmm-yy")</f>
        <v>1-Jan-20 to 30-Jun-20</v>
      </c>
      <c r="D188" s="461"/>
      <c r="E188" s="461"/>
      <c r="F188" s="458" t="str">
        <f t="shared" si="10"/>
        <v/>
      </c>
      <c r="G188" s="462" t="s">
        <v>418</v>
      </c>
      <c r="H188" s="462"/>
      <c r="I188" s="463" t="b">
        <f t="shared" si="11"/>
        <v>1</v>
      </c>
      <c r="J188" s="463" t="b">
        <f t="shared" si="12"/>
        <v>0</v>
      </c>
      <c r="K188" s="463" t="str">
        <f t="shared" si="13"/>
        <v>a1N36000004vIfrEAE</v>
      </c>
      <c r="L188" s="464" t="s">
        <v>1088</v>
      </c>
      <c r="M188" s="131"/>
      <c r="N188" s="68"/>
      <c r="AM188" s="5"/>
      <c r="AN188" s="5"/>
    </row>
    <row r="189" spans="1:40" ht="280.8" x14ac:dyDescent="0.3">
      <c r="A189" s="366">
        <v>16</v>
      </c>
      <c r="B189" s="383" t="str">
        <f t="shared" si="9"/>
        <v/>
      </c>
      <c r="C189" s="384" t="str">
        <f ca="1">TEXT(IFERROR(INDEX('Overview - Section A'!$A$37:$A$44,MATCH(G189,'Overview - Section A'!$U$37:$U$44,0)),""),"d-mmm-yy") &amp;" to " &amp; TEXT(IFERROR(INDEX('Overview - Section A'!$E$37:$E$44,MATCH(G189,'Overview - Section A'!$U$37:$U$44,0)),""),"d-mmm-yy")</f>
        <v>1-Jul-20 to 31-Dec-20</v>
      </c>
      <c r="D189" s="461"/>
      <c r="E189" s="461"/>
      <c r="F189" s="458" t="str">
        <f t="shared" si="10"/>
        <v/>
      </c>
      <c r="G189" s="462" t="s">
        <v>420</v>
      </c>
      <c r="H189" s="462"/>
      <c r="I189" s="463" t="b">
        <f t="shared" si="11"/>
        <v>1</v>
      </c>
      <c r="J189" s="463" t="b">
        <f t="shared" si="12"/>
        <v>0</v>
      </c>
      <c r="K189" s="463" t="str">
        <f t="shared" si="13"/>
        <v>a1N36000004vIfrEAE</v>
      </c>
      <c r="L189" s="464" t="s">
        <v>1089</v>
      </c>
      <c r="M189" s="131"/>
      <c r="N189" s="68"/>
      <c r="AM189" s="5"/>
      <c r="AN189" s="5"/>
    </row>
    <row r="190" spans="1:40" ht="280.8" x14ac:dyDescent="0.3">
      <c r="A190" s="366">
        <v>17</v>
      </c>
      <c r="B190" s="383" t="str">
        <f t="shared" si="9"/>
        <v/>
      </c>
      <c r="C190" s="384" t="str">
        <f ca="1">TEXT(IFERROR(INDEX('Overview - Section A'!$A$37:$A$44,MATCH(G190,'Overview - Section A'!$U$37:$U$44,0)),""),"d-mmm-yy") &amp;" to " &amp; TEXT(IFERROR(INDEX('Overview - Section A'!$E$37:$E$44,MATCH(G190,'Overview - Section A'!$U$37:$U$44,0)),""),"d-mmm-yy")</f>
        <v>1-Jan-18 to 30-Jun-18</v>
      </c>
      <c r="D190" s="461"/>
      <c r="E190" s="461"/>
      <c r="F190" s="458" t="str">
        <f t="shared" si="10"/>
        <v/>
      </c>
      <c r="G190" s="462" t="s">
        <v>410</v>
      </c>
      <c r="H190" s="462"/>
      <c r="I190" s="463" t="b">
        <f t="shared" si="11"/>
        <v>1</v>
      </c>
      <c r="J190" s="463" t="b">
        <f t="shared" si="12"/>
        <v>0</v>
      </c>
      <c r="K190" s="463" t="str">
        <f t="shared" si="13"/>
        <v>a1N36000004vIfsEAE</v>
      </c>
      <c r="L190" s="464" t="s">
        <v>1090</v>
      </c>
      <c r="M190" s="131"/>
      <c r="N190" s="68"/>
      <c r="AM190" s="5"/>
      <c r="AN190" s="5"/>
    </row>
    <row r="191" spans="1:40" ht="280.8" x14ac:dyDescent="0.3">
      <c r="A191" s="366">
        <v>17</v>
      </c>
      <c r="B191" s="383" t="str">
        <f t="shared" si="9"/>
        <v/>
      </c>
      <c r="C191" s="384" t="str">
        <f ca="1">TEXT(IFERROR(INDEX('Overview - Section A'!$A$37:$A$44,MATCH(G191,'Overview - Section A'!$U$37:$U$44,0)),""),"d-mmm-yy") &amp;" to " &amp; TEXT(IFERROR(INDEX('Overview - Section A'!$E$37:$E$44,MATCH(G191,'Overview - Section A'!$U$37:$U$44,0)),""),"d-mmm-yy")</f>
        <v>1-Jul-18 to 31-Dec-18</v>
      </c>
      <c r="D191" s="461"/>
      <c r="E191" s="461"/>
      <c r="F191" s="458" t="str">
        <f t="shared" si="10"/>
        <v/>
      </c>
      <c r="G191" s="462" t="s">
        <v>412</v>
      </c>
      <c r="H191" s="462"/>
      <c r="I191" s="463" t="b">
        <f t="shared" si="11"/>
        <v>1</v>
      </c>
      <c r="J191" s="463" t="b">
        <f t="shared" si="12"/>
        <v>0</v>
      </c>
      <c r="K191" s="463" t="str">
        <f t="shared" si="13"/>
        <v>a1N36000004vIfsEAE</v>
      </c>
      <c r="L191" s="464" t="s">
        <v>1091</v>
      </c>
      <c r="M191" s="131"/>
      <c r="N191" s="68"/>
      <c r="AM191" s="5"/>
      <c r="AN191" s="5"/>
    </row>
    <row r="192" spans="1:40" ht="280.8" x14ac:dyDescent="0.3">
      <c r="A192" s="366">
        <v>17</v>
      </c>
      <c r="B192" s="383" t="str">
        <f t="shared" si="9"/>
        <v/>
      </c>
      <c r="C192" s="384" t="str">
        <f ca="1">TEXT(IFERROR(INDEX('Overview - Section A'!$A$37:$A$44,MATCH(G192,'Overview - Section A'!$U$37:$U$44,0)),""),"d-mmm-yy") &amp;" to " &amp; TEXT(IFERROR(INDEX('Overview - Section A'!$E$37:$E$44,MATCH(G192,'Overview - Section A'!$U$37:$U$44,0)),""),"d-mmm-yy")</f>
        <v>1-Jan-19 to 30-Jun-19</v>
      </c>
      <c r="D192" s="461"/>
      <c r="E192" s="461"/>
      <c r="F192" s="458" t="str">
        <f t="shared" si="10"/>
        <v/>
      </c>
      <c r="G192" s="462" t="s">
        <v>414</v>
      </c>
      <c r="H192" s="462"/>
      <c r="I192" s="463" t="b">
        <f t="shared" si="11"/>
        <v>1</v>
      </c>
      <c r="J192" s="463" t="b">
        <f t="shared" si="12"/>
        <v>0</v>
      </c>
      <c r="K192" s="463" t="str">
        <f t="shared" si="13"/>
        <v>a1N36000004vIfsEAE</v>
      </c>
      <c r="L192" s="464" t="s">
        <v>1092</v>
      </c>
      <c r="M192" s="131"/>
      <c r="N192" s="68"/>
      <c r="AM192" s="5"/>
      <c r="AN192" s="5"/>
    </row>
    <row r="193" spans="1:40" ht="280.8" x14ac:dyDescent="0.3">
      <c r="A193" s="366">
        <v>17</v>
      </c>
      <c r="B193" s="383" t="str">
        <f t="shared" si="9"/>
        <v/>
      </c>
      <c r="C193" s="384" t="str">
        <f ca="1">TEXT(IFERROR(INDEX('Overview - Section A'!$A$37:$A$44,MATCH(G193,'Overview - Section A'!$U$37:$U$44,0)),""),"d-mmm-yy") &amp;" to " &amp; TEXT(IFERROR(INDEX('Overview - Section A'!$E$37:$E$44,MATCH(G193,'Overview - Section A'!$U$37:$U$44,0)),""),"d-mmm-yy")</f>
        <v>1-Jul-19 to 31-Dec-19</v>
      </c>
      <c r="D193" s="461"/>
      <c r="E193" s="461"/>
      <c r="F193" s="458" t="str">
        <f t="shared" si="10"/>
        <v/>
      </c>
      <c r="G193" s="462" t="s">
        <v>416</v>
      </c>
      <c r="H193" s="462"/>
      <c r="I193" s="463" t="b">
        <f t="shared" si="11"/>
        <v>1</v>
      </c>
      <c r="J193" s="463" t="b">
        <f t="shared" si="12"/>
        <v>0</v>
      </c>
      <c r="K193" s="463" t="str">
        <f t="shared" si="13"/>
        <v>a1N36000004vIfsEAE</v>
      </c>
      <c r="L193" s="464" t="s">
        <v>1093</v>
      </c>
      <c r="M193" s="131"/>
      <c r="N193" s="68"/>
      <c r="AM193" s="5"/>
      <c r="AN193" s="5"/>
    </row>
    <row r="194" spans="1:40" ht="280.8" x14ac:dyDescent="0.3">
      <c r="A194" s="366">
        <v>17</v>
      </c>
      <c r="B194" s="383" t="str">
        <f t="shared" si="9"/>
        <v/>
      </c>
      <c r="C194" s="384" t="str">
        <f ca="1">TEXT(IFERROR(INDEX('Overview - Section A'!$A$37:$A$44,MATCH(G194,'Overview - Section A'!$U$37:$U$44,0)),""),"d-mmm-yy") &amp;" to " &amp; TEXT(IFERROR(INDEX('Overview - Section A'!$E$37:$E$44,MATCH(G194,'Overview - Section A'!$U$37:$U$44,0)),""),"d-mmm-yy")</f>
        <v>1-Jan-20 to 30-Jun-20</v>
      </c>
      <c r="D194" s="461"/>
      <c r="E194" s="461"/>
      <c r="F194" s="458" t="str">
        <f t="shared" si="10"/>
        <v/>
      </c>
      <c r="G194" s="462" t="s">
        <v>418</v>
      </c>
      <c r="H194" s="462"/>
      <c r="I194" s="463" t="b">
        <f t="shared" si="11"/>
        <v>1</v>
      </c>
      <c r="J194" s="463" t="b">
        <f t="shared" si="12"/>
        <v>0</v>
      </c>
      <c r="K194" s="463" t="str">
        <f t="shared" si="13"/>
        <v>a1N36000004vIfsEAE</v>
      </c>
      <c r="L194" s="464" t="s">
        <v>1094</v>
      </c>
      <c r="M194" s="131"/>
      <c r="N194" s="68"/>
      <c r="AM194" s="5"/>
      <c r="AN194" s="5"/>
    </row>
    <row r="195" spans="1:40" ht="280.8" x14ac:dyDescent="0.3">
      <c r="A195" s="366">
        <v>17</v>
      </c>
      <c r="B195" s="383" t="str">
        <f t="shared" si="9"/>
        <v/>
      </c>
      <c r="C195" s="384" t="str">
        <f ca="1">TEXT(IFERROR(INDEX('Overview - Section A'!$A$37:$A$44,MATCH(G195,'Overview - Section A'!$U$37:$U$44,0)),""),"d-mmm-yy") &amp;" to " &amp; TEXT(IFERROR(INDEX('Overview - Section A'!$E$37:$E$44,MATCH(G195,'Overview - Section A'!$U$37:$U$44,0)),""),"d-mmm-yy")</f>
        <v>1-Jul-20 to 31-Dec-20</v>
      </c>
      <c r="D195" s="461"/>
      <c r="E195" s="461"/>
      <c r="F195" s="458" t="str">
        <f t="shared" si="10"/>
        <v/>
      </c>
      <c r="G195" s="462" t="s">
        <v>420</v>
      </c>
      <c r="H195" s="462"/>
      <c r="I195" s="463" t="b">
        <f t="shared" si="11"/>
        <v>1</v>
      </c>
      <c r="J195" s="463" t="b">
        <f t="shared" si="12"/>
        <v>0</v>
      </c>
      <c r="K195" s="463" t="str">
        <f t="shared" si="13"/>
        <v>a1N36000004vIfsEAE</v>
      </c>
      <c r="L195" s="464" t="s">
        <v>1095</v>
      </c>
      <c r="M195" s="131"/>
      <c r="N195" s="68"/>
      <c r="AM195" s="5"/>
      <c r="AN195" s="5"/>
    </row>
    <row r="196" spans="1:40" ht="280.8" x14ac:dyDescent="0.3">
      <c r="A196" s="366">
        <v>18</v>
      </c>
      <c r="B196" s="383" t="str">
        <f t="shared" si="9"/>
        <v/>
      </c>
      <c r="C196" s="384" t="str">
        <f ca="1">TEXT(IFERROR(INDEX('Overview - Section A'!$A$37:$A$44,MATCH(G196,'Overview - Section A'!$U$37:$U$44,0)),""),"d-mmm-yy") &amp;" to " &amp; TEXT(IFERROR(INDEX('Overview - Section A'!$E$37:$E$44,MATCH(G196,'Overview - Section A'!$U$37:$U$44,0)),""),"d-mmm-yy")</f>
        <v>1-Jan-18 to 30-Jun-18</v>
      </c>
      <c r="D196" s="461"/>
      <c r="E196" s="461"/>
      <c r="F196" s="458" t="str">
        <f t="shared" si="10"/>
        <v/>
      </c>
      <c r="G196" s="462" t="s">
        <v>410</v>
      </c>
      <c r="H196" s="462"/>
      <c r="I196" s="463" t="b">
        <f t="shared" si="11"/>
        <v>1</v>
      </c>
      <c r="J196" s="463" t="b">
        <f t="shared" si="12"/>
        <v>0</v>
      </c>
      <c r="K196" s="463" t="str">
        <f t="shared" si="13"/>
        <v>a1N36000004vIftEAE</v>
      </c>
      <c r="L196" s="464" t="s">
        <v>1096</v>
      </c>
      <c r="M196" s="131"/>
      <c r="N196" s="68"/>
      <c r="AM196" s="5"/>
      <c r="AN196" s="5"/>
    </row>
    <row r="197" spans="1:40" ht="280.8" x14ac:dyDescent="0.3">
      <c r="A197" s="366">
        <v>18</v>
      </c>
      <c r="B197" s="383" t="str">
        <f t="shared" si="9"/>
        <v/>
      </c>
      <c r="C197" s="384" t="str">
        <f ca="1">TEXT(IFERROR(INDEX('Overview - Section A'!$A$37:$A$44,MATCH(G197,'Overview - Section A'!$U$37:$U$44,0)),""),"d-mmm-yy") &amp;" to " &amp; TEXT(IFERROR(INDEX('Overview - Section A'!$E$37:$E$44,MATCH(G197,'Overview - Section A'!$U$37:$U$44,0)),""),"d-mmm-yy")</f>
        <v>1-Jul-18 to 31-Dec-18</v>
      </c>
      <c r="D197" s="461"/>
      <c r="E197" s="461"/>
      <c r="F197" s="458" t="str">
        <f t="shared" si="10"/>
        <v/>
      </c>
      <c r="G197" s="462" t="s">
        <v>412</v>
      </c>
      <c r="H197" s="462"/>
      <c r="I197" s="463" t="b">
        <f t="shared" si="11"/>
        <v>1</v>
      </c>
      <c r="J197" s="463" t="b">
        <f t="shared" si="12"/>
        <v>0</v>
      </c>
      <c r="K197" s="463" t="str">
        <f t="shared" si="13"/>
        <v>a1N36000004vIftEAE</v>
      </c>
      <c r="L197" s="464" t="s">
        <v>1097</v>
      </c>
      <c r="M197" s="131"/>
      <c r="N197" s="68"/>
      <c r="AM197" s="5"/>
      <c r="AN197" s="5"/>
    </row>
    <row r="198" spans="1:40" ht="280.8" x14ac:dyDescent="0.3">
      <c r="A198" s="366">
        <v>18</v>
      </c>
      <c r="B198" s="383" t="str">
        <f t="shared" si="9"/>
        <v/>
      </c>
      <c r="C198" s="384" t="str">
        <f ca="1">TEXT(IFERROR(INDEX('Overview - Section A'!$A$37:$A$44,MATCH(G198,'Overview - Section A'!$U$37:$U$44,0)),""),"d-mmm-yy") &amp;" to " &amp; TEXT(IFERROR(INDEX('Overview - Section A'!$E$37:$E$44,MATCH(G198,'Overview - Section A'!$U$37:$U$44,0)),""),"d-mmm-yy")</f>
        <v>1-Jan-19 to 30-Jun-19</v>
      </c>
      <c r="D198" s="461"/>
      <c r="E198" s="461"/>
      <c r="F198" s="458" t="str">
        <f t="shared" si="10"/>
        <v/>
      </c>
      <c r="G198" s="462" t="s">
        <v>414</v>
      </c>
      <c r="H198" s="462"/>
      <c r="I198" s="463" t="b">
        <f t="shared" si="11"/>
        <v>1</v>
      </c>
      <c r="J198" s="463" t="b">
        <f t="shared" si="12"/>
        <v>0</v>
      </c>
      <c r="K198" s="463" t="str">
        <f t="shared" si="13"/>
        <v>a1N36000004vIftEAE</v>
      </c>
      <c r="L198" s="464" t="s">
        <v>1098</v>
      </c>
      <c r="M198" s="131"/>
      <c r="N198" s="68"/>
      <c r="AM198" s="5"/>
      <c r="AN198" s="5"/>
    </row>
    <row r="199" spans="1:40" ht="280.8" x14ac:dyDescent="0.3">
      <c r="A199" s="366">
        <v>18</v>
      </c>
      <c r="B199" s="383" t="str">
        <f t="shared" si="9"/>
        <v/>
      </c>
      <c r="C199" s="384" t="str">
        <f ca="1">TEXT(IFERROR(INDEX('Overview - Section A'!$A$37:$A$44,MATCH(G199,'Overview - Section A'!$U$37:$U$44,0)),""),"d-mmm-yy") &amp;" to " &amp; TEXT(IFERROR(INDEX('Overview - Section A'!$E$37:$E$44,MATCH(G199,'Overview - Section A'!$U$37:$U$44,0)),""),"d-mmm-yy")</f>
        <v>1-Jul-19 to 31-Dec-19</v>
      </c>
      <c r="D199" s="461"/>
      <c r="E199" s="461"/>
      <c r="F199" s="458" t="str">
        <f t="shared" si="10"/>
        <v/>
      </c>
      <c r="G199" s="462" t="s">
        <v>416</v>
      </c>
      <c r="H199" s="462"/>
      <c r="I199" s="463" t="b">
        <f t="shared" si="11"/>
        <v>1</v>
      </c>
      <c r="J199" s="463" t="b">
        <f t="shared" si="12"/>
        <v>0</v>
      </c>
      <c r="K199" s="463" t="str">
        <f t="shared" si="13"/>
        <v>a1N36000004vIftEAE</v>
      </c>
      <c r="L199" s="464" t="s">
        <v>1099</v>
      </c>
      <c r="M199" s="131"/>
      <c r="N199" s="68"/>
      <c r="AM199" s="5"/>
      <c r="AN199" s="5"/>
    </row>
    <row r="200" spans="1:40" ht="280.8" x14ac:dyDescent="0.3">
      <c r="A200" s="366">
        <v>18</v>
      </c>
      <c r="B200" s="383" t="str">
        <f t="shared" si="9"/>
        <v/>
      </c>
      <c r="C200" s="384" t="str">
        <f ca="1">TEXT(IFERROR(INDEX('Overview - Section A'!$A$37:$A$44,MATCH(G200,'Overview - Section A'!$U$37:$U$44,0)),""),"d-mmm-yy") &amp;" to " &amp; TEXT(IFERROR(INDEX('Overview - Section A'!$E$37:$E$44,MATCH(G200,'Overview - Section A'!$U$37:$U$44,0)),""),"d-mmm-yy")</f>
        <v>1-Jan-20 to 30-Jun-20</v>
      </c>
      <c r="D200" s="461"/>
      <c r="E200" s="461"/>
      <c r="F200" s="458" t="str">
        <f t="shared" si="10"/>
        <v/>
      </c>
      <c r="G200" s="462" t="s">
        <v>418</v>
      </c>
      <c r="H200" s="462"/>
      <c r="I200" s="463" t="b">
        <f t="shared" si="11"/>
        <v>1</v>
      </c>
      <c r="J200" s="463" t="b">
        <f t="shared" si="12"/>
        <v>0</v>
      </c>
      <c r="K200" s="463" t="str">
        <f t="shared" si="13"/>
        <v>a1N36000004vIftEAE</v>
      </c>
      <c r="L200" s="464" t="s">
        <v>1100</v>
      </c>
      <c r="M200" s="131"/>
      <c r="N200" s="68"/>
      <c r="AM200" s="5"/>
      <c r="AN200" s="5"/>
    </row>
    <row r="201" spans="1:40" ht="280.8" x14ac:dyDescent="0.3">
      <c r="A201" s="366">
        <v>18</v>
      </c>
      <c r="B201" s="383" t="str">
        <f t="shared" si="9"/>
        <v/>
      </c>
      <c r="C201" s="384" t="str">
        <f ca="1">TEXT(IFERROR(INDEX('Overview - Section A'!$A$37:$A$44,MATCH(G201,'Overview - Section A'!$U$37:$U$44,0)),""),"d-mmm-yy") &amp;" to " &amp; TEXT(IFERROR(INDEX('Overview - Section A'!$E$37:$E$44,MATCH(G201,'Overview - Section A'!$U$37:$U$44,0)),""),"d-mmm-yy")</f>
        <v>1-Jul-20 to 31-Dec-20</v>
      </c>
      <c r="D201" s="461"/>
      <c r="E201" s="461"/>
      <c r="F201" s="458" t="str">
        <f t="shared" si="10"/>
        <v/>
      </c>
      <c r="G201" s="462" t="s">
        <v>420</v>
      </c>
      <c r="H201" s="462"/>
      <c r="I201" s="463" t="b">
        <f t="shared" si="11"/>
        <v>1</v>
      </c>
      <c r="J201" s="463" t="b">
        <f t="shared" si="12"/>
        <v>0</v>
      </c>
      <c r="K201" s="463" t="str">
        <f t="shared" si="13"/>
        <v>a1N36000004vIftEAE</v>
      </c>
      <c r="L201" s="464" t="s">
        <v>1101</v>
      </c>
      <c r="M201" s="131"/>
      <c r="N201" s="68"/>
      <c r="AM201" s="5"/>
      <c r="AN201" s="5"/>
    </row>
    <row r="202" spans="1:40" ht="280.8" x14ac:dyDescent="0.3">
      <c r="A202" s="366">
        <v>19</v>
      </c>
      <c r="B202" s="383" t="str">
        <f t="shared" si="9"/>
        <v/>
      </c>
      <c r="C202" s="384" t="str">
        <f ca="1">TEXT(IFERROR(INDEX('Overview - Section A'!$A$37:$A$44,MATCH(G202,'Overview - Section A'!$U$37:$U$44,0)),""),"d-mmm-yy") &amp;" to " &amp; TEXT(IFERROR(INDEX('Overview - Section A'!$E$37:$E$44,MATCH(G202,'Overview - Section A'!$U$37:$U$44,0)),""),"d-mmm-yy")</f>
        <v>1-Jan-18 to 30-Jun-18</v>
      </c>
      <c r="D202" s="461"/>
      <c r="E202" s="461"/>
      <c r="F202" s="458" t="str">
        <f t="shared" si="10"/>
        <v/>
      </c>
      <c r="G202" s="462" t="s">
        <v>410</v>
      </c>
      <c r="H202" s="462"/>
      <c r="I202" s="463" t="b">
        <f t="shared" si="11"/>
        <v>1</v>
      </c>
      <c r="J202" s="463" t="b">
        <f t="shared" si="12"/>
        <v>0</v>
      </c>
      <c r="K202" s="463" t="str">
        <f t="shared" si="13"/>
        <v>a1N36000004vIfuEAE</v>
      </c>
      <c r="L202" s="464" t="s">
        <v>1102</v>
      </c>
      <c r="M202" s="131"/>
      <c r="N202" s="68"/>
      <c r="AM202" s="5"/>
      <c r="AN202" s="5"/>
    </row>
    <row r="203" spans="1:40" ht="280.8" x14ac:dyDescent="0.3">
      <c r="A203" s="366">
        <v>19</v>
      </c>
      <c r="B203" s="383" t="str">
        <f t="shared" si="9"/>
        <v/>
      </c>
      <c r="C203" s="384" t="str">
        <f ca="1">TEXT(IFERROR(INDEX('Overview - Section A'!$A$37:$A$44,MATCH(G203,'Overview - Section A'!$U$37:$U$44,0)),""),"d-mmm-yy") &amp;" to " &amp; TEXT(IFERROR(INDEX('Overview - Section A'!$E$37:$E$44,MATCH(G203,'Overview - Section A'!$U$37:$U$44,0)),""),"d-mmm-yy")</f>
        <v>1-Jul-18 to 31-Dec-18</v>
      </c>
      <c r="D203" s="461"/>
      <c r="E203" s="461"/>
      <c r="F203" s="458" t="str">
        <f t="shared" si="10"/>
        <v/>
      </c>
      <c r="G203" s="462" t="s">
        <v>412</v>
      </c>
      <c r="H203" s="462"/>
      <c r="I203" s="463" t="b">
        <f t="shared" si="11"/>
        <v>1</v>
      </c>
      <c r="J203" s="463" t="b">
        <f t="shared" si="12"/>
        <v>0</v>
      </c>
      <c r="K203" s="463" t="str">
        <f t="shared" si="13"/>
        <v>a1N36000004vIfuEAE</v>
      </c>
      <c r="L203" s="464" t="s">
        <v>1103</v>
      </c>
      <c r="M203" s="131"/>
      <c r="N203" s="68"/>
      <c r="AM203" s="5"/>
      <c r="AN203" s="5"/>
    </row>
    <row r="204" spans="1:40" ht="280.8" x14ac:dyDescent="0.3">
      <c r="A204" s="366">
        <v>19</v>
      </c>
      <c r="B204" s="383" t="str">
        <f t="shared" si="9"/>
        <v/>
      </c>
      <c r="C204" s="384" t="str">
        <f ca="1">TEXT(IFERROR(INDEX('Overview - Section A'!$A$37:$A$44,MATCH(G204,'Overview - Section A'!$U$37:$U$44,0)),""),"d-mmm-yy") &amp;" to " &amp; TEXT(IFERROR(INDEX('Overview - Section A'!$E$37:$E$44,MATCH(G204,'Overview - Section A'!$U$37:$U$44,0)),""),"d-mmm-yy")</f>
        <v>1-Jan-19 to 30-Jun-19</v>
      </c>
      <c r="D204" s="461"/>
      <c r="E204" s="461"/>
      <c r="F204" s="458" t="str">
        <f t="shared" si="10"/>
        <v/>
      </c>
      <c r="G204" s="462" t="s">
        <v>414</v>
      </c>
      <c r="H204" s="462"/>
      <c r="I204" s="463" t="b">
        <f t="shared" si="11"/>
        <v>1</v>
      </c>
      <c r="J204" s="463" t="b">
        <f t="shared" si="12"/>
        <v>0</v>
      </c>
      <c r="K204" s="463" t="str">
        <f t="shared" si="13"/>
        <v>a1N36000004vIfuEAE</v>
      </c>
      <c r="L204" s="464" t="s">
        <v>1104</v>
      </c>
      <c r="M204" s="131"/>
      <c r="N204" s="68"/>
      <c r="AM204" s="5"/>
      <c r="AN204" s="5"/>
    </row>
    <row r="205" spans="1:40" ht="280.8" x14ac:dyDescent="0.3">
      <c r="A205" s="366">
        <v>19</v>
      </c>
      <c r="B205" s="383" t="str">
        <f t="shared" si="9"/>
        <v/>
      </c>
      <c r="C205" s="384" t="str">
        <f ca="1">TEXT(IFERROR(INDEX('Overview - Section A'!$A$37:$A$44,MATCH(G205,'Overview - Section A'!$U$37:$U$44,0)),""),"d-mmm-yy") &amp;" to " &amp; TEXT(IFERROR(INDEX('Overview - Section A'!$E$37:$E$44,MATCH(G205,'Overview - Section A'!$U$37:$U$44,0)),""),"d-mmm-yy")</f>
        <v>1-Jul-19 to 31-Dec-19</v>
      </c>
      <c r="D205" s="461"/>
      <c r="E205" s="461"/>
      <c r="F205" s="458" t="str">
        <f t="shared" si="10"/>
        <v/>
      </c>
      <c r="G205" s="462" t="s">
        <v>416</v>
      </c>
      <c r="H205" s="462"/>
      <c r="I205" s="463" t="b">
        <f t="shared" si="11"/>
        <v>1</v>
      </c>
      <c r="J205" s="463" t="b">
        <f t="shared" si="12"/>
        <v>0</v>
      </c>
      <c r="K205" s="463" t="str">
        <f t="shared" si="13"/>
        <v>a1N36000004vIfuEAE</v>
      </c>
      <c r="L205" s="464" t="s">
        <v>1105</v>
      </c>
      <c r="M205" s="131"/>
      <c r="N205" s="68"/>
      <c r="AM205" s="5"/>
      <c r="AN205" s="5"/>
    </row>
    <row r="206" spans="1:40" ht="280.8" x14ac:dyDescent="0.3">
      <c r="A206" s="366">
        <v>19</v>
      </c>
      <c r="B206" s="383" t="str">
        <f t="shared" si="9"/>
        <v/>
      </c>
      <c r="C206" s="384" t="str">
        <f ca="1">TEXT(IFERROR(INDEX('Overview - Section A'!$A$37:$A$44,MATCH(G206,'Overview - Section A'!$U$37:$U$44,0)),""),"d-mmm-yy") &amp;" to " &amp; TEXT(IFERROR(INDEX('Overview - Section A'!$E$37:$E$44,MATCH(G206,'Overview - Section A'!$U$37:$U$44,0)),""),"d-mmm-yy")</f>
        <v>1-Jan-20 to 30-Jun-20</v>
      </c>
      <c r="D206" s="461"/>
      <c r="E206" s="461"/>
      <c r="F206" s="458" t="str">
        <f t="shared" si="10"/>
        <v/>
      </c>
      <c r="G206" s="462" t="s">
        <v>418</v>
      </c>
      <c r="H206" s="462"/>
      <c r="I206" s="463" t="b">
        <f t="shared" si="11"/>
        <v>1</v>
      </c>
      <c r="J206" s="463" t="b">
        <f t="shared" si="12"/>
        <v>0</v>
      </c>
      <c r="K206" s="463" t="str">
        <f t="shared" si="13"/>
        <v>a1N36000004vIfuEAE</v>
      </c>
      <c r="L206" s="464" t="s">
        <v>1106</v>
      </c>
      <c r="M206" s="131"/>
      <c r="N206" s="68"/>
      <c r="AM206" s="5"/>
      <c r="AN206" s="5"/>
    </row>
    <row r="207" spans="1:40" ht="280.8" x14ac:dyDescent="0.3">
      <c r="A207" s="366">
        <v>19</v>
      </c>
      <c r="B207" s="383" t="str">
        <f t="shared" si="9"/>
        <v/>
      </c>
      <c r="C207" s="384" t="str">
        <f ca="1">TEXT(IFERROR(INDEX('Overview - Section A'!$A$37:$A$44,MATCH(G207,'Overview - Section A'!$U$37:$U$44,0)),""),"d-mmm-yy") &amp;" to " &amp; TEXT(IFERROR(INDEX('Overview - Section A'!$E$37:$E$44,MATCH(G207,'Overview - Section A'!$U$37:$U$44,0)),""),"d-mmm-yy")</f>
        <v>1-Jul-20 to 31-Dec-20</v>
      </c>
      <c r="D207" s="461"/>
      <c r="E207" s="461"/>
      <c r="F207" s="458" t="str">
        <f t="shared" si="10"/>
        <v/>
      </c>
      <c r="G207" s="462" t="s">
        <v>420</v>
      </c>
      <c r="H207" s="462"/>
      <c r="I207" s="463" t="b">
        <f t="shared" si="11"/>
        <v>1</v>
      </c>
      <c r="J207" s="463" t="b">
        <f t="shared" si="12"/>
        <v>0</v>
      </c>
      <c r="K207" s="463" t="str">
        <f t="shared" si="13"/>
        <v>a1N36000004vIfuEAE</v>
      </c>
      <c r="L207" s="464" t="s">
        <v>1107</v>
      </c>
      <c r="M207" s="131"/>
      <c r="N207" s="68"/>
      <c r="AM207" s="5"/>
      <c r="AN207" s="5"/>
    </row>
    <row r="208" spans="1:40" ht="280.8" x14ac:dyDescent="0.3">
      <c r="A208" s="366">
        <v>20</v>
      </c>
      <c r="B208" s="383" t="str">
        <f t="shared" si="9"/>
        <v/>
      </c>
      <c r="C208" s="384" t="str">
        <f ca="1">TEXT(IFERROR(INDEX('Overview - Section A'!$A$37:$A$44,MATCH(G208,'Overview - Section A'!$U$37:$U$44,0)),""),"d-mmm-yy") &amp;" to " &amp; TEXT(IFERROR(INDEX('Overview - Section A'!$E$37:$E$44,MATCH(G208,'Overview - Section A'!$U$37:$U$44,0)),""),"d-mmm-yy")</f>
        <v>1-Jan-18 to 30-Jun-18</v>
      </c>
      <c r="D208" s="461"/>
      <c r="E208" s="461"/>
      <c r="F208" s="458" t="str">
        <f t="shared" si="10"/>
        <v/>
      </c>
      <c r="G208" s="462" t="s">
        <v>410</v>
      </c>
      <c r="H208" s="462"/>
      <c r="I208" s="463" t="b">
        <f t="shared" si="11"/>
        <v>1</v>
      </c>
      <c r="J208" s="463" t="b">
        <f t="shared" si="12"/>
        <v>0</v>
      </c>
      <c r="K208" s="463" t="str">
        <f t="shared" si="13"/>
        <v>a1N36000004vIfvEAE</v>
      </c>
      <c r="L208" s="464" t="s">
        <v>1108</v>
      </c>
      <c r="M208" s="131"/>
      <c r="N208" s="68"/>
      <c r="AM208" s="5"/>
      <c r="AN208" s="5"/>
    </row>
    <row r="209" spans="1:40" ht="280.8" x14ac:dyDescent="0.3">
      <c r="A209" s="366">
        <v>20</v>
      </c>
      <c r="B209" s="383" t="str">
        <f t="shared" si="9"/>
        <v/>
      </c>
      <c r="C209" s="384" t="str">
        <f ca="1">TEXT(IFERROR(INDEX('Overview - Section A'!$A$37:$A$44,MATCH(G209,'Overview - Section A'!$U$37:$U$44,0)),""),"d-mmm-yy") &amp;" to " &amp; TEXT(IFERROR(INDEX('Overview - Section A'!$E$37:$E$44,MATCH(G209,'Overview - Section A'!$U$37:$U$44,0)),""),"d-mmm-yy")</f>
        <v>1-Jul-18 to 31-Dec-18</v>
      </c>
      <c r="D209" s="461"/>
      <c r="E209" s="461"/>
      <c r="F209" s="458" t="str">
        <f t="shared" si="10"/>
        <v/>
      </c>
      <c r="G209" s="462" t="s">
        <v>412</v>
      </c>
      <c r="H209" s="462"/>
      <c r="I209" s="463" t="b">
        <f t="shared" si="11"/>
        <v>1</v>
      </c>
      <c r="J209" s="463" t="b">
        <f t="shared" si="12"/>
        <v>0</v>
      </c>
      <c r="K209" s="463" t="str">
        <f t="shared" si="13"/>
        <v>a1N36000004vIfvEAE</v>
      </c>
      <c r="L209" s="464" t="s">
        <v>1109</v>
      </c>
      <c r="M209" s="131"/>
      <c r="N209" s="68"/>
      <c r="AM209" s="5"/>
      <c r="AN209" s="5"/>
    </row>
    <row r="210" spans="1:40" ht="280.8" x14ac:dyDescent="0.3">
      <c r="A210" s="366">
        <v>20</v>
      </c>
      <c r="B210" s="383" t="str">
        <f t="shared" si="9"/>
        <v/>
      </c>
      <c r="C210" s="384" t="str">
        <f ca="1">TEXT(IFERROR(INDEX('Overview - Section A'!$A$37:$A$44,MATCH(G210,'Overview - Section A'!$U$37:$U$44,0)),""),"d-mmm-yy") &amp;" to " &amp; TEXT(IFERROR(INDEX('Overview - Section A'!$E$37:$E$44,MATCH(G210,'Overview - Section A'!$U$37:$U$44,0)),""),"d-mmm-yy")</f>
        <v>1-Jan-19 to 30-Jun-19</v>
      </c>
      <c r="D210" s="461"/>
      <c r="E210" s="461"/>
      <c r="F210" s="458" t="str">
        <f t="shared" si="10"/>
        <v/>
      </c>
      <c r="G210" s="462" t="s">
        <v>414</v>
      </c>
      <c r="H210" s="462"/>
      <c r="I210" s="463" t="b">
        <f t="shared" si="11"/>
        <v>1</v>
      </c>
      <c r="J210" s="463" t="b">
        <f t="shared" si="12"/>
        <v>0</v>
      </c>
      <c r="K210" s="463" t="str">
        <f t="shared" si="13"/>
        <v>a1N36000004vIfvEAE</v>
      </c>
      <c r="L210" s="464" t="s">
        <v>1110</v>
      </c>
      <c r="M210" s="131"/>
      <c r="N210" s="68"/>
      <c r="AM210" s="5"/>
      <c r="AN210" s="5"/>
    </row>
    <row r="211" spans="1:40" ht="280.8" x14ac:dyDescent="0.3">
      <c r="A211" s="366">
        <v>20</v>
      </c>
      <c r="B211" s="383" t="str">
        <f t="shared" si="9"/>
        <v/>
      </c>
      <c r="C211" s="384" t="str">
        <f ca="1">TEXT(IFERROR(INDEX('Overview - Section A'!$A$37:$A$44,MATCH(G211,'Overview - Section A'!$U$37:$U$44,0)),""),"d-mmm-yy") &amp;" to " &amp; TEXT(IFERROR(INDEX('Overview - Section A'!$E$37:$E$44,MATCH(G211,'Overview - Section A'!$U$37:$U$44,0)),""),"d-mmm-yy")</f>
        <v>1-Jul-19 to 31-Dec-19</v>
      </c>
      <c r="D211" s="461"/>
      <c r="E211" s="461"/>
      <c r="F211" s="458" t="str">
        <f t="shared" si="10"/>
        <v/>
      </c>
      <c r="G211" s="462" t="s">
        <v>416</v>
      </c>
      <c r="H211" s="462"/>
      <c r="I211" s="463" t="b">
        <f t="shared" si="11"/>
        <v>1</v>
      </c>
      <c r="J211" s="463" t="b">
        <f t="shared" si="12"/>
        <v>0</v>
      </c>
      <c r="K211" s="463" t="str">
        <f t="shared" si="13"/>
        <v>a1N36000004vIfvEAE</v>
      </c>
      <c r="L211" s="464" t="s">
        <v>1111</v>
      </c>
      <c r="M211" s="131"/>
      <c r="N211" s="68"/>
      <c r="AM211" s="5"/>
      <c r="AN211" s="5"/>
    </row>
    <row r="212" spans="1:40" ht="280.8" x14ac:dyDescent="0.3">
      <c r="A212" s="366">
        <v>20</v>
      </c>
      <c r="B212" s="383" t="str">
        <f t="shared" si="9"/>
        <v/>
      </c>
      <c r="C212" s="384" t="str">
        <f ca="1">TEXT(IFERROR(INDEX('Overview - Section A'!$A$37:$A$44,MATCH(G212,'Overview - Section A'!$U$37:$U$44,0)),""),"d-mmm-yy") &amp;" to " &amp; TEXT(IFERROR(INDEX('Overview - Section A'!$E$37:$E$44,MATCH(G212,'Overview - Section A'!$U$37:$U$44,0)),""),"d-mmm-yy")</f>
        <v>1-Jan-20 to 30-Jun-20</v>
      </c>
      <c r="D212" s="461"/>
      <c r="E212" s="461"/>
      <c r="F212" s="458" t="str">
        <f t="shared" si="10"/>
        <v/>
      </c>
      <c r="G212" s="462" t="s">
        <v>418</v>
      </c>
      <c r="H212" s="462"/>
      <c r="I212" s="463" t="b">
        <f t="shared" si="11"/>
        <v>1</v>
      </c>
      <c r="J212" s="463" t="b">
        <f t="shared" si="12"/>
        <v>0</v>
      </c>
      <c r="K212" s="463" t="str">
        <f t="shared" si="13"/>
        <v>a1N36000004vIfvEAE</v>
      </c>
      <c r="L212" s="464" t="s">
        <v>1112</v>
      </c>
      <c r="M212" s="131"/>
      <c r="N212" s="68"/>
      <c r="AM212" s="5"/>
      <c r="AN212" s="5"/>
    </row>
    <row r="213" spans="1:40" ht="280.8" x14ac:dyDescent="0.3">
      <c r="A213" s="366">
        <v>20</v>
      </c>
      <c r="B213" s="383" t="str">
        <f t="shared" si="9"/>
        <v/>
      </c>
      <c r="C213" s="384" t="str">
        <f ca="1">TEXT(IFERROR(INDEX('Overview - Section A'!$A$37:$A$44,MATCH(G213,'Overview - Section A'!$U$37:$U$44,0)),""),"d-mmm-yy") &amp;" to " &amp; TEXT(IFERROR(INDEX('Overview - Section A'!$E$37:$E$44,MATCH(G213,'Overview - Section A'!$U$37:$U$44,0)),""),"d-mmm-yy")</f>
        <v>1-Jul-20 to 31-Dec-20</v>
      </c>
      <c r="D213" s="461"/>
      <c r="E213" s="461"/>
      <c r="F213" s="458" t="str">
        <f t="shared" si="10"/>
        <v/>
      </c>
      <c r="G213" s="462" t="s">
        <v>420</v>
      </c>
      <c r="H213" s="462"/>
      <c r="I213" s="463" t="b">
        <f t="shared" si="11"/>
        <v>1</v>
      </c>
      <c r="J213" s="463" t="b">
        <f t="shared" si="12"/>
        <v>0</v>
      </c>
      <c r="K213" s="463" t="str">
        <f t="shared" si="13"/>
        <v>a1N36000004vIfvEAE</v>
      </c>
      <c r="L213" s="464" t="s">
        <v>1113</v>
      </c>
      <c r="M213" s="131"/>
      <c r="N213" s="68"/>
      <c r="AM213" s="5"/>
      <c r="AN213" s="5"/>
    </row>
    <row r="214" spans="1:40" ht="280.8" x14ac:dyDescent="0.3">
      <c r="A214" s="366">
        <v>21</v>
      </c>
      <c r="B214" s="383" t="str">
        <f t="shared" si="9"/>
        <v/>
      </c>
      <c r="C214" s="384" t="str">
        <f ca="1">TEXT(IFERROR(INDEX('Overview - Section A'!$A$37:$A$44,MATCH(G214,'Overview - Section A'!$U$37:$U$44,0)),""),"d-mmm-yy") &amp;" to " &amp; TEXT(IFERROR(INDEX('Overview - Section A'!$E$37:$E$44,MATCH(G214,'Overview - Section A'!$U$37:$U$44,0)),""),"d-mmm-yy")</f>
        <v>1-Jan-18 to 30-Jun-18</v>
      </c>
      <c r="D214" s="461"/>
      <c r="E214" s="461"/>
      <c r="F214" s="458" t="str">
        <f t="shared" si="10"/>
        <v/>
      </c>
      <c r="G214" s="462" t="s">
        <v>410</v>
      </c>
      <c r="H214" s="462"/>
      <c r="I214" s="463" t="b">
        <f t="shared" si="11"/>
        <v>1</v>
      </c>
      <c r="J214" s="463" t="b">
        <f t="shared" si="12"/>
        <v>0</v>
      </c>
      <c r="K214" s="463" t="str">
        <f t="shared" si="13"/>
        <v>a1N36000004vIfwEAE</v>
      </c>
      <c r="L214" s="464" t="s">
        <v>1114</v>
      </c>
      <c r="M214" s="131"/>
      <c r="N214" s="68"/>
      <c r="AM214" s="5"/>
      <c r="AN214" s="5"/>
    </row>
    <row r="215" spans="1:40" ht="280.8" x14ac:dyDescent="0.3">
      <c r="A215" s="366">
        <v>21</v>
      </c>
      <c r="B215" s="383" t="str">
        <f t="shared" si="9"/>
        <v/>
      </c>
      <c r="C215" s="384" t="str">
        <f ca="1">TEXT(IFERROR(INDEX('Overview - Section A'!$A$37:$A$44,MATCH(G215,'Overview - Section A'!$U$37:$U$44,0)),""),"d-mmm-yy") &amp;" to " &amp; TEXT(IFERROR(INDEX('Overview - Section A'!$E$37:$E$44,MATCH(G215,'Overview - Section A'!$U$37:$U$44,0)),""),"d-mmm-yy")</f>
        <v>1-Jul-18 to 31-Dec-18</v>
      </c>
      <c r="D215" s="461"/>
      <c r="E215" s="461"/>
      <c r="F215" s="458" t="str">
        <f t="shared" si="10"/>
        <v/>
      </c>
      <c r="G215" s="462" t="s">
        <v>412</v>
      </c>
      <c r="H215" s="462"/>
      <c r="I215" s="463" t="b">
        <f t="shared" si="11"/>
        <v>1</v>
      </c>
      <c r="J215" s="463" t="b">
        <f t="shared" si="12"/>
        <v>0</v>
      </c>
      <c r="K215" s="463" t="str">
        <f t="shared" si="13"/>
        <v>a1N36000004vIfwEAE</v>
      </c>
      <c r="L215" s="464" t="s">
        <v>1115</v>
      </c>
      <c r="M215" s="131"/>
      <c r="N215" s="68"/>
      <c r="AM215" s="5"/>
      <c r="AN215" s="5"/>
    </row>
    <row r="216" spans="1:40" ht="280.8" x14ac:dyDescent="0.3">
      <c r="A216" s="366">
        <v>21</v>
      </c>
      <c r="B216" s="383" t="str">
        <f t="shared" si="9"/>
        <v/>
      </c>
      <c r="C216" s="384" t="str">
        <f ca="1">TEXT(IFERROR(INDEX('Overview - Section A'!$A$37:$A$44,MATCH(G216,'Overview - Section A'!$U$37:$U$44,0)),""),"d-mmm-yy") &amp;" to " &amp; TEXT(IFERROR(INDEX('Overview - Section A'!$E$37:$E$44,MATCH(G216,'Overview - Section A'!$U$37:$U$44,0)),""),"d-mmm-yy")</f>
        <v>1-Jan-19 to 30-Jun-19</v>
      </c>
      <c r="D216" s="461"/>
      <c r="E216" s="461"/>
      <c r="F216" s="458" t="str">
        <f t="shared" si="10"/>
        <v/>
      </c>
      <c r="G216" s="462" t="s">
        <v>414</v>
      </c>
      <c r="H216" s="462"/>
      <c r="I216" s="463" t="b">
        <f t="shared" si="11"/>
        <v>1</v>
      </c>
      <c r="J216" s="463" t="b">
        <f t="shared" si="12"/>
        <v>0</v>
      </c>
      <c r="K216" s="463" t="str">
        <f t="shared" si="13"/>
        <v>a1N36000004vIfwEAE</v>
      </c>
      <c r="L216" s="464" t="s">
        <v>1116</v>
      </c>
      <c r="M216" s="131"/>
      <c r="N216" s="68"/>
      <c r="AM216" s="5"/>
      <c r="AN216" s="5"/>
    </row>
    <row r="217" spans="1:40" ht="280.8" x14ac:dyDescent="0.3">
      <c r="A217" s="366">
        <v>21</v>
      </c>
      <c r="B217" s="383" t="str">
        <f t="shared" si="9"/>
        <v/>
      </c>
      <c r="C217" s="384" t="str">
        <f ca="1">TEXT(IFERROR(INDEX('Overview - Section A'!$A$37:$A$44,MATCH(G217,'Overview - Section A'!$U$37:$U$44,0)),""),"d-mmm-yy") &amp;" to " &amp; TEXT(IFERROR(INDEX('Overview - Section A'!$E$37:$E$44,MATCH(G217,'Overview - Section A'!$U$37:$U$44,0)),""),"d-mmm-yy")</f>
        <v>1-Jul-19 to 31-Dec-19</v>
      </c>
      <c r="D217" s="461"/>
      <c r="E217" s="461"/>
      <c r="F217" s="458" t="str">
        <f t="shared" si="10"/>
        <v/>
      </c>
      <c r="G217" s="462" t="s">
        <v>416</v>
      </c>
      <c r="H217" s="462"/>
      <c r="I217" s="463" t="b">
        <f t="shared" si="11"/>
        <v>1</v>
      </c>
      <c r="J217" s="463" t="b">
        <f t="shared" si="12"/>
        <v>0</v>
      </c>
      <c r="K217" s="463" t="str">
        <f t="shared" si="13"/>
        <v>a1N36000004vIfwEAE</v>
      </c>
      <c r="L217" s="464" t="s">
        <v>1117</v>
      </c>
      <c r="M217" s="131"/>
      <c r="N217" s="68"/>
      <c r="AM217" s="5"/>
      <c r="AN217" s="5"/>
    </row>
    <row r="218" spans="1:40" ht="280.8" x14ac:dyDescent="0.3">
      <c r="A218" s="366">
        <v>21</v>
      </c>
      <c r="B218" s="383" t="str">
        <f t="shared" si="9"/>
        <v/>
      </c>
      <c r="C218" s="384" t="str">
        <f ca="1">TEXT(IFERROR(INDEX('Overview - Section A'!$A$37:$A$44,MATCH(G218,'Overview - Section A'!$U$37:$U$44,0)),""),"d-mmm-yy") &amp;" to " &amp; TEXT(IFERROR(INDEX('Overview - Section A'!$E$37:$E$44,MATCH(G218,'Overview - Section A'!$U$37:$U$44,0)),""),"d-mmm-yy")</f>
        <v>1-Jan-20 to 30-Jun-20</v>
      </c>
      <c r="D218" s="461"/>
      <c r="E218" s="461"/>
      <c r="F218" s="458" t="str">
        <f t="shared" si="10"/>
        <v/>
      </c>
      <c r="G218" s="462" t="s">
        <v>418</v>
      </c>
      <c r="H218" s="462"/>
      <c r="I218" s="463" t="b">
        <f t="shared" si="11"/>
        <v>1</v>
      </c>
      <c r="J218" s="463" t="b">
        <f t="shared" si="12"/>
        <v>0</v>
      </c>
      <c r="K218" s="463" t="str">
        <f t="shared" si="13"/>
        <v>a1N36000004vIfwEAE</v>
      </c>
      <c r="L218" s="464" t="s">
        <v>1118</v>
      </c>
      <c r="M218" s="131"/>
      <c r="N218" s="68"/>
      <c r="AM218" s="5"/>
      <c r="AN218" s="5"/>
    </row>
    <row r="219" spans="1:40" ht="280.8" x14ac:dyDescent="0.3">
      <c r="A219" s="366">
        <v>21</v>
      </c>
      <c r="B219" s="383" t="str">
        <f t="shared" si="9"/>
        <v/>
      </c>
      <c r="C219" s="384" t="str">
        <f ca="1">TEXT(IFERROR(INDEX('Overview - Section A'!$A$37:$A$44,MATCH(G219,'Overview - Section A'!$U$37:$U$44,0)),""),"d-mmm-yy") &amp;" to " &amp; TEXT(IFERROR(INDEX('Overview - Section A'!$E$37:$E$44,MATCH(G219,'Overview - Section A'!$U$37:$U$44,0)),""),"d-mmm-yy")</f>
        <v>1-Jul-20 to 31-Dec-20</v>
      </c>
      <c r="D219" s="461"/>
      <c r="E219" s="461"/>
      <c r="F219" s="458" t="str">
        <f t="shared" si="10"/>
        <v/>
      </c>
      <c r="G219" s="462" t="s">
        <v>420</v>
      </c>
      <c r="H219" s="462"/>
      <c r="I219" s="463" t="b">
        <f t="shared" si="11"/>
        <v>1</v>
      </c>
      <c r="J219" s="463" t="b">
        <f t="shared" si="12"/>
        <v>0</v>
      </c>
      <c r="K219" s="463" t="str">
        <f t="shared" si="13"/>
        <v>a1N36000004vIfwEAE</v>
      </c>
      <c r="L219" s="464" t="s">
        <v>1119</v>
      </c>
      <c r="M219" s="131"/>
      <c r="N219" s="68"/>
      <c r="AM219" s="5"/>
      <c r="AN219" s="5"/>
    </row>
    <row r="220" spans="1:40" ht="280.8" x14ac:dyDescent="0.3">
      <c r="A220" s="366">
        <v>22</v>
      </c>
      <c r="B220" s="383" t="str">
        <f t="shared" si="9"/>
        <v/>
      </c>
      <c r="C220" s="384" t="str">
        <f ca="1">TEXT(IFERROR(INDEX('Overview - Section A'!$A$37:$A$44,MATCH(G220,'Overview - Section A'!$U$37:$U$44,0)),""),"d-mmm-yy") &amp;" to " &amp; TEXT(IFERROR(INDEX('Overview - Section A'!$E$37:$E$44,MATCH(G220,'Overview - Section A'!$U$37:$U$44,0)),""),"d-mmm-yy")</f>
        <v>1-Jan-18 to 30-Jun-18</v>
      </c>
      <c r="D220" s="461"/>
      <c r="E220" s="461"/>
      <c r="F220" s="458" t="str">
        <f t="shared" si="10"/>
        <v/>
      </c>
      <c r="G220" s="462" t="s">
        <v>410</v>
      </c>
      <c r="H220" s="462"/>
      <c r="I220" s="463" t="b">
        <f t="shared" si="11"/>
        <v>1</v>
      </c>
      <c r="J220" s="463" t="b">
        <f t="shared" si="12"/>
        <v>0</v>
      </c>
      <c r="K220" s="463" t="str">
        <f t="shared" si="13"/>
        <v>a1N36000004vIfxEAE</v>
      </c>
      <c r="L220" s="464" t="s">
        <v>1120</v>
      </c>
      <c r="M220" s="131"/>
      <c r="N220" s="68"/>
      <c r="AM220" s="5"/>
      <c r="AN220" s="5"/>
    </row>
    <row r="221" spans="1:40" ht="280.8" x14ac:dyDescent="0.3">
      <c r="A221" s="366">
        <v>22</v>
      </c>
      <c r="B221" s="383" t="str">
        <f t="shared" si="9"/>
        <v/>
      </c>
      <c r="C221" s="384" t="str">
        <f ca="1">TEXT(IFERROR(INDEX('Overview - Section A'!$A$37:$A$44,MATCH(G221,'Overview - Section A'!$U$37:$U$44,0)),""),"d-mmm-yy") &amp;" to " &amp; TEXT(IFERROR(INDEX('Overview - Section A'!$E$37:$E$44,MATCH(G221,'Overview - Section A'!$U$37:$U$44,0)),""),"d-mmm-yy")</f>
        <v>1-Jul-18 to 31-Dec-18</v>
      </c>
      <c r="D221" s="461"/>
      <c r="E221" s="461"/>
      <c r="F221" s="458" t="str">
        <f t="shared" si="10"/>
        <v/>
      </c>
      <c r="G221" s="462" t="s">
        <v>412</v>
      </c>
      <c r="H221" s="462"/>
      <c r="I221" s="463" t="b">
        <f t="shared" si="11"/>
        <v>1</v>
      </c>
      <c r="J221" s="463" t="b">
        <f t="shared" si="12"/>
        <v>0</v>
      </c>
      <c r="K221" s="463" t="str">
        <f t="shared" si="13"/>
        <v>a1N36000004vIfxEAE</v>
      </c>
      <c r="L221" s="464" t="s">
        <v>1121</v>
      </c>
      <c r="M221" s="131"/>
      <c r="N221" s="68"/>
      <c r="AM221" s="5"/>
      <c r="AN221" s="5"/>
    </row>
    <row r="222" spans="1:40" ht="280.8" x14ac:dyDescent="0.3">
      <c r="A222" s="366">
        <v>22</v>
      </c>
      <c r="B222" s="383" t="str">
        <f t="shared" ref="B222:B285" si="14">IF(A222=A221,"",IF(VLOOKUP(A222,$A$8:$D$90,4,FALSE)=0,"",VLOOKUP(A222,$A$8:$D$90,4,FALSE)))</f>
        <v/>
      </c>
      <c r="C222" s="384" t="str">
        <f ca="1">TEXT(IFERROR(INDEX('Overview - Section A'!$A$37:$A$44,MATCH(G222,'Overview - Section A'!$U$37:$U$44,0)),""),"d-mmm-yy") &amp;" to " &amp; TEXT(IFERROR(INDEX('Overview - Section A'!$E$37:$E$44,MATCH(G222,'Overview - Section A'!$U$37:$U$44,0)),""),"d-mmm-yy")</f>
        <v>1-Jan-19 to 30-Jun-19</v>
      </c>
      <c r="D222" s="461"/>
      <c r="E222" s="461"/>
      <c r="F222" s="458" t="str">
        <f t="shared" ref="F222:F285" si="15">IF(VLOOKUP(A222,$A$8:$D$90,4,FALSE)=0,"",VLOOKUP(A222,$A$8:$D$90,4,FALSE))</f>
        <v/>
      </c>
      <c r="G222" s="462" t="s">
        <v>414</v>
      </c>
      <c r="H222" s="462"/>
      <c r="I222" s="463" t="b">
        <f t="shared" ref="I222:I285" si="16">IFERROR(TRUE,FALSE)</f>
        <v>1</v>
      </c>
      <c r="J222" s="463" t="b">
        <f t="shared" ref="J222:J285" si="17">IFERROR(IF(VLOOKUP(A222,$A$8:$D$90,4,FALSE)&lt;&gt;"",TRUE,FALSE),FALSE)</f>
        <v>0</v>
      </c>
      <c r="K222" s="463" t="str">
        <f t="shared" ref="K222:K285" si="18">IFERROR(VLOOKUP(A222,$A$8:$T$90,20,FALSE),"")</f>
        <v>a1N36000004vIfxEAE</v>
      </c>
      <c r="L222" s="464" t="s">
        <v>1122</v>
      </c>
      <c r="M222" s="131"/>
      <c r="N222" s="68"/>
      <c r="AM222" s="5"/>
      <c r="AN222" s="5"/>
    </row>
    <row r="223" spans="1:40" ht="280.8" x14ac:dyDescent="0.3">
      <c r="A223" s="366">
        <v>22</v>
      </c>
      <c r="B223" s="383" t="str">
        <f t="shared" si="14"/>
        <v/>
      </c>
      <c r="C223" s="384" t="str">
        <f ca="1">TEXT(IFERROR(INDEX('Overview - Section A'!$A$37:$A$44,MATCH(G223,'Overview - Section A'!$U$37:$U$44,0)),""),"d-mmm-yy") &amp;" to " &amp; TEXT(IFERROR(INDEX('Overview - Section A'!$E$37:$E$44,MATCH(G223,'Overview - Section A'!$U$37:$U$44,0)),""),"d-mmm-yy")</f>
        <v>1-Jul-19 to 31-Dec-19</v>
      </c>
      <c r="D223" s="461"/>
      <c r="E223" s="461"/>
      <c r="F223" s="458" t="str">
        <f t="shared" si="15"/>
        <v/>
      </c>
      <c r="G223" s="462" t="s">
        <v>416</v>
      </c>
      <c r="H223" s="462"/>
      <c r="I223" s="463" t="b">
        <f t="shared" si="16"/>
        <v>1</v>
      </c>
      <c r="J223" s="463" t="b">
        <f t="shared" si="17"/>
        <v>0</v>
      </c>
      <c r="K223" s="463" t="str">
        <f t="shared" si="18"/>
        <v>a1N36000004vIfxEAE</v>
      </c>
      <c r="L223" s="464" t="s">
        <v>1123</v>
      </c>
      <c r="M223" s="131"/>
      <c r="N223" s="68"/>
      <c r="AM223" s="5"/>
      <c r="AN223" s="5"/>
    </row>
    <row r="224" spans="1:40" ht="280.8" x14ac:dyDescent="0.3">
      <c r="A224" s="366">
        <v>22</v>
      </c>
      <c r="B224" s="383" t="str">
        <f t="shared" si="14"/>
        <v/>
      </c>
      <c r="C224" s="384" t="str">
        <f ca="1">TEXT(IFERROR(INDEX('Overview - Section A'!$A$37:$A$44,MATCH(G224,'Overview - Section A'!$U$37:$U$44,0)),""),"d-mmm-yy") &amp;" to " &amp; TEXT(IFERROR(INDEX('Overview - Section A'!$E$37:$E$44,MATCH(G224,'Overview - Section A'!$U$37:$U$44,0)),""),"d-mmm-yy")</f>
        <v>1-Jan-20 to 30-Jun-20</v>
      </c>
      <c r="D224" s="461"/>
      <c r="E224" s="461"/>
      <c r="F224" s="458" t="str">
        <f t="shared" si="15"/>
        <v/>
      </c>
      <c r="G224" s="462" t="s">
        <v>418</v>
      </c>
      <c r="H224" s="462"/>
      <c r="I224" s="463" t="b">
        <f t="shared" si="16"/>
        <v>1</v>
      </c>
      <c r="J224" s="463" t="b">
        <f t="shared" si="17"/>
        <v>0</v>
      </c>
      <c r="K224" s="463" t="str">
        <f t="shared" si="18"/>
        <v>a1N36000004vIfxEAE</v>
      </c>
      <c r="L224" s="464" t="s">
        <v>1124</v>
      </c>
      <c r="M224" s="131"/>
      <c r="N224" s="68"/>
      <c r="AM224" s="5"/>
      <c r="AN224" s="5"/>
    </row>
    <row r="225" spans="1:40" ht="280.8" x14ac:dyDescent="0.3">
      <c r="A225" s="366">
        <v>22</v>
      </c>
      <c r="B225" s="383" t="str">
        <f t="shared" si="14"/>
        <v/>
      </c>
      <c r="C225" s="384" t="str">
        <f ca="1">TEXT(IFERROR(INDEX('Overview - Section A'!$A$37:$A$44,MATCH(G225,'Overview - Section A'!$U$37:$U$44,0)),""),"d-mmm-yy") &amp;" to " &amp; TEXT(IFERROR(INDEX('Overview - Section A'!$E$37:$E$44,MATCH(G225,'Overview - Section A'!$U$37:$U$44,0)),""),"d-mmm-yy")</f>
        <v>1-Jul-20 to 31-Dec-20</v>
      </c>
      <c r="D225" s="461"/>
      <c r="E225" s="461"/>
      <c r="F225" s="458" t="str">
        <f t="shared" si="15"/>
        <v/>
      </c>
      <c r="G225" s="462" t="s">
        <v>420</v>
      </c>
      <c r="H225" s="462"/>
      <c r="I225" s="463" t="b">
        <f t="shared" si="16"/>
        <v>1</v>
      </c>
      <c r="J225" s="463" t="b">
        <f t="shared" si="17"/>
        <v>0</v>
      </c>
      <c r="K225" s="463" t="str">
        <f t="shared" si="18"/>
        <v>a1N36000004vIfxEAE</v>
      </c>
      <c r="L225" s="464" t="s">
        <v>1125</v>
      </c>
      <c r="M225" s="131"/>
      <c r="N225" s="68"/>
      <c r="AM225" s="5"/>
      <c r="AN225" s="5"/>
    </row>
    <row r="226" spans="1:40" ht="280.8" x14ac:dyDescent="0.3">
      <c r="A226" s="366">
        <v>23</v>
      </c>
      <c r="B226" s="383" t="str">
        <f t="shared" si="14"/>
        <v/>
      </c>
      <c r="C226" s="384" t="str">
        <f ca="1">TEXT(IFERROR(INDEX('Overview - Section A'!$A$37:$A$44,MATCH(G226,'Overview - Section A'!$U$37:$U$44,0)),""),"d-mmm-yy") &amp;" to " &amp; TEXT(IFERROR(INDEX('Overview - Section A'!$E$37:$E$44,MATCH(G226,'Overview - Section A'!$U$37:$U$44,0)),""),"d-mmm-yy")</f>
        <v>1-Jan-18 to 30-Jun-18</v>
      </c>
      <c r="D226" s="461"/>
      <c r="E226" s="461"/>
      <c r="F226" s="458" t="str">
        <f t="shared" si="15"/>
        <v/>
      </c>
      <c r="G226" s="462" t="s">
        <v>410</v>
      </c>
      <c r="H226" s="462"/>
      <c r="I226" s="463" t="b">
        <f t="shared" si="16"/>
        <v>1</v>
      </c>
      <c r="J226" s="463" t="b">
        <f t="shared" si="17"/>
        <v>0</v>
      </c>
      <c r="K226" s="463" t="str">
        <f t="shared" si="18"/>
        <v>a1N36000004vIfyEAE</v>
      </c>
      <c r="L226" s="464" t="s">
        <v>1126</v>
      </c>
      <c r="M226" s="131"/>
      <c r="N226" s="68"/>
      <c r="AM226" s="5"/>
      <c r="AN226" s="5"/>
    </row>
    <row r="227" spans="1:40" ht="280.8" x14ac:dyDescent="0.3">
      <c r="A227" s="366">
        <v>23</v>
      </c>
      <c r="B227" s="383" t="str">
        <f t="shared" si="14"/>
        <v/>
      </c>
      <c r="C227" s="384" t="str">
        <f ca="1">TEXT(IFERROR(INDEX('Overview - Section A'!$A$37:$A$44,MATCH(G227,'Overview - Section A'!$U$37:$U$44,0)),""),"d-mmm-yy") &amp;" to " &amp; TEXT(IFERROR(INDEX('Overview - Section A'!$E$37:$E$44,MATCH(G227,'Overview - Section A'!$U$37:$U$44,0)),""),"d-mmm-yy")</f>
        <v>1-Jul-18 to 31-Dec-18</v>
      </c>
      <c r="D227" s="461"/>
      <c r="E227" s="461"/>
      <c r="F227" s="458" t="str">
        <f t="shared" si="15"/>
        <v/>
      </c>
      <c r="G227" s="462" t="s">
        <v>412</v>
      </c>
      <c r="H227" s="462"/>
      <c r="I227" s="463" t="b">
        <f t="shared" si="16"/>
        <v>1</v>
      </c>
      <c r="J227" s="463" t="b">
        <f t="shared" si="17"/>
        <v>0</v>
      </c>
      <c r="K227" s="463" t="str">
        <f t="shared" si="18"/>
        <v>a1N36000004vIfyEAE</v>
      </c>
      <c r="L227" s="464" t="s">
        <v>1127</v>
      </c>
      <c r="M227" s="131"/>
      <c r="N227" s="68"/>
      <c r="AM227" s="5"/>
      <c r="AN227" s="5"/>
    </row>
    <row r="228" spans="1:40" ht="280.8" x14ac:dyDescent="0.3">
      <c r="A228" s="366">
        <v>23</v>
      </c>
      <c r="B228" s="383" t="str">
        <f t="shared" si="14"/>
        <v/>
      </c>
      <c r="C228" s="384" t="str">
        <f ca="1">TEXT(IFERROR(INDEX('Overview - Section A'!$A$37:$A$44,MATCH(G228,'Overview - Section A'!$U$37:$U$44,0)),""),"d-mmm-yy") &amp;" to " &amp; TEXT(IFERROR(INDEX('Overview - Section A'!$E$37:$E$44,MATCH(G228,'Overview - Section A'!$U$37:$U$44,0)),""),"d-mmm-yy")</f>
        <v>1-Jan-19 to 30-Jun-19</v>
      </c>
      <c r="D228" s="461"/>
      <c r="E228" s="461"/>
      <c r="F228" s="458" t="str">
        <f t="shared" si="15"/>
        <v/>
      </c>
      <c r="G228" s="462" t="s">
        <v>414</v>
      </c>
      <c r="H228" s="462"/>
      <c r="I228" s="463" t="b">
        <f t="shared" si="16"/>
        <v>1</v>
      </c>
      <c r="J228" s="463" t="b">
        <f t="shared" si="17"/>
        <v>0</v>
      </c>
      <c r="K228" s="463" t="str">
        <f t="shared" si="18"/>
        <v>a1N36000004vIfyEAE</v>
      </c>
      <c r="L228" s="464" t="s">
        <v>1128</v>
      </c>
      <c r="M228" s="131"/>
      <c r="N228" s="68"/>
      <c r="AM228" s="5"/>
      <c r="AN228" s="5"/>
    </row>
    <row r="229" spans="1:40" ht="280.8" x14ac:dyDescent="0.3">
      <c r="A229" s="366">
        <v>23</v>
      </c>
      <c r="B229" s="383" t="str">
        <f t="shared" si="14"/>
        <v/>
      </c>
      <c r="C229" s="384" t="str">
        <f ca="1">TEXT(IFERROR(INDEX('Overview - Section A'!$A$37:$A$44,MATCH(G229,'Overview - Section A'!$U$37:$U$44,0)),""),"d-mmm-yy") &amp;" to " &amp; TEXT(IFERROR(INDEX('Overview - Section A'!$E$37:$E$44,MATCH(G229,'Overview - Section A'!$U$37:$U$44,0)),""),"d-mmm-yy")</f>
        <v>1-Jul-19 to 31-Dec-19</v>
      </c>
      <c r="D229" s="461"/>
      <c r="E229" s="461"/>
      <c r="F229" s="458" t="str">
        <f t="shared" si="15"/>
        <v/>
      </c>
      <c r="G229" s="462" t="s">
        <v>416</v>
      </c>
      <c r="H229" s="462"/>
      <c r="I229" s="463" t="b">
        <f t="shared" si="16"/>
        <v>1</v>
      </c>
      <c r="J229" s="463" t="b">
        <f t="shared" si="17"/>
        <v>0</v>
      </c>
      <c r="K229" s="463" t="str">
        <f t="shared" si="18"/>
        <v>a1N36000004vIfyEAE</v>
      </c>
      <c r="L229" s="464" t="s">
        <v>1129</v>
      </c>
      <c r="M229" s="131"/>
      <c r="N229" s="68"/>
      <c r="AM229" s="5"/>
      <c r="AN229" s="5"/>
    </row>
    <row r="230" spans="1:40" ht="280.8" x14ac:dyDescent="0.3">
      <c r="A230" s="366">
        <v>23</v>
      </c>
      <c r="B230" s="383" t="str">
        <f t="shared" si="14"/>
        <v/>
      </c>
      <c r="C230" s="384" t="str">
        <f ca="1">TEXT(IFERROR(INDEX('Overview - Section A'!$A$37:$A$44,MATCH(G230,'Overview - Section A'!$U$37:$U$44,0)),""),"d-mmm-yy") &amp;" to " &amp; TEXT(IFERROR(INDEX('Overview - Section A'!$E$37:$E$44,MATCH(G230,'Overview - Section A'!$U$37:$U$44,0)),""),"d-mmm-yy")</f>
        <v>1-Jan-20 to 30-Jun-20</v>
      </c>
      <c r="D230" s="461"/>
      <c r="E230" s="461"/>
      <c r="F230" s="458" t="str">
        <f t="shared" si="15"/>
        <v/>
      </c>
      <c r="G230" s="462" t="s">
        <v>418</v>
      </c>
      <c r="H230" s="462"/>
      <c r="I230" s="463" t="b">
        <f t="shared" si="16"/>
        <v>1</v>
      </c>
      <c r="J230" s="463" t="b">
        <f t="shared" si="17"/>
        <v>0</v>
      </c>
      <c r="K230" s="463" t="str">
        <f t="shared" si="18"/>
        <v>a1N36000004vIfyEAE</v>
      </c>
      <c r="L230" s="464" t="s">
        <v>1130</v>
      </c>
      <c r="M230" s="131"/>
      <c r="N230" s="68"/>
      <c r="AM230" s="5"/>
      <c r="AN230" s="5"/>
    </row>
    <row r="231" spans="1:40" ht="280.8" x14ac:dyDescent="0.3">
      <c r="A231" s="366">
        <v>23</v>
      </c>
      <c r="B231" s="383" t="str">
        <f t="shared" si="14"/>
        <v/>
      </c>
      <c r="C231" s="384" t="str">
        <f ca="1">TEXT(IFERROR(INDEX('Overview - Section A'!$A$37:$A$44,MATCH(G231,'Overview - Section A'!$U$37:$U$44,0)),""),"d-mmm-yy") &amp;" to " &amp; TEXT(IFERROR(INDEX('Overview - Section A'!$E$37:$E$44,MATCH(G231,'Overview - Section A'!$U$37:$U$44,0)),""),"d-mmm-yy")</f>
        <v>1-Jul-20 to 31-Dec-20</v>
      </c>
      <c r="D231" s="461"/>
      <c r="E231" s="461"/>
      <c r="F231" s="458" t="str">
        <f t="shared" si="15"/>
        <v/>
      </c>
      <c r="G231" s="462" t="s">
        <v>420</v>
      </c>
      <c r="H231" s="462"/>
      <c r="I231" s="463" t="b">
        <f t="shared" si="16"/>
        <v>1</v>
      </c>
      <c r="J231" s="463" t="b">
        <f t="shared" si="17"/>
        <v>0</v>
      </c>
      <c r="K231" s="463" t="str">
        <f t="shared" si="18"/>
        <v>a1N36000004vIfyEAE</v>
      </c>
      <c r="L231" s="464" t="s">
        <v>1131</v>
      </c>
      <c r="M231" s="131"/>
      <c r="N231" s="68"/>
      <c r="AM231" s="5"/>
      <c r="AN231" s="5"/>
    </row>
    <row r="232" spans="1:40" ht="280.8" x14ac:dyDescent="0.3">
      <c r="A232" s="366">
        <v>24</v>
      </c>
      <c r="B232" s="383" t="str">
        <f t="shared" si="14"/>
        <v/>
      </c>
      <c r="C232" s="384" t="str">
        <f ca="1">TEXT(IFERROR(INDEX('Overview - Section A'!$A$37:$A$44,MATCH(G232,'Overview - Section A'!$U$37:$U$44,0)),""),"d-mmm-yy") &amp;" to " &amp; TEXT(IFERROR(INDEX('Overview - Section A'!$E$37:$E$44,MATCH(G232,'Overview - Section A'!$U$37:$U$44,0)),""),"d-mmm-yy")</f>
        <v>1-Jan-18 to 30-Jun-18</v>
      </c>
      <c r="D232" s="461"/>
      <c r="E232" s="461"/>
      <c r="F232" s="458" t="str">
        <f t="shared" si="15"/>
        <v/>
      </c>
      <c r="G232" s="462" t="s">
        <v>410</v>
      </c>
      <c r="H232" s="462"/>
      <c r="I232" s="463" t="b">
        <f t="shared" si="16"/>
        <v>1</v>
      </c>
      <c r="J232" s="463" t="b">
        <f t="shared" si="17"/>
        <v>0</v>
      </c>
      <c r="K232" s="463" t="str">
        <f t="shared" si="18"/>
        <v>a1N36000004vIfzEAE</v>
      </c>
      <c r="L232" s="464" t="s">
        <v>1132</v>
      </c>
      <c r="M232" s="131"/>
      <c r="N232" s="68"/>
      <c r="AM232" s="5"/>
      <c r="AN232" s="5"/>
    </row>
    <row r="233" spans="1:40" ht="280.8" x14ac:dyDescent="0.3">
      <c r="A233" s="366">
        <v>24</v>
      </c>
      <c r="B233" s="383" t="str">
        <f t="shared" si="14"/>
        <v/>
      </c>
      <c r="C233" s="384" t="str">
        <f ca="1">TEXT(IFERROR(INDEX('Overview - Section A'!$A$37:$A$44,MATCH(G233,'Overview - Section A'!$U$37:$U$44,0)),""),"d-mmm-yy") &amp;" to " &amp; TEXT(IFERROR(INDEX('Overview - Section A'!$E$37:$E$44,MATCH(G233,'Overview - Section A'!$U$37:$U$44,0)),""),"d-mmm-yy")</f>
        <v>1-Jul-18 to 31-Dec-18</v>
      </c>
      <c r="D233" s="461"/>
      <c r="E233" s="461"/>
      <c r="F233" s="458" t="str">
        <f t="shared" si="15"/>
        <v/>
      </c>
      <c r="G233" s="462" t="s">
        <v>412</v>
      </c>
      <c r="H233" s="462"/>
      <c r="I233" s="463" t="b">
        <f t="shared" si="16"/>
        <v>1</v>
      </c>
      <c r="J233" s="463" t="b">
        <f t="shared" si="17"/>
        <v>0</v>
      </c>
      <c r="K233" s="463" t="str">
        <f t="shared" si="18"/>
        <v>a1N36000004vIfzEAE</v>
      </c>
      <c r="L233" s="464" t="s">
        <v>1133</v>
      </c>
      <c r="M233" s="131"/>
      <c r="N233" s="68"/>
      <c r="AM233" s="5"/>
      <c r="AN233" s="5"/>
    </row>
    <row r="234" spans="1:40" ht="280.8" x14ac:dyDescent="0.3">
      <c r="A234" s="366">
        <v>24</v>
      </c>
      <c r="B234" s="383" t="str">
        <f t="shared" si="14"/>
        <v/>
      </c>
      <c r="C234" s="384" t="str">
        <f ca="1">TEXT(IFERROR(INDEX('Overview - Section A'!$A$37:$A$44,MATCH(G234,'Overview - Section A'!$U$37:$U$44,0)),""),"d-mmm-yy") &amp;" to " &amp; TEXT(IFERROR(INDEX('Overview - Section A'!$E$37:$E$44,MATCH(G234,'Overview - Section A'!$U$37:$U$44,0)),""),"d-mmm-yy")</f>
        <v>1-Jan-19 to 30-Jun-19</v>
      </c>
      <c r="D234" s="461"/>
      <c r="E234" s="461"/>
      <c r="F234" s="458" t="str">
        <f t="shared" si="15"/>
        <v/>
      </c>
      <c r="G234" s="462" t="s">
        <v>414</v>
      </c>
      <c r="H234" s="462"/>
      <c r="I234" s="463" t="b">
        <f t="shared" si="16"/>
        <v>1</v>
      </c>
      <c r="J234" s="463" t="b">
        <f t="shared" si="17"/>
        <v>0</v>
      </c>
      <c r="K234" s="463" t="str">
        <f t="shared" si="18"/>
        <v>a1N36000004vIfzEAE</v>
      </c>
      <c r="L234" s="464" t="s">
        <v>1134</v>
      </c>
      <c r="M234" s="131"/>
      <c r="N234" s="68"/>
      <c r="AM234" s="5"/>
      <c r="AN234" s="5"/>
    </row>
    <row r="235" spans="1:40" ht="280.8" x14ac:dyDescent="0.3">
      <c r="A235" s="366">
        <v>24</v>
      </c>
      <c r="B235" s="383" t="str">
        <f t="shared" si="14"/>
        <v/>
      </c>
      <c r="C235" s="384" t="str">
        <f ca="1">TEXT(IFERROR(INDEX('Overview - Section A'!$A$37:$A$44,MATCH(G235,'Overview - Section A'!$U$37:$U$44,0)),""),"d-mmm-yy") &amp;" to " &amp; TEXT(IFERROR(INDEX('Overview - Section A'!$E$37:$E$44,MATCH(G235,'Overview - Section A'!$U$37:$U$44,0)),""),"d-mmm-yy")</f>
        <v>1-Jul-19 to 31-Dec-19</v>
      </c>
      <c r="D235" s="461"/>
      <c r="E235" s="461"/>
      <c r="F235" s="458" t="str">
        <f t="shared" si="15"/>
        <v/>
      </c>
      <c r="G235" s="462" t="s">
        <v>416</v>
      </c>
      <c r="H235" s="462"/>
      <c r="I235" s="463" t="b">
        <f t="shared" si="16"/>
        <v>1</v>
      </c>
      <c r="J235" s="463" t="b">
        <f t="shared" si="17"/>
        <v>0</v>
      </c>
      <c r="K235" s="463" t="str">
        <f t="shared" si="18"/>
        <v>a1N36000004vIfzEAE</v>
      </c>
      <c r="L235" s="464" t="s">
        <v>1135</v>
      </c>
      <c r="M235" s="131"/>
      <c r="N235" s="68"/>
      <c r="AM235" s="5"/>
      <c r="AN235" s="5"/>
    </row>
    <row r="236" spans="1:40" ht="280.8" x14ac:dyDescent="0.3">
      <c r="A236" s="366">
        <v>24</v>
      </c>
      <c r="B236" s="383" t="str">
        <f t="shared" si="14"/>
        <v/>
      </c>
      <c r="C236" s="384" t="str">
        <f ca="1">TEXT(IFERROR(INDEX('Overview - Section A'!$A$37:$A$44,MATCH(G236,'Overview - Section A'!$U$37:$U$44,0)),""),"d-mmm-yy") &amp;" to " &amp; TEXT(IFERROR(INDEX('Overview - Section A'!$E$37:$E$44,MATCH(G236,'Overview - Section A'!$U$37:$U$44,0)),""),"d-mmm-yy")</f>
        <v>1-Jan-20 to 30-Jun-20</v>
      </c>
      <c r="D236" s="461"/>
      <c r="E236" s="461"/>
      <c r="F236" s="458" t="str">
        <f t="shared" si="15"/>
        <v/>
      </c>
      <c r="G236" s="462" t="s">
        <v>418</v>
      </c>
      <c r="H236" s="462"/>
      <c r="I236" s="463" t="b">
        <f t="shared" si="16"/>
        <v>1</v>
      </c>
      <c r="J236" s="463" t="b">
        <f t="shared" si="17"/>
        <v>0</v>
      </c>
      <c r="K236" s="463" t="str">
        <f t="shared" si="18"/>
        <v>a1N36000004vIfzEAE</v>
      </c>
      <c r="L236" s="464" t="s">
        <v>1136</v>
      </c>
      <c r="M236" s="131"/>
      <c r="N236" s="68"/>
      <c r="AM236" s="5"/>
      <c r="AN236" s="5"/>
    </row>
    <row r="237" spans="1:40" ht="280.8" x14ac:dyDescent="0.3">
      <c r="A237" s="366">
        <v>24</v>
      </c>
      <c r="B237" s="383" t="str">
        <f t="shared" si="14"/>
        <v/>
      </c>
      <c r="C237" s="384" t="str">
        <f ca="1">TEXT(IFERROR(INDEX('Overview - Section A'!$A$37:$A$44,MATCH(G237,'Overview - Section A'!$U$37:$U$44,0)),""),"d-mmm-yy") &amp;" to " &amp; TEXT(IFERROR(INDEX('Overview - Section A'!$E$37:$E$44,MATCH(G237,'Overview - Section A'!$U$37:$U$44,0)),""),"d-mmm-yy")</f>
        <v>1-Jul-20 to 31-Dec-20</v>
      </c>
      <c r="D237" s="461"/>
      <c r="E237" s="461"/>
      <c r="F237" s="458" t="str">
        <f t="shared" si="15"/>
        <v/>
      </c>
      <c r="G237" s="462" t="s">
        <v>420</v>
      </c>
      <c r="H237" s="462"/>
      <c r="I237" s="463" t="b">
        <f t="shared" si="16"/>
        <v>1</v>
      </c>
      <c r="J237" s="463" t="b">
        <f t="shared" si="17"/>
        <v>0</v>
      </c>
      <c r="K237" s="463" t="str">
        <f t="shared" si="18"/>
        <v>a1N36000004vIfzEAE</v>
      </c>
      <c r="L237" s="464" t="s">
        <v>1137</v>
      </c>
      <c r="M237" s="131"/>
      <c r="N237" s="68"/>
      <c r="AM237" s="5"/>
      <c r="AN237" s="5"/>
    </row>
    <row r="238" spans="1:40" ht="280.8" x14ac:dyDescent="0.3">
      <c r="A238" s="366">
        <v>25</v>
      </c>
      <c r="B238" s="383" t="str">
        <f t="shared" si="14"/>
        <v/>
      </c>
      <c r="C238" s="384" t="str">
        <f ca="1">TEXT(IFERROR(INDEX('Overview - Section A'!$A$37:$A$44,MATCH(G238,'Overview - Section A'!$U$37:$U$44,0)),""),"d-mmm-yy") &amp;" to " &amp; TEXT(IFERROR(INDEX('Overview - Section A'!$E$37:$E$44,MATCH(G238,'Overview - Section A'!$U$37:$U$44,0)),""),"d-mmm-yy")</f>
        <v>1-Jan-18 to 30-Jun-18</v>
      </c>
      <c r="D238" s="461"/>
      <c r="E238" s="461"/>
      <c r="F238" s="458" t="str">
        <f t="shared" si="15"/>
        <v/>
      </c>
      <c r="G238" s="462" t="s">
        <v>410</v>
      </c>
      <c r="H238" s="462"/>
      <c r="I238" s="463" t="b">
        <f t="shared" si="16"/>
        <v>1</v>
      </c>
      <c r="J238" s="463" t="b">
        <f t="shared" si="17"/>
        <v>0</v>
      </c>
      <c r="K238" s="463" t="str">
        <f t="shared" si="18"/>
        <v>a1N36000004vIg0EAE</v>
      </c>
      <c r="L238" s="464" t="s">
        <v>1138</v>
      </c>
      <c r="M238" s="131"/>
      <c r="N238" s="68"/>
      <c r="AM238" s="5"/>
      <c r="AN238" s="5"/>
    </row>
    <row r="239" spans="1:40" ht="280.8" x14ac:dyDescent="0.3">
      <c r="A239" s="366">
        <v>25</v>
      </c>
      <c r="B239" s="383" t="str">
        <f t="shared" si="14"/>
        <v/>
      </c>
      <c r="C239" s="384" t="str">
        <f ca="1">TEXT(IFERROR(INDEX('Overview - Section A'!$A$37:$A$44,MATCH(G239,'Overview - Section A'!$U$37:$U$44,0)),""),"d-mmm-yy") &amp;" to " &amp; TEXT(IFERROR(INDEX('Overview - Section A'!$E$37:$E$44,MATCH(G239,'Overview - Section A'!$U$37:$U$44,0)),""),"d-mmm-yy")</f>
        <v>1-Jul-18 to 31-Dec-18</v>
      </c>
      <c r="D239" s="461"/>
      <c r="E239" s="461"/>
      <c r="F239" s="458" t="str">
        <f t="shared" si="15"/>
        <v/>
      </c>
      <c r="G239" s="462" t="s">
        <v>412</v>
      </c>
      <c r="H239" s="462"/>
      <c r="I239" s="463" t="b">
        <f t="shared" si="16"/>
        <v>1</v>
      </c>
      <c r="J239" s="463" t="b">
        <f t="shared" si="17"/>
        <v>0</v>
      </c>
      <c r="K239" s="463" t="str">
        <f t="shared" si="18"/>
        <v>a1N36000004vIg0EAE</v>
      </c>
      <c r="L239" s="464" t="s">
        <v>1139</v>
      </c>
      <c r="M239" s="131"/>
      <c r="N239" s="68"/>
      <c r="AM239" s="5"/>
      <c r="AN239" s="5"/>
    </row>
    <row r="240" spans="1:40" ht="280.8" x14ac:dyDescent="0.3">
      <c r="A240" s="366">
        <v>25</v>
      </c>
      <c r="B240" s="383" t="str">
        <f t="shared" si="14"/>
        <v/>
      </c>
      <c r="C240" s="384" t="str">
        <f ca="1">TEXT(IFERROR(INDEX('Overview - Section A'!$A$37:$A$44,MATCH(G240,'Overview - Section A'!$U$37:$U$44,0)),""),"d-mmm-yy") &amp;" to " &amp; TEXT(IFERROR(INDEX('Overview - Section A'!$E$37:$E$44,MATCH(G240,'Overview - Section A'!$U$37:$U$44,0)),""),"d-mmm-yy")</f>
        <v>1-Jan-19 to 30-Jun-19</v>
      </c>
      <c r="D240" s="461"/>
      <c r="E240" s="461"/>
      <c r="F240" s="458" t="str">
        <f t="shared" si="15"/>
        <v/>
      </c>
      <c r="G240" s="462" t="s">
        <v>414</v>
      </c>
      <c r="H240" s="462"/>
      <c r="I240" s="463" t="b">
        <f t="shared" si="16"/>
        <v>1</v>
      </c>
      <c r="J240" s="463" t="b">
        <f t="shared" si="17"/>
        <v>0</v>
      </c>
      <c r="K240" s="463" t="str">
        <f t="shared" si="18"/>
        <v>a1N36000004vIg0EAE</v>
      </c>
      <c r="L240" s="464" t="s">
        <v>1140</v>
      </c>
      <c r="M240" s="131"/>
      <c r="N240" s="68"/>
      <c r="AM240" s="5"/>
      <c r="AN240" s="5"/>
    </row>
    <row r="241" spans="1:40" ht="280.8" x14ac:dyDescent="0.3">
      <c r="A241" s="366">
        <v>25</v>
      </c>
      <c r="B241" s="383" t="str">
        <f t="shared" si="14"/>
        <v/>
      </c>
      <c r="C241" s="384" t="str">
        <f ca="1">TEXT(IFERROR(INDEX('Overview - Section A'!$A$37:$A$44,MATCH(G241,'Overview - Section A'!$U$37:$U$44,0)),""),"d-mmm-yy") &amp;" to " &amp; TEXT(IFERROR(INDEX('Overview - Section A'!$E$37:$E$44,MATCH(G241,'Overview - Section A'!$U$37:$U$44,0)),""),"d-mmm-yy")</f>
        <v>1-Jul-19 to 31-Dec-19</v>
      </c>
      <c r="D241" s="461"/>
      <c r="E241" s="461"/>
      <c r="F241" s="458" t="str">
        <f t="shared" si="15"/>
        <v/>
      </c>
      <c r="G241" s="462" t="s">
        <v>416</v>
      </c>
      <c r="H241" s="462"/>
      <c r="I241" s="463" t="b">
        <f t="shared" si="16"/>
        <v>1</v>
      </c>
      <c r="J241" s="463" t="b">
        <f t="shared" si="17"/>
        <v>0</v>
      </c>
      <c r="K241" s="463" t="str">
        <f t="shared" si="18"/>
        <v>a1N36000004vIg0EAE</v>
      </c>
      <c r="L241" s="464" t="s">
        <v>1141</v>
      </c>
      <c r="M241" s="131"/>
      <c r="N241" s="68"/>
      <c r="AM241" s="5"/>
      <c r="AN241" s="5"/>
    </row>
    <row r="242" spans="1:40" ht="280.8" x14ac:dyDescent="0.3">
      <c r="A242" s="366">
        <v>25</v>
      </c>
      <c r="B242" s="383" t="str">
        <f t="shared" si="14"/>
        <v/>
      </c>
      <c r="C242" s="384" t="str">
        <f ca="1">TEXT(IFERROR(INDEX('Overview - Section A'!$A$37:$A$44,MATCH(G242,'Overview - Section A'!$U$37:$U$44,0)),""),"d-mmm-yy") &amp;" to " &amp; TEXT(IFERROR(INDEX('Overview - Section A'!$E$37:$E$44,MATCH(G242,'Overview - Section A'!$U$37:$U$44,0)),""),"d-mmm-yy")</f>
        <v>1-Jan-20 to 30-Jun-20</v>
      </c>
      <c r="D242" s="461"/>
      <c r="E242" s="461"/>
      <c r="F242" s="458" t="str">
        <f t="shared" si="15"/>
        <v/>
      </c>
      <c r="G242" s="462" t="s">
        <v>418</v>
      </c>
      <c r="H242" s="462"/>
      <c r="I242" s="463" t="b">
        <f t="shared" si="16"/>
        <v>1</v>
      </c>
      <c r="J242" s="463" t="b">
        <f t="shared" si="17"/>
        <v>0</v>
      </c>
      <c r="K242" s="463" t="str">
        <f t="shared" si="18"/>
        <v>a1N36000004vIg0EAE</v>
      </c>
      <c r="L242" s="464" t="s">
        <v>1142</v>
      </c>
      <c r="M242" s="131"/>
      <c r="N242" s="68"/>
      <c r="AM242" s="5"/>
      <c r="AN242" s="5"/>
    </row>
    <row r="243" spans="1:40" ht="280.8" x14ac:dyDescent="0.3">
      <c r="A243" s="366">
        <v>25</v>
      </c>
      <c r="B243" s="383" t="str">
        <f t="shared" si="14"/>
        <v/>
      </c>
      <c r="C243" s="384" t="str">
        <f ca="1">TEXT(IFERROR(INDEX('Overview - Section A'!$A$37:$A$44,MATCH(G243,'Overview - Section A'!$U$37:$U$44,0)),""),"d-mmm-yy") &amp;" to " &amp; TEXT(IFERROR(INDEX('Overview - Section A'!$E$37:$E$44,MATCH(G243,'Overview - Section A'!$U$37:$U$44,0)),""),"d-mmm-yy")</f>
        <v>1-Jul-20 to 31-Dec-20</v>
      </c>
      <c r="D243" s="461"/>
      <c r="E243" s="461"/>
      <c r="F243" s="458" t="str">
        <f t="shared" si="15"/>
        <v/>
      </c>
      <c r="G243" s="462" t="s">
        <v>420</v>
      </c>
      <c r="H243" s="462"/>
      <c r="I243" s="463" t="b">
        <f t="shared" si="16"/>
        <v>1</v>
      </c>
      <c r="J243" s="463" t="b">
        <f t="shared" si="17"/>
        <v>0</v>
      </c>
      <c r="K243" s="463" t="str">
        <f t="shared" si="18"/>
        <v>a1N36000004vIg0EAE</v>
      </c>
      <c r="L243" s="464" t="s">
        <v>1143</v>
      </c>
      <c r="M243" s="131"/>
      <c r="N243" s="68"/>
      <c r="AM243" s="5"/>
      <c r="AN243" s="5"/>
    </row>
    <row r="244" spans="1:40" ht="280.8" x14ac:dyDescent="0.3">
      <c r="A244" s="366">
        <v>26</v>
      </c>
      <c r="B244" s="383" t="str">
        <f t="shared" si="14"/>
        <v/>
      </c>
      <c r="C244" s="384" t="str">
        <f ca="1">TEXT(IFERROR(INDEX('Overview - Section A'!$A$37:$A$44,MATCH(G244,'Overview - Section A'!$U$37:$U$44,0)),""),"d-mmm-yy") &amp;" to " &amp; TEXT(IFERROR(INDEX('Overview - Section A'!$E$37:$E$44,MATCH(G244,'Overview - Section A'!$U$37:$U$44,0)),""),"d-mmm-yy")</f>
        <v>1-Jan-18 to 30-Jun-18</v>
      </c>
      <c r="D244" s="461"/>
      <c r="E244" s="461"/>
      <c r="F244" s="458" t="str">
        <f t="shared" si="15"/>
        <v/>
      </c>
      <c r="G244" s="462" t="s">
        <v>410</v>
      </c>
      <c r="H244" s="462"/>
      <c r="I244" s="463" t="b">
        <f t="shared" si="16"/>
        <v>1</v>
      </c>
      <c r="J244" s="463" t="b">
        <f t="shared" si="17"/>
        <v>0</v>
      </c>
      <c r="K244" s="463" t="str">
        <f t="shared" si="18"/>
        <v>a1N36000004vIg1EAE</v>
      </c>
      <c r="L244" s="464" t="s">
        <v>1144</v>
      </c>
      <c r="M244" s="131"/>
      <c r="N244" s="68"/>
      <c r="AM244" s="5"/>
      <c r="AN244" s="5"/>
    </row>
    <row r="245" spans="1:40" ht="280.8" x14ac:dyDescent="0.3">
      <c r="A245" s="366">
        <v>26</v>
      </c>
      <c r="B245" s="383" t="str">
        <f t="shared" si="14"/>
        <v/>
      </c>
      <c r="C245" s="384" t="str">
        <f ca="1">TEXT(IFERROR(INDEX('Overview - Section A'!$A$37:$A$44,MATCH(G245,'Overview - Section A'!$U$37:$U$44,0)),""),"d-mmm-yy") &amp;" to " &amp; TEXT(IFERROR(INDEX('Overview - Section A'!$E$37:$E$44,MATCH(G245,'Overview - Section A'!$U$37:$U$44,0)),""),"d-mmm-yy")</f>
        <v>1-Jul-18 to 31-Dec-18</v>
      </c>
      <c r="D245" s="461"/>
      <c r="E245" s="461"/>
      <c r="F245" s="458" t="str">
        <f t="shared" si="15"/>
        <v/>
      </c>
      <c r="G245" s="462" t="s">
        <v>412</v>
      </c>
      <c r="H245" s="462"/>
      <c r="I245" s="463" t="b">
        <f t="shared" si="16"/>
        <v>1</v>
      </c>
      <c r="J245" s="463" t="b">
        <f t="shared" si="17"/>
        <v>0</v>
      </c>
      <c r="K245" s="463" t="str">
        <f t="shared" si="18"/>
        <v>a1N36000004vIg1EAE</v>
      </c>
      <c r="L245" s="464" t="s">
        <v>1145</v>
      </c>
      <c r="M245" s="131"/>
      <c r="N245" s="68"/>
      <c r="AM245" s="5"/>
      <c r="AN245" s="5"/>
    </row>
    <row r="246" spans="1:40" ht="280.8" x14ac:dyDescent="0.3">
      <c r="A246" s="366">
        <v>26</v>
      </c>
      <c r="B246" s="383" t="str">
        <f t="shared" si="14"/>
        <v/>
      </c>
      <c r="C246" s="384" t="str">
        <f ca="1">TEXT(IFERROR(INDEX('Overview - Section A'!$A$37:$A$44,MATCH(G246,'Overview - Section A'!$U$37:$U$44,0)),""),"d-mmm-yy") &amp;" to " &amp; TEXT(IFERROR(INDEX('Overview - Section A'!$E$37:$E$44,MATCH(G246,'Overview - Section A'!$U$37:$U$44,0)),""),"d-mmm-yy")</f>
        <v>1-Jan-19 to 30-Jun-19</v>
      </c>
      <c r="D246" s="461"/>
      <c r="E246" s="461"/>
      <c r="F246" s="458" t="str">
        <f t="shared" si="15"/>
        <v/>
      </c>
      <c r="G246" s="462" t="s">
        <v>414</v>
      </c>
      <c r="H246" s="462"/>
      <c r="I246" s="463" t="b">
        <f t="shared" si="16"/>
        <v>1</v>
      </c>
      <c r="J246" s="463" t="b">
        <f t="shared" si="17"/>
        <v>0</v>
      </c>
      <c r="K246" s="463" t="str">
        <f t="shared" si="18"/>
        <v>a1N36000004vIg1EAE</v>
      </c>
      <c r="L246" s="464" t="s">
        <v>1146</v>
      </c>
      <c r="M246" s="131"/>
      <c r="N246" s="68"/>
      <c r="AM246" s="5"/>
      <c r="AN246" s="5"/>
    </row>
    <row r="247" spans="1:40" ht="280.8" x14ac:dyDescent="0.3">
      <c r="A247" s="366">
        <v>26</v>
      </c>
      <c r="B247" s="383" t="str">
        <f t="shared" si="14"/>
        <v/>
      </c>
      <c r="C247" s="384" t="str">
        <f ca="1">TEXT(IFERROR(INDEX('Overview - Section A'!$A$37:$A$44,MATCH(G247,'Overview - Section A'!$U$37:$U$44,0)),""),"d-mmm-yy") &amp;" to " &amp; TEXT(IFERROR(INDEX('Overview - Section A'!$E$37:$E$44,MATCH(G247,'Overview - Section A'!$U$37:$U$44,0)),""),"d-mmm-yy")</f>
        <v>1-Jul-19 to 31-Dec-19</v>
      </c>
      <c r="D247" s="461"/>
      <c r="E247" s="461"/>
      <c r="F247" s="458" t="str">
        <f t="shared" si="15"/>
        <v/>
      </c>
      <c r="G247" s="462" t="s">
        <v>416</v>
      </c>
      <c r="H247" s="462"/>
      <c r="I247" s="463" t="b">
        <f t="shared" si="16"/>
        <v>1</v>
      </c>
      <c r="J247" s="463" t="b">
        <f t="shared" si="17"/>
        <v>0</v>
      </c>
      <c r="K247" s="463" t="str">
        <f t="shared" si="18"/>
        <v>a1N36000004vIg1EAE</v>
      </c>
      <c r="L247" s="464" t="s">
        <v>1147</v>
      </c>
      <c r="M247" s="131"/>
      <c r="N247" s="68"/>
      <c r="AM247" s="5"/>
      <c r="AN247" s="5"/>
    </row>
    <row r="248" spans="1:40" ht="280.8" x14ac:dyDescent="0.3">
      <c r="A248" s="366">
        <v>26</v>
      </c>
      <c r="B248" s="383" t="str">
        <f t="shared" si="14"/>
        <v/>
      </c>
      <c r="C248" s="384" t="str">
        <f ca="1">TEXT(IFERROR(INDEX('Overview - Section A'!$A$37:$A$44,MATCH(G248,'Overview - Section A'!$U$37:$U$44,0)),""),"d-mmm-yy") &amp;" to " &amp; TEXT(IFERROR(INDEX('Overview - Section A'!$E$37:$E$44,MATCH(G248,'Overview - Section A'!$U$37:$U$44,0)),""),"d-mmm-yy")</f>
        <v>1-Jan-20 to 30-Jun-20</v>
      </c>
      <c r="D248" s="461"/>
      <c r="E248" s="461"/>
      <c r="F248" s="458" t="str">
        <f t="shared" si="15"/>
        <v/>
      </c>
      <c r="G248" s="462" t="s">
        <v>418</v>
      </c>
      <c r="H248" s="462"/>
      <c r="I248" s="463" t="b">
        <f t="shared" si="16"/>
        <v>1</v>
      </c>
      <c r="J248" s="463" t="b">
        <f t="shared" si="17"/>
        <v>0</v>
      </c>
      <c r="K248" s="463" t="str">
        <f t="shared" si="18"/>
        <v>a1N36000004vIg1EAE</v>
      </c>
      <c r="L248" s="464" t="s">
        <v>1148</v>
      </c>
      <c r="M248" s="131"/>
      <c r="N248" s="68"/>
      <c r="AM248" s="5"/>
      <c r="AN248" s="5"/>
    </row>
    <row r="249" spans="1:40" ht="280.8" x14ac:dyDescent="0.3">
      <c r="A249" s="366">
        <v>26</v>
      </c>
      <c r="B249" s="383" t="str">
        <f t="shared" si="14"/>
        <v/>
      </c>
      <c r="C249" s="384" t="str">
        <f ca="1">TEXT(IFERROR(INDEX('Overview - Section A'!$A$37:$A$44,MATCH(G249,'Overview - Section A'!$U$37:$U$44,0)),""),"d-mmm-yy") &amp;" to " &amp; TEXT(IFERROR(INDEX('Overview - Section A'!$E$37:$E$44,MATCH(G249,'Overview - Section A'!$U$37:$U$44,0)),""),"d-mmm-yy")</f>
        <v>1-Jul-20 to 31-Dec-20</v>
      </c>
      <c r="D249" s="461"/>
      <c r="E249" s="461"/>
      <c r="F249" s="458" t="str">
        <f t="shared" si="15"/>
        <v/>
      </c>
      <c r="G249" s="462" t="s">
        <v>420</v>
      </c>
      <c r="H249" s="462"/>
      <c r="I249" s="463" t="b">
        <f t="shared" si="16"/>
        <v>1</v>
      </c>
      <c r="J249" s="463" t="b">
        <f t="shared" si="17"/>
        <v>0</v>
      </c>
      <c r="K249" s="463" t="str">
        <f t="shared" si="18"/>
        <v>a1N36000004vIg1EAE</v>
      </c>
      <c r="L249" s="464" t="s">
        <v>1149</v>
      </c>
      <c r="M249" s="131"/>
      <c r="N249" s="68"/>
      <c r="AM249" s="5"/>
      <c r="AN249" s="5"/>
    </row>
    <row r="250" spans="1:40" ht="280.8" x14ac:dyDescent="0.3">
      <c r="A250" s="366">
        <v>27</v>
      </c>
      <c r="B250" s="383" t="str">
        <f t="shared" si="14"/>
        <v/>
      </c>
      <c r="C250" s="384" t="str">
        <f ca="1">TEXT(IFERROR(INDEX('Overview - Section A'!$A$37:$A$44,MATCH(G250,'Overview - Section A'!$U$37:$U$44,0)),""),"d-mmm-yy") &amp;" to " &amp; TEXT(IFERROR(INDEX('Overview - Section A'!$E$37:$E$44,MATCH(G250,'Overview - Section A'!$U$37:$U$44,0)),""),"d-mmm-yy")</f>
        <v>1-Jan-18 to 30-Jun-18</v>
      </c>
      <c r="D250" s="461"/>
      <c r="E250" s="461"/>
      <c r="F250" s="458" t="str">
        <f t="shared" si="15"/>
        <v/>
      </c>
      <c r="G250" s="462" t="s">
        <v>410</v>
      </c>
      <c r="H250" s="462"/>
      <c r="I250" s="463" t="b">
        <f t="shared" si="16"/>
        <v>1</v>
      </c>
      <c r="J250" s="463" t="b">
        <f t="shared" si="17"/>
        <v>0</v>
      </c>
      <c r="K250" s="463" t="str">
        <f t="shared" si="18"/>
        <v>a1N36000004vIg2EAE</v>
      </c>
      <c r="L250" s="464" t="s">
        <v>1150</v>
      </c>
      <c r="M250" s="131"/>
      <c r="N250" s="68"/>
      <c r="AM250" s="5"/>
      <c r="AN250" s="5"/>
    </row>
    <row r="251" spans="1:40" ht="280.8" x14ac:dyDescent="0.3">
      <c r="A251" s="366">
        <v>27</v>
      </c>
      <c r="B251" s="383" t="str">
        <f t="shared" si="14"/>
        <v/>
      </c>
      <c r="C251" s="384" t="str">
        <f ca="1">TEXT(IFERROR(INDEX('Overview - Section A'!$A$37:$A$44,MATCH(G251,'Overview - Section A'!$U$37:$U$44,0)),""),"d-mmm-yy") &amp;" to " &amp; TEXT(IFERROR(INDEX('Overview - Section A'!$E$37:$E$44,MATCH(G251,'Overview - Section A'!$U$37:$U$44,0)),""),"d-mmm-yy")</f>
        <v>1-Jul-18 to 31-Dec-18</v>
      </c>
      <c r="D251" s="461"/>
      <c r="E251" s="461"/>
      <c r="F251" s="458" t="str">
        <f t="shared" si="15"/>
        <v/>
      </c>
      <c r="G251" s="462" t="s">
        <v>412</v>
      </c>
      <c r="H251" s="462"/>
      <c r="I251" s="463" t="b">
        <f t="shared" si="16"/>
        <v>1</v>
      </c>
      <c r="J251" s="463" t="b">
        <f t="shared" si="17"/>
        <v>0</v>
      </c>
      <c r="K251" s="463" t="str">
        <f t="shared" si="18"/>
        <v>a1N36000004vIg2EAE</v>
      </c>
      <c r="L251" s="464" t="s">
        <v>1151</v>
      </c>
      <c r="M251" s="131"/>
      <c r="N251" s="68"/>
      <c r="AM251" s="5"/>
      <c r="AN251" s="5"/>
    </row>
    <row r="252" spans="1:40" ht="280.8" x14ac:dyDescent="0.3">
      <c r="A252" s="366">
        <v>27</v>
      </c>
      <c r="B252" s="383" t="str">
        <f t="shared" si="14"/>
        <v/>
      </c>
      <c r="C252" s="384" t="str">
        <f ca="1">TEXT(IFERROR(INDEX('Overview - Section A'!$A$37:$A$44,MATCH(G252,'Overview - Section A'!$U$37:$U$44,0)),""),"d-mmm-yy") &amp;" to " &amp; TEXT(IFERROR(INDEX('Overview - Section A'!$E$37:$E$44,MATCH(G252,'Overview - Section A'!$U$37:$U$44,0)),""),"d-mmm-yy")</f>
        <v>1-Jan-19 to 30-Jun-19</v>
      </c>
      <c r="D252" s="461"/>
      <c r="E252" s="461"/>
      <c r="F252" s="458" t="str">
        <f t="shared" si="15"/>
        <v/>
      </c>
      <c r="G252" s="462" t="s">
        <v>414</v>
      </c>
      <c r="H252" s="462"/>
      <c r="I252" s="463" t="b">
        <f t="shared" si="16"/>
        <v>1</v>
      </c>
      <c r="J252" s="463" t="b">
        <f t="shared" si="17"/>
        <v>0</v>
      </c>
      <c r="K252" s="463" t="str">
        <f t="shared" si="18"/>
        <v>a1N36000004vIg2EAE</v>
      </c>
      <c r="L252" s="464" t="s">
        <v>1152</v>
      </c>
      <c r="M252" s="131"/>
      <c r="N252" s="68"/>
      <c r="AM252" s="5"/>
      <c r="AN252" s="5"/>
    </row>
    <row r="253" spans="1:40" ht="280.8" x14ac:dyDescent="0.3">
      <c r="A253" s="366">
        <v>27</v>
      </c>
      <c r="B253" s="383" t="str">
        <f t="shared" si="14"/>
        <v/>
      </c>
      <c r="C253" s="384" t="str">
        <f ca="1">TEXT(IFERROR(INDEX('Overview - Section A'!$A$37:$A$44,MATCH(G253,'Overview - Section A'!$U$37:$U$44,0)),""),"d-mmm-yy") &amp;" to " &amp; TEXT(IFERROR(INDEX('Overview - Section A'!$E$37:$E$44,MATCH(G253,'Overview - Section A'!$U$37:$U$44,0)),""),"d-mmm-yy")</f>
        <v>1-Jul-19 to 31-Dec-19</v>
      </c>
      <c r="D253" s="461"/>
      <c r="E253" s="461"/>
      <c r="F253" s="458" t="str">
        <f t="shared" si="15"/>
        <v/>
      </c>
      <c r="G253" s="462" t="s">
        <v>416</v>
      </c>
      <c r="H253" s="462"/>
      <c r="I253" s="463" t="b">
        <f t="shared" si="16"/>
        <v>1</v>
      </c>
      <c r="J253" s="463" t="b">
        <f t="shared" si="17"/>
        <v>0</v>
      </c>
      <c r="K253" s="463" t="str">
        <f t="shared" si="18"/>
        <v>a1N36000004vIg2EAE</v>
      </c>
      <c r="L253" s="464" t="s">
        <v>1153</v>
      </c>
      <c r="M253" s="131"/>
      <c r="N253" s="68"/>
      <c r="AM253" s="5"/>
      <c r="AN253" s="5"/>
    </row>
    <row r="254" spans="1:40" ht="280.8" x14ac:dyDescent="0.3">
      <c r="A254" s="366">
        <v>27</v>
      </c>
      <c r="B254" s="383" t="str">
        <f t="shared" si="14"/>
        <v/>
      </c>
      <c r="C254" s="384" t="str">
        <f ca="1">TEXT(IFERROR(INDEX('Overview - Section A'!$A$37:$A$44,MATCH(G254,'Overview - Section A'!$U$37:$U$44,0)),""),"d-mmm-yy") &amp;" to " &amp; TEXT(IFERROR(INDEX('Overview - Section A'!$E$37:$E$44,MATCH(G254,'Overview - Section A'!$U$37:$U$44,0)),""),"d-mmm-yy")</f>
        <v>1-Jan-20 to 30-Jun-20</v>
      </c>
      <c r="D254" s="461"/>
      <c r="E254" s="461"/>
      <c r="F254" s="458" t="str">
        <f t="shared" si="15"/>
        <v/>
      </c>
      <c r="G254" s="462" t="s">
        <v>418</v>
      </c>
      <c r="H254" s="462"/>
      <c r="I254" s="463" t="b">
        <f t="shared" si="16"/>
        <v>1</v>
      </c>
      <c r="J254" s="463" t="b">
        <f t="shared" si="17"/>
        <v>0</v>
      </c>
      <c r="K254" s="463" t="str">
        <f t="shared" si="18"/>
        <v>a1N36000004vIg2EAE</v>
      </c>
      <c r="L254" s="464" t="s">
        <v>1154</v>
      </c>
      <c r="M254" s="131"/>
      <c r="N254" s="68"/>
      <c r="AM254" s="5"/>
      <c r="AN254" s="5"/>
    </row>
    <row r="255" spans="1:40" ht="280.8" x14ac:dyDescent="0.3">
      <c r="A255" s="366">
        <v>27</v>
      </c>
      <c r="B255" s="383" t="str">
        <f t="shared" si="14"/>
        <v/>
      </c>
      <c r="C255" s="384" t="str">
        <f ca="1">TEXT(IFERROR(INDEX('Overview - Section A'!$A$37:$A$44,MATCH(G255,'Overview - Section A'!$U$37:$U$44,0)),""),"d-mmm-yy") &amp;" to " &amp; TEXT(IFERROR(INDEX('Overview - Section A'!$E$37:$E$44,MATCH(G255,'Overview - Section A'!$U$37:$U$44,0)),""),"d-mmm-yy")</f>
        <v>1-Jul-20 to 31-Dec-20</v>
      </c>
      <c r="D255" s="461"/>
      <c r="E255" s="461"/>
      <c r="F255" s="458" t="str">
        <f t="shared" si="15"/>
        <v/>
      </c>
      <c r="G255" s="462" t="s">
        <v>420</v>
      </c>
      <c r="H255" s="462"/>
      <c r="I255" s="463" t="b">
        <f t="shared" si="16"/>
        <v>1</v>
      </c>
      <c r="J255" s="463" t="b">
        <f t="shared" si="17"/>
        <v>0</v>
      </c>
      <c r="K255" s="463" t="str">
        <f t="shared" si="18"/>
        <v>a1N36000004vIg2EAE</v>
      </c>
      <c r="L255" s="464" t="s">
        <v>1155</v>
      </c>
      <c r="M255" s="131"/>
      <c r="N255" s="68"/>
      <c r="AM255" s="5"/>
      <c r="AN255" s="5"/>
    </row>
    <row r="256" spans="1:40" ht="280.8" x14ac:dyDescent="0.3">
      <c r="A256" s="366">
        <v>28</v>
      </c>
      <c r="B256" s="383" t="str">
        <f t="shared" si="14"/>
        <v/>
      </c>
      <c r="C256" s="384" t="str">
        <f ca="1">TEXT(IFERROR(INDEX('Overview - Section A'!$A$37:$A$44,MATCH(G256,'Overview - Section A'!$U$37:$U$44,0)),""),"d-mmm-yy") &amp;" to " &amp; TEXT(IFERROR(INDEX('Overview - Section A'!$E$37:$E$44,MATCH(G256,'Overview - Section A'!$U$37:$U$44,0)),""),"d-mmm-yy")</f>
        <v>1-Jan-18 to 30-Jun-18</v>
      </c>
      <c r="D256" s="461"/>
      <c r="E256" s="461"/>
      <c r="F256" s="458" t="str">
        <f t="shared" si="15"/>
        <v/>
      </c>
      <c r="G256" s="462" t="s">
        <v>410</v>
      </c>
      <c r="H256" s="462"/>
      <c r="I256" s="463" t="b">
        <f t="shared" si="16"/>
        <v>1</v>
      </c>
      <c r="J256" s="463" t="b">
        <f t="shared" si="17"/>
        <v>0</v>
      </c>
      <c r="K256" s="463" t="str">
        <f t="shared" si="18"/>
        <v>a1N36000004vIg3EAE</v>
      </c>
      <c r="L256" s="464" t="s">
        <v>1156</v>
      </c>
      <c r="M256" s="131"/>
      <c r="N256" s="68"/>
      <c r="AM256" s="5"/>
      <c r="AN256" s="5"/>
    </row>
    <row r="257" spans="1:40" ht="280.8" x14ac:dyDescent="0.3">
      <c r="A257" s="366">
        <v>28</v>
      </c>
      <c r="B257" s="383" t="str">
        <f t="shared" si="14"/>
        <v/>
      </c>
      <c r="C257" s="384" t="str">
        <f ca="1">TEXT(IFERROR(INDEX('Overview - Section A'!$A$37:$A$44,MATCH(G257,'Overview - Section A'!$U$37:$U$44,0)),""),"d-mmm-yy") &amp;" to " &amp; TEXT(IFERROR(INDEX('Overview - Section A'!$E$37:$E$44,MATCH(G257,'Overview - Section A'!$U$37:$U$44,0)),""),"d-mmm-yy")</f>
        <v>1-Jul-18 to 31-Dec-18</v>
      </c>
      <c r="D257" s="461"/>
      <c r="E257" s="461"/>
      <c r="F257" s="458" t="str">
        <f t="shared" si="15"/>
        <v/>
      </c>
      <c r="G257" s="462" t="s">
        <v>412</v>
      </c>
      <c r="H257" s="462"/>
      <c r="I257" s="463" t="b">
        <f t="shared" si="16"/>
        <v>1</v>
      </c>
      <c r="J257" s="463" t="b">
        <f t="shared" si="17"/>
        <v>0</v>
      </c>
      <c r="K257" s="463" t="str">
        <f t="shared" si="18"/>
        <v>a1N36000004vIg3EAE</v>
      </c>
      <c r="L257" s="464" t="s">
        <v>1157</v>
      </c>
      <c r="M257" s="131"/>
      <c r="N257" s="68"/>
      <c r="AM257" s="5"/>
      <c r="AN257" s="5"/>
    </row>
    <row r="258" spans="1:40" ht="280.8" x14ac:dyDescent="0.3">
      <c r="A258" s="366">
        <v>28</v>
      </c>
      <c r="B258" s="383" t="str">
        <f t="shared" si="14"/>
        <v/>
      </c>
      <c r="C258" s="384" t="str">
        <f ca="1">TEXT(IFERROR(INDEX('Overview - Section A'!$A$37:$A$44,MATCH(G258,'Overview - Section A'!$U$37:$U$44,0)),""),"d-mmm-yy") &amp;" to " &amp; TEXT(IFERROR(INDEX('Overview - Section A'!$E$37:$E$44,MATCH(G258,'Overview - Section A'!$U$37:$U$44,0)),""),"d-mmm-yy")</f>
        <v>1-Jan-19 to 30-Jun-19</v>
      </c>
      <c r="D258" s="461"/>
      <c r="E258" s="461"/>
      <c r="F258" s="458" t="str">
        <f t="shared" si="15"/>
        <v/>
      </c>
      <c r="G258" s="462" t="s">
        <v>414</v>
      </c>
      <c r="H258" s="462"/>
      <c r="I258" s="463" t="b">
        <f t="shared" si="16"/>
        <v>1</v>
      </c>
      <c r="J258" s="463" t="b">
        <f t="shared" si="17"/>
        <v>0</v>
      </c>
      <c r="K258" s="463" t="str">
        <f t="shared" si="18"/>
        <v>a1N36000004vIg3EAE</v>
      </c>
      <c r="L258" s="464" t="s">
        <v>1158</v>
      </c>
      <c r="M258" s="131"/>
      <c r="N258" s="68"/>
      <c r="AM258" s="5"/>
      <c r="AN258" s="5"/>
    </row>
    <row r="259" spans="1:40" ht="280.8" x14ac:dyDescent="0.3">
      <c r="A259" s="366">
        <v>28</v>
      </c>
      <c r="B259" s="383" t="str">
        <f t="shared" si="14"/>
        <v/>
      </c>
      <c r="C259" s="384" t="str">
        <f ca="1">TEXT(IFERROR(INDEX('Overview - Section A'!$A$37:$A$44,MATCH(G259,'Overview - Section A'!$U$37:$U$44,0)),""),"d-mmm-yy") &amp;" to " &amp; TEXT(IFERROR(INDEX('Overview - Section A'!$E$37:$E$44,MATCH(G259,'Overview - Section A'!$U$37:$U$44,0)),""),"d-mmm-yy")</f>
        <v>1-Jul-19 to 31-Dec-19</v>
      </c>
      <c r="D259" s="461"/>
      <c r="E259" s="461"/>
      <c r="F259" s="458" t="str">
        <f t="shared" si="15"/>
        <v/>
      </c>
      <c r="G259" s="462" t="s">
        <v>416</v>
      </c>
      <c r="H259" s="462"/>
      <c r="I259" s="463" t="b">
        <f t="shared" si="16"/>
        <v>1</v>
      </c>
      <c r="J259" s="463" t="b">
        <f t="shared" si="17"/>
        <v>0</v>
      </c>
      <c r="K259" s="463" t="str">
        <f t="shared" si="18"/>
        <v>a1N36000004vIg3EAE</v>
      </c>
      <c r="L259" s="464" t="s">
        <v>1159</v>
      </c>
      <c r="M259" s="131"/>
      <c r="N259" s="68"/>
      <c r="AM259" s="5"/>
      <c r="AN259" s="5"/>
    </row>
    <row r="260" spans="1:40" ht="280.8" x14ac:dyDescent="0.3">
      <c r="A260" s="366">
        <v>28</v>
      </c>
      <c r="B260" s="383" t="str">
        <f t="shared" si="14"/>
        <v/>
      </c>
      <c r="C260" s="384" t="str">
        <f ca="1">TEXT(IFERROR(INDEX('Overview - Section A'!$A$37:$A$44,MATCH(G260,'Overview - Section A'!$U$37:$U$44,0)),""),"d-mmm-yy") &amp;" to " &amp; TEXT(IFERROR(INDEX('Overview - Section A'!$E$37:$E$44,MATCH(G260,'Overview - Section A'!$U$37:$U$44,0)),""),"d-mmm-yy")</f>
        <v>1-Jan-20 to 30-Jun-20</v>
      </c>
      <c r="D260" s="461"/>
      <c r="E260" s="461"/>
      <c r="F260" s="458" t="str">
        <f t="shared" si="15"/>
        <v/>
      </c>
      <c r="G260" s="462" t="s">
        <v>418</v>
      </c>
      <c r="H260" s="462"/>
      <c r="I260" s="463" t="b">
        <f t="shared" si="16"/>
        <v>1</v>
      </c>
      <c r="J260" s="463" t="b">
        <f t="shared" si="17"/>
        <v>0</v>
      </c>
      <c r="K260" s="463" t="str">
        <f t="shared" si="18"/>
        <v>a1N36000004vIg3EAE</v>
      </c>
      <c r="L260" s="464" t="s">
        <v>1160</v>
      </c>
      <c r="M260" s="131"/>
      <c r="N260" s="68"/>
      <c r="AM260" s="5"/>
      <c r="AN260" s="5"/>
    </row>
    <row r="261" spans="1:40" ht="280.8" x14ac:dyDescent="0.3">
      <c r="A261" s="366">
        <v>28</v>
      </c>
      <c r="B261" s="383" t="str">
        <f t="shared" si="14"/>
        <v/>
      </c>
      <c r="C261" s="384" t="str">
        <f ca="1">TEXT(IFERROR(INDEX('Overview - Section A'!$A$37:$A$44,MATCH(G261,'Overview - Section A'!$U$37:$U$44,0)),""),"d-mmm-yy") &amp;" to " &amp; TEXT(IFERROR(INDEX('Overview - Section A'!$E$37:$E$44,MATCH(G261,'Overview - Section A'!$U$37:$U$44,0)),""),"d-mmm-yy")</f>
        <v>1-Jul-20 to 31-Dec-20</v>
      </c>
      <c r="D261" s="461"/>
      <c r="E261" s="461"/>
      <c r="F261" s="458" t="str">
        <f t="shared" si="15"/>
        <v/>
      </c>
      <c r="G261" s="462" t="s">
        <v>420</v>
      </c>
      <c r="H261" s="462"/>
      <c r="I261" s="463" t="b">
        <f t="shared" si="16"/>
        <v>1</v>
      </c>
      <c r="J261" s="463" t="b">
        <f t="shared" si="17"/>
        <v>0</v>
      </c>
      <c r="K261" s="463" t="str">
        <f t="shared" si="18"/>
        <v>a1N36000004vIg3EAE</v>
      </c>
      <c r="L261" s="464" t="s">
        <v>1161</v>
      </c>
      <c r="M261" s="131"/>
      <c r="N261" s="68"/>
      <c r="AM261" s="5"/>
      <c r="AN261" s="5"/>
    </row>
    <row r="262" spans="1:40" ht="280.8" x14ac:dyDescent="0.3">
      <c r="A262" s="366">
        <v>29</v>
      </c>
      <c r="B262" s="383" t="str">
        <f t="shared" si="14"/>
        <v/>
      </c>
      <c r="C262" s="384" t="str">
        <f ca="1">TEXT(IFERROR(INDEX('Overview - Section A'!$A$37:$A$44,MATCH(G262,'Overview - Section A'!$U$37:$U$44,0)),""),"d-mmm-yy") &amp;" to " &amp; TEXT(IFERROR(INDEX('Overview - Section A'!$E$37:$E$44,MATCH(G262,'Overview - Section A'!$U$37:$U$44,0)),""),"d-mmm-yy")</f>
        <v>1-Jan-18 to 30-Jun-18</v>
      </c>
      <c r="D262" s="461"/>
      <c r="E262" s="461"/>
      <c r="F262" s="458" t="str">
        <f t="shared" si="15"/>
        <v/>
      </c>
      <c r="G262" s="462" t="s">
        <v>410</v>
      </c>
      <c r="H262" s="462"/>
      <c r="I262" s="463" t="b">
        <f t="shared" si="16"/>
        <v>1</v>
      </c>
      <c r="J262" s="463" t="b">
        <f t="shared" si="17"/>
        <v>0</v>
      </c>
      <c r="K262" s="463" t="str">
        <f t="shared" si="18"/>
        <v>a1N36000004vIg4EAE</v>
      </c>
      <c r="L262" s="464" t="s">
        <v>1162</v>
      </c>
      <c r="M262" s="131"/>
      <c r="N262" s="68"/>
      <c r="AM262" s="5"/>
      <c r="AN262" s="5"/>
    </row>
    <row r="263" spans="1:40" ht="280.8" x14ac:dyDescent="0.3">
      <c r="A263" s="366">
        <v>29</v>
      </c>
      <c r="B263" s="383" t="str">
        <f t="shared" si="14"/>
        <v/>
      </c>
      <c r="C263" s="384" t="str">
        <f ca="1">TEXT(IFERROR(INDEX('Overview - Section A'!$A$37:$A$44,MATCH(G263,'Overview - Section A'!$U$37:$U$44,0)),""),"d-mmm-yy") &amp;" to " &amp; TEXT(IFERROR(INDEX('Overview - Section A'!$E$37:$E$44,MATCH(G263,'Overview - Section A'!$U$37:$U$44,0)),""),"d-mmm-yy")</f>
        <v>1-Jul-18 to 31-Dec-18</v>
      </c>
      <c r="D263" s="461"/>
      <c r="E263" s="461"/>
      <c r="F263" s="458" t="str">
        <f t="shared" si="15"/>
        <v/>
      </c>
      <c r="G263" s="462" t="s">
        <v>412</v>
      </c>
      <c r="H263" s="462"/>
      <c r="I263" s="463" t="b">
        <f t="shared" si="16"/>
        <v>1</v>
      </c>
      <c r="J263" s="463" t="b">
        <f t="shared" si="17"/>
        <v>0</v>
      </c>
      <c r="K263" s="463" t="str">
        <f t="shared" si="18"/>
        <v>a1N36000004vIg4EAE</v>
      </c>
      <c r="L263" s="464" t="s">
        <v>1163</v>
      </c>
      <c r="M263" s="131"/>
      <c r="N263" s="68"/>
      <c r="AM263" s="5"/>
      <c r="AN263" s="5"/>
    </row>
    <row r="264" spans="1:40" ht="280.8" x14ac:dyDescent="0.3">
      <c r="A264" s="366">
        <v>29</v>
      </c>
      <c r="B264" s="383" t="str">
        <f t="shared" si="14"/>
        <v/>
      </c>
      <c r="C264" s="384" t="str">
        <f ca="1">TEXT(IFERROR(INDEX('Overview - Section A'!$A$37:$A$44,MATCH(G264,'Overview - Section A'!$U$37:$U$44,0)),""),"d-mmm-yy") &amp;" to " &amp; TEXT(IFERROR(INDEX('Overview - Section A'!$E$37:$E$44,MATCH(G264,'Overview - Section A'!$U$37:$U$44,0)),""),"d-mmm-yy")</f>
        <v>1-Jan-19 to 30-Jun-19</v>
      </c>
      <c r="D264" s="461"/>
      <c r="E264" s="461"/>
      <c r="F264" s="458" t="str">
        <f t="shared" si="15"/>
        <v/>
      </c>
      <c r="G264" s="462" t="s">
        <v>414</v>
      </c>
      <c r="H264" s="462"/>
      <c r="I264" s="463" t="b">
        <f t="shared" si="16"/>
        <v>1</v>
      </c>
      <c r="J264" s="463" t="b">
        <f t="shared" si="17"/>
        <v>0</v>
      </c>
      <c r="K264" s="463" t="str">
        <f t="shared" si="18"/>
        <v>a1N36000004vIg4EAE</v>
      </c>
      <c r="L264" s="464" t="s">
        <v>1164</v>
      </c>
      <c r="M264" s="131"/>
      <c r="N264" s="68"/>
      <c r="AM264" s="5"/>
      <c r="AN264" s="5"/>
    </row>
    <row r="265" spans="1:40" ht="280.8" x14ac:dyDescent="0.3">
      <c r="A265" s="366">
        <v>29</v>
      </c>
      <c r="B265" s="383" t="str">
        <f t="shared" si="14"/>
        <v/>
      </c>
      <c r="C265" s="384" t="str">
        <f ca="1">TEXT(IFERROR(INDEX('Overview - Section A'!$A$37:$A$44,MATCH(G265,'Overview - Section A'!$U$37:$U$44,0)),""),"d-mmm-yy") &amp;" to " &amp; TEXT(IFERROR(INDEX('Overview - Section A'!$E$37:$E$44,MATCH(G265,'Overview - Section A'!$U$37:$U$44,0)),""),"d-mmm-yy")</f>
        <v>1-Jul-19 to 31-Dec-19</v>
      </c>
      <c r="D265" s="461"/>
      <c r="E265" s="461"/>
      <c r="F265" s="458" t="str">
        <f t="shared" si="15"/>
        <v/>
      </c>
      <c r="G265" s="462" t="s">
        <v>416</v>
      </c>
      <c r="H265" s="462"/>
      <c r="I265" s="463" t="b">
        <f t="shared" si="16"/>
        <v>1</v>
      </c>
      <c r="J265" s="463" t="b">
        <f t="shared" si="17"/>
        <v>0</v>
      </c>
      <c r="K265" s="463" t="str">
        <f t="shared" si="18"/>
        <v>a1N36000004vIg4EAE</v>
      </c>
      <c r="L265" s="464" t="s">
        <v>1165</v>
      </c>
      <c r="M265" s="131"/>
      <c r="N265" s="68"/>
      <c r="AM265" s="5"/>
      <c r="AN265" s="5"/>
    </row>
    <row r="266" spans="1:40" ht="280.8" x14ac:dyDescent="0.3">
      <c r="A266" s="366">
        <v>29</v>
      </c>
      <c r="B266" s="383" t="str">
        <f t="shared" si="14"/>
        <v/>
      </c>
      <c r="C266" s="384" t="str">
        <f ca="1">TEXT(IFERROR(INDEX('Overview - Section A'!$A$37:$A$44,MATCH(G266,'Overview - Section A'!$U$37:$U$44,0)),""),"d-mmm-yy") &amp;" to " &amp; TEXT(IFERROR(INDEX('Overview - Section A'!$E$37:$E$44,MATCH(G266,'Overview - Section A'!$U$37:$U$44,0)),""),"d-mmm-yy")</f>
        <v>1-Jan-20 to 30-Jun-20</v>
      </c>
      <c r="D266" s="461"/>
      <c r="E266" s="461"/>
      <c r="F266" s="458" t="str">
        <f t="shared" si="15"/>
        <v/>
      </c>
      <c r="G266" s="462" t="s">
        <v>418</v>
      </c>
      <c r="H266" s="462"/>
      <c r="I266" s="463" t="b">
        <f t="shared" si="16"/>
        <v>1</v>
      </c>
      <c r="J266" s="463" t="b">
        <f t="shared" si="17"/>
        <v>0</v>
      </c>
      <c r="K266" s="463" t="str">
        <f t="shared" si="18"/>
        <v>a1N36000004vIg4EAE</v>
      </c>
      <c r="L266" s="464" t="s">
        <v>1166</v>
      </c>
      <c r="M266" s="131"/>
      <c r="N266" s="68"/>
      <c r="AM266" s="5"/>
      <c r="AN266" s="5"/>
    </row>
    <row r="267" spans="1:40" ht="280.8" x14ac:dyDescent="0.3">
      <c r="A267" s="366">
        <v>29</v>
      </c>
      <c r="B267" s="383" t="str">
        <f t="shared" si="14"/>
        <v/>
      </c>
      <c r="C267" s="384" t="str">
        <f ca="1">TEXT(IFERROR(INDEX('Overview - Section A'!$A$37:$A$44,MATCH(G267,'Overview - Section A'!$U$37:$U$44,0)),""),"d-mmm-yy") &amp;" to " &amp; TEXT(IFERROR(INDEX('Overview - Section A'!$E$37:$E$44,MATCH(G267,'Overview - Section A'!$U$37:$U$44,0)),""),"d-mmm-yy")</f>
        <v>1-Jul-20 to 31-Dec-20</v>
      </c>
      <c r="D267" s="461"/>
      <c r="E267" s="461"/>
      <c r="F267" s="458" t="str">
        <f t="shared" si="15"/>
        <v/>
      </c>
      <c r="G267" s="462" t="s">
        <v>420</v>
      </c>
      <c r="H267" s="462"/>
      <c r="I267" s="463" t="b">
        <f t="shared" si="16"/>
        <v>1</v>
      </c>
      <c r="J267" s="463" t="b">
        <f t="shared" si="17"/>
        <v>0</v>
      </c>
      <c r="K267" s="463" t="str">
        <f t="shared" si="18"/>
        <v>a1N36000004vIg4EAE</v>
      </c>
      <c r="L267" s="464" t="s">
        <v>1167</v>
      </c>
      <c r="M267" s="131"/>
      <c r="N267" s="68"/>
      <c r="AM267" s="5"/>
      <c r="AN267" s="5"/>
    </row>
    <row r="268" spans="1:40" ht="280.8" x14ac:dyDescent="0.3">
      <c r="A268" s="366">
        <v>30</v>
      </c>
      <c r="B268" s="383" t="str">
        <f t="shared" si="14"/>
        <v/>
      </c>
      <c r="C268" s="384" t="str">
        <f ca="1">TEXT(IFERROR(INDEX('Overview - Section A'!$A$37:$A$44,MATCH(G268,'Overview - Section A'!$U$37:$U$44,0)),""),"d-mmm-yy") &amp;" to " &amp; TEXT(IFERROR(INDEX('Overview - Section A'!$E$37:$E$44,MATCH(G268,'Overview - Section A'!$U$37:$U$44,0)),""),"d-mmm-yy")</f>
        <v>1-Jan-18 to 30-Jun-18</v>
      </c>
      <c r="D268" s="461"/>
      <c r="E268" s="461"/>
      <c r="F268" s="458" t="str">
        <f t="shared" si="15"/>
        <v/>
      </c>
      <c r="G268" s="462" t="s">
        <v>410</v>
      </c>
      <c r="H268" s="462"/>
      <c r="I268" s="463" t="b">
        <f t="shared" si="16"/>
        <v>1</v>
      </c>
      <c r="J268" s="463" t="b">
        <f t="shared" si="17"/>
        <v>0</v>
      </c>
      <c r="K268" s="463" t="str">
        <f t="shared" si="18"/>
        <v>a1N36000004vIg5EAE</v>
      </c>
      <c r="L268" s="464" t="s">
        <v>1168</v>
      </c>
      <c r="M268" s="131"/>
      <c r="N268" s="68"/>
      <c r="AM268" s="5"/>
      <c r="AN268" s="5"/>
    </row>
    <row r="269" spans="1:40" ht="280.8" x14ac:dyDescent="0.3">
      <c r="A269" s="366">
        <v>30</v>
      </c>
      <c r="B269" s="383" t="str">
        <f t="shared" si="14"/>
        <v/>
      </c>
      <c r="C269" s="384" t="str">
        <f ca="1">TEXT(IFERROR(INDEX('Overview - Section A'!$A$37:$A$44,MATCH(G269,'Overview - Section A'!$U$37:$U$44,0)),""),"d-mmm-yy") &amp;" to " &amp; TEXT(IFERROR(INDEX('Overview - Section A'!$E$37:$E$44,MATCH(G269,'Overview - Section A'!$U$37:$U$44,0)),""),"d-mmm-yy")</f>
        <v>1-Jul-18 to 31-Dec-18</v>
      </c>
      <c r="D269" s="461"/>
      <c r="E269" s="461"/>
      <c r="F269" s="458" t="str">
        <f t="shared" si="15"/>
        <v/>
      </c>
      <c r="G269" s="462" t="s">
        <v>412</v>
      </c>
      <c r="H269" s="462"/>
      <c r="I269" s="463" t="b">
        <f t="shared" si="16"/>
        <v>1</v>
      </c>
      <c r="J269" s="463" t="b">
        <f t="shared" si="17"/>
        <v>0</v>
      </c>
      <c r="K269" s="463" t="str">
        <f t="shared" si="18"/>
        <v>a1N36000004vIg5EAE</v>
      </c>
      <c r="L269" s="464" t="s">
        <v>1169</v>
      </c>
      <c r="M269" s="131"/>
      <c r="N269" s="68"/>
      <c r="AM269" s="5"/>
      <c r="AN269" s="5"/>
    </row>
    <row r="270" spans="1:40" ht="280.8" x14ac:dyDescent="0.3">
      <c r="A270" s="366">
        <v>30</v>
      </c>
      <c r="B270" s="383" t="str">
        <f t="shared" si="14"/>
        <v/>
      </c>
      <c r="C270" s="384" t="str">
        <f ca="1">TEXT(IFERROR(INDEX('Overview - Section A'!$A$37:$A$44,MATCH(G270,'Overview - Section A'!$U$37:$U$44,0)),""),"d-mmm-yy") &amp;" to " &amp; TEXT(IFERROR(INDEX('Overview - Section A'!$E$37:$E$44,MATCH(G270,'Overview - Section A'!$U$37:$U$44,0)),""),"d-mmm-yy")</f>
        <v>1-Jan-19 to 30-Jun-19</v>
      </c>
      <c r="D270" s="461"/>
      <c r="E270" s="461"/>
      <c r="F270" s="458" t="str">
        <f t="shared" si="15"/>
        <v/>
      </c>
      <c r="G270" s="462" t="s">
        <v>414</v>
      </c>
      <c r="H270" s="462"/>
      <c r="I270" s="463" t="b">
        <f t="shared" si="16"/>
        <v>1</v>
      </c>
      <c r="J270" s="463" t="b">
        <f t="shared" si="17"/>
        <v>0</v>
      </c>
      <c r="K270" s="463" t="str">
        <f t="shared" si="18"/>
        <v>a1N36000004vIg5EAE</v>
      </c>
      <c r="L270" s="464" t="s">
        <v>1170</v>
      </c>
      <c r="M270" s="131"/>
      <c r="N270" s="68"/>
      <c r="AM270" s="5"/>
      <c r="AN270" s="5"/>
    </row>
    <row r="271" spans="1:40" ht="280.8" x14ac:dyDescent="0.3">
      <c r="A271" s="366">
        <v>30</v>
      </c>
      <c r="B271" s="383" t="str">
        <f t="shared" si="14"/>
        <v/>
      </c>
      <c r="C271" s="384" t="str">
        <f ca="1">TEXT(IFERROR(INDEX('Overview - Section A'!$A$37:$A$44,MATCH(G271,'Overview - Section A'!$U$37:$U$44,0)),""),"d-mmm-yy") &amp;" to " &amp; TEXT(IFERROR(INDEX('Overview - Section A'!$E$37:$E$44,MATCH(G271,'Overview - Section A'!$U$37:$U$44,0)),""),"d-mmm-yy")</f>
        <v>1-Jul-19 to 31-Dec-19</v>
      </c>
      <c r="D271" s="461"/>
      <c r="E271" s="461"/>
      <c r="F271" s="458" t="str">
        <f t="shared" si="15"/>
        <v/>
      </c>
      <c r="G271" s="462" t="s">
        <v>416</v>
      </c>
      <c r="H271" s="462"/>
      <c r="I271" s="463" t="b">
        <f t="shared" si="16"/>
        <v>1</v>
      </c>
      <c r="J271" s="463" t="b">
        <f t="shared" si="17"/>
        <v>0</v>
      </c>
      <c r="K271" s="463" t="str">
        <f t="shared" si="18"/>
        <v>a1N36000004vIg5EAE</v>
      </c>
      <c r="L271" s="464" t="s">
        <v>1171</v>
      </c>
      <c r="M271" s="131"/>
      <c r="N271" s="68"/>
      <c r="AM271" s="5"/>
      <c r="AN271" s="5"/>
    </row>
    <row r="272" spans="1:40" ht="280.8" x14ac:dyDescent="0.3">
      <c r="A272" s="366">
        <v>30</v>
      </c>
      <c r="B272" s="383" t="str">
        <f t="shared" si="14"/>
        <v/>
      </c>
      <c r="C272" s="384" t="str">
        <f ca="1">TEXT(IFERROR(INDEX('Overview - Section A'!$A$37:$A$44,MATCH(G272,'Overview - Section A'!$U$37:$U$44,0)),""),"d-mmm-yy") &amp;" to " &amp; TEXT(IFERROR(INDEX('Overview - Section A'!$E$37:$E$44,MATCH(G272,'Overview - Section A'!$U$37:$U$44,0)),""),"d-mmm-yy")</f>
        <v>1-Jan-20 to 30-Jun-20</v>
      </c>
      <c r="D272" s="461"/>
      <c r="E272" s="461"/>
      <c r="F272" s="458" t="str">
        <f t="shared" si="15"/>
        <v/>
      </c>
      <c r="G272" s="462" t="s">
        <v>418</v>
      </c>
      <c r="H272" s="462"/>
      <c r="I272" s="463" t="b">
        <f t="shared" si="16"/>
        <v>1</v>
      </c>
      <c r="J272" s="463" t="b">
        <f t="shared" si="17"/>
        <v>0</v>
      </c>
      <c r="K272" s="463" t="str">
        <f t="shared" si="18"/>
        <v>a1N36000004vIg5EAE</v>
      </c>
      <c r="L272" s="464" t="s">
        <v>1172</v>
      </c>
      <c r="M272" s="131"/>
      <c r="N272" s="68"/>
      <c r="AM272" s="5"/>
      <c r="AN272" s="5"/>
    </row>
    <row r="273" spans="1:40" ht="280.8" x14ac:dyDescent="0.3">
      <c r="A273" s="366">
        <v>30</v>
      </c>
      <c r="B273" s="383" t="str">
        <f t="shared" si="14"/>
        <v/>
      </c>
      <c r="C273" s="384" t="str">
        <f ca="1">TEXT(IFERROR(INDEX('Overview - Section A'!$A$37:$A$44,MATCH(G273,'Overview - Section A'!$U$37:$U$44,0)),""),"d-mmm-yy") &amp;" to " &amp; TEXT(IFERROR(INDEX('Overview - Section A'!$E$37:$E$44,MATCH(G273,'Overview - Section A'!$U$37:$U$44,0)),""),"d-mmm-yy")</f>
        <v>1-Jul-20 to 31-Dec-20</v>
      </c>
      <c r="D273" s="461"/>
      <c r="E273" s="461"/>
      <c r="F273" s="458" t="str">
        <f t="shared" si="15"/>
        <v/>
      </c>
      <c r="G273" s="462" t="s">
        <v>420</v>
      </c>
      <c r="H273" s="462"/>
      <c r="I273" s="463" t="b">
        <f t="shared" si="16"/>
        <v>1</v>
      </c>
      <c r="J273" s="463" t="b">
        <f t="shared" si="17"/>
        <v>0</v>
      </c>
      <c r="K273" s="463" t="str">
        <f t="shared" si="18"/>
        <v>a1N36000004vIg5EAE</v>
      </c>
      <c r="L273" s="464" t="s">
        <v>1173</v>
      </c>
      <c r="M273" s="131"/>
      <c r="N273" s="68"/>
      <c r="AM273" s="5"/>
      <c r="AN273" s="5"/>
    </row>
    <row r="274" spans="1:40" ht="280.8" x14ac:dyDescent="0.3">
      <c r="A274" s="366">
        <v>31</v>
      </c>
      <c r="B274" s="383" t="str">
        <f t="shared" si="14"/>
        <v/>
      </c>
      <c r="C274" s="384" t="str">
        <f ca="1">TEXT(IFERROR(INDEX('Overview - Section A'!$A$37:$A$44,MATCH(G274,'Overview - Section A'!$U$37:$U$44,0)),""),"d-mmm-yy") &amp;" to " &amp; TEXT(IFERROR(INDEX('Overview - Section A'!$E$37:$E$44,MATCH(G274,'Overview - Section A'!$U$37:$U$44,0)),""),"d-mmm-yy")</f>
        <v>1-Jan-18 to 30-Jun-18</v>
      </c>
      <c r="D274" s="461"/>
      <c r="E274" s="461"/>
      <c r="F274" s="458" t="str">
        <f t="shared" si="15"/>
        <v/>
      </c>
      <c r="G274" s="462" t="s">
        <v>410</v>
      </c>
      <c r="H274" s="462"/>
      <c r="I274" s="463" t="b">
        <f t="shared" si="16"/>
        <v>1</v>
      </c>
      <c r="J274" s="463" t="b">
        <f t="shared" si="17"/>
        <v>0</v>
      </c>
      <c r="K274" s="463" t="str">
        <f t="shared" si="18"/>
        <v>a1N36000004vIg6EAE</v>
      </c>
      <c r="L274" s="464" t="s">
        <v>1174</v>
      </c>
      <c r="M274" s="131"/>
      <c r="N274" s="68"/>
      <c r="AM274" s="5"/>
      <c r="AN274" s="5"/>
    </row>
    <row r="275" spans="1:40" ht="280.8" x14ac:dyDescent="0.3">
      <c r="A275" s="366">
        <v>31</v>
      </c>
      <c r="B275" s="383" t="str">
        <f t="shared" si="14"/>
        <v/>
      </c>
      <c r="C275" s="384" t="str">
        <f ca="1">TEXT(IFERROR(INDEX('Overview - Section A'!$A$37:$A$44,MATCH(G275,'Overview - Section A'!$U$37:$U$44,0)),""),"d-mmm-yy") &amp;" to " &amp; TEXT(IFERROR(INDEX('Overview - Section A'!$E$37:$E$44,MATCH(G275,'Overview - Section A'!$U$37:$U$44,0)),""),"d-mmm-yy")</f>
        <v>1-Jul-18 to 31-Dec-18</v>
      </c>
      <c r="D275" s="461"/>
      <c r="E275" s="461"/>
      <c r="F275" s="458" t="str">
        <f t="shared" si="15"/>
        <v/>
      </c>
      <c r="G275" s="462" t="s">
        <v>412</v>
      </c>
      <c r="H275" s="462"/>
      <c r="I275" s="463" t="b">
        <f t="shared" si="16"/>
        <v>1</v>
      </c>
      <c r="J275" s="463" t="b">
        <f t="shared" si="17"/>
        <v>0</v>
      </c>
      <c r="K275" s="463" t="str">
        <f t="shared" si="18"/>
        <v>a1N36000004vIg6EAE</v>
      </c>
      <c r="L275" s="464" t="s">
        <v>1175</v>
      </c>
      <c r="M275" s="131"/>
      <c r="N275" s="68"/>
      <c r="AM275" s="5"/>
      <c r="AN275" s="5"/>
    </row>
    <row r="276" spans="1:40" ht="280.8" x14ac:dyDescent="0.3">
      <c r="A276" s="366">
        <v>31</v>
      </c>
      <c r="B276" s="383" t="str">
        <f t="shared" si="14"/>
        <v/>
      </c>
      <c r="C276" s="384" t="str">
        <f ca="1">TEXT(IFERROR(INDEX('Overview - Section A'!$A$37:$A$44,MATCH(G276,'Overview - Section A'!$U$37:$U$44,0)),""),"d-mmm-yy") &amp;" to " &amp; TEXT(IFERROR(INDEX('Overview - Section A'!$E$37:$E$44,MATCH(G276,'Overview - Section A'!$U$37:$U$44,0)),""),"d-mmm-yy")</f>
        <v>1-Jan-19 to 30-Jun-19</v>
      </c>
      <c r="D276" s="461"/>
      <c r="E276" s="461"/>
      <c r="F276" s="458" t="str">
        <f t="shared" si="15"/>
        <v/>
      </c>
      <c r="G276" s="462" t="s">
        <v>414</v>
      </c>
      <c r="H276" s="462"/>
      <c r="I276" s="463" t="b">
        <f t="shared" si="16"/>
        <v>1</v>
      </c>
      <c r="J276" s="463" t="b">
        <f t="shared" si="17"/>
        <v>0</v>
      </c>
      <c r="K276" s="463" t="str">
        <f t="shared" si="18"/>
        <v>a1N36000004vIg6EAE</v>
      </c>
      <c r="L276" s="464" t="s">
        <v>1176</v>
      </c>
      <c r="M276" s="131"/>
      <c r="N276" s="68"/>
      <c r="AM276" s="5"/>
      <c r="AN276" s="5"/>
    </row>
    <row r="277" spans="1:40" ht="280.8" x14ac:dyDescent="0.3">
      <c r="A277" s="366">
        <v>31</v>
      </c>
      <c r="B277" s="383" t="str">
        <f t="shared" si="14"/>
        <v/>
      </c>
      <c r="C277" s="384" t="str">
        <f ca="1">TEXT(IFERROR(INDEX('Overview - Section A'!$A$37:$A$44,MATCH(G277,'Overview - Section A'!$U$37:$U$44,0)),""),"d-mmm-yy") &amp;" to " &amp; TEXT(IFERROR(INDEX('Overview - Section A'!$E$37:$E$44,MATCH(G277,'Overview - Section A'!$U$37:$U$44,0)),""),"d-mmm-yy")</f>
        <v>1-Jul-19 to 31-Dec-19</v>
      </c>
      <c r="D277" s="461"/>
      <c r="E277" s="461"/>
      <c r="F277" s="458" t="str">
        <f t="shared" si="15"/>
        <v/>
      </c>
      <c r="G277" s="462" t="s">
        <v>416</v>
      </c>
      <c r="H277" s="462"/>
      <c r="I277" s="463" t="b">
        <f t="shared" si="16"/>
        <v>1</v>
      </c>
      <c r="J277" s="463" t="b">
        <f t="shared" si="17"/>
        <v>0</v>
      </c>
      <c r="K277" s="463" t="str">
        <f t="shared" si="18"/>
        <v>a1N36000004vIg6EAE</v>
      </c>
      <c r="L277" s="464" t="s">
        <v>1177</v>
      </c>
      <c r="M277" s="131"/>
      <c r="N277" s="68"/>
      <c r="AM277" s="5"/>
      <c r="AN277" s="5"/>
    </row>
    <row r="278" spans="1:40" ht="280.8" x14ac:dyDescent="0.3">
      <c r="A278" s="366">
        <v>31</v>
      </c>
      <c r="B278" s="383" t="str">
        <f t="shared" si="14"/>
        <v/>
      </c>
      <c r="C278" s="384" t="str">
        <f ca="1">TEXT(IFERROR(INDEX('Overview - Section A'!$A$37:$A$44,MATCH(G278,'Overview - Section A'!$U$37:$U$44,0)),""),"d-mmm-yy") &amp;" to " &amp; TEXT(IFERROR(INDEX('Overview - Section A'!$E$37:$E$44,MATCH(G278,'Overview - Section A'!$U$37:$U$44,0)),""),"d-mmm-yy")</f>
        <v>1-Jan-20 to 30-Jun-20</v>
      </c>
      <c r="D278" s="461"/>
      <c r="E278" s="461"/>
      <c r="F278" s="458" t="str">
        <f t="shared" si="15"/>
        <v/>
      </c>
      <c r="G278" s="462" t="s">
        <v>418</v>
      </c>
      <c r="H278" s="462"/>
      <c r="I278" s="463" t="b">
        <f t="shared" si="16"/>
        <v>1</v>
      </c>
      <c r="J278" s="463" t="b">
        <f t="shared" si="17"/>
        <v>0</v>
      </c>
      <c r="K278" s="463" t="str">
        <f t="shared" si="18"/>
        <v>a1N36000004vIg6EAE</v>
      </c>
      <c r="L278" s="464" t="s">
        <v>1178</v>
      </c>
      <c r="M278" s="131"/>
      <c r="N278" s="68"/>
      <c r="AM278" s="5"/>
      <c r="AN278" s="5"/>
    </row>
    <row r="279" spans="1:40" ht="280.8" x14ac:dyDescent="0.3">
      <c r="A279" s="366">
        <v>31</v>
      </c>
      <c r="B279" s="383" t="str">
        <f t="shared" si="14"/>
        <v/>
      </c>
      <c r="C279" s="384" t="str">
        <f ca="1">TEXT(IFERROR(INDEX('Overview - Section A'!$A$37:$A$44,MATCH(G279,'Overview - Section A'!$U$37:$U$44,0)),""),"d-mmm-yy") &amp;" to " &amp; TEXT(IFERROR(INDEX('Overview - Section A'!$E$37:$E$44,MATCH(G279,'Overview - Section A'!$U$37:$U$44,0)),""),"d-mmm-yy")</f>
        <v>1-Jul-20 to 31-Dec-20</v>
      </c>
      <c r="D279" s="461"/>
      <c r="E279" s="461"/>
      <c r="F279" s="458" t="str">
        <f t="shared" si="15"/>
        <v/>
      </c>
      <c r="G279" s="462" t="s">
        <v>420</v>
      </c>
      <c r="H279" s="462"/>
      <c r="I279" s="463" t="b">
        <f t="shared" si="16"/>
        <v>1</v>
      </c>
      <c r="J279" s="463" t="b">
        <f t="shared" si="17"/>
        <v>0</v>
      </c>
      <c r="K279" s="463" t="str">
        <f t="shared" si="18"/>
        <v>a1N36000004vIg6EAE</v>
      </c>
      <c r="L279" s="464" t="s">
        <v>1179</v>
      </c>
      <c r="M279" s="131"/>
      <c r="N279" s="68"/>
      <c r="AM279" s="5"/>
      <c r="AN279" s="5"/>
    </row>
    <row r="280" spans="1:40" ht="280.8" x14ac:dyDescent="0.3">
      <c r="A280" s="366">
        <v>32</v>
      </c>
      <c r="B280" s="383" t="str">
        <f t="shared" si="14"/>
        <v/>
      </c>
      <c r="C280" s="384" t="str">
        <f ca="1">TEXT(IFERROR(INDEX('Overview - Section A'!$A$37:$A$44,MATCH(G280,'Overview - Section A'!$U$37:$U$44,0)),""),"d-mmm-yy") &amp;" to " &amp; TEXT(IFERROR(INDEX('Overview - Section A'!$E$37:$E$44,MATCH(G280,'Overview - Section A'!$U$37:$U$44,0)),""),"d-mmm-yy")</f>
        <v>1-Jan-18 to 30-Jun-18</v>
      </c>
      <c r="D280" s="461"/>
      <c r="E280" s="461"/>
      <c r="F280" s="458" t="str">
        <f t="shared" si="15"/>
        <v/>
      </c>
      <c r="G280" s="462" t="s">
        <v>410</v>
      </c>
      <c r="H280" s="462"/>
      <c r="I280" s="463" t="b">
        <f t="shared" si="16"/>
        <v>1</v>
      </c>
      <c r="J280" s="463" t="b">
        <f t="shared" si="17"/>
        <v>0</v>
      </c>
      <c r="K280" s="463" t="str">
        <f t="shared" si="18"/>
        <v>a1N36000004vIg7EAE</v>
      </c>
      <c r="L280" s="464" t="s">
        <v>1180</v>
      </c>
      <c r="M280" s="131"/>
      <c r="N280" s="68"/>
      <c r="AM280" s="5"/>
      <c r="AN280" s="5"/>
    </row>
    <row r="281" spans="1:40" ht="280.8" x14ac:dyDescent="0.3">
      <c r="A281" s="366">
        <v>32</v>
      </c>
      <c r="B281" s="383" t="str">
        <f t="shared" si="14"/>
        <v/>
      </c>
      <c r="C281" s="384" t="str">
        <f ca="1">TEXT(IFERROR(INDEX('Overview - Section A'!$A$37:$A$44,MATCH(G281,'Overview - Section A'!$U$37:$U$44,0)),""),"d-mmm-yy") &amp;" to " &amp; TEXT(IFERROR(INDEX('Overview - Section A'!$E$37:$E$44,MATCH(G281,'Overview - Section A'!$U$37:$U$44,0)),""),"d-mmm-yy")</f>
        <v>1-Jul-18 to 31-Dec-18</v>
      </c>
      <c r="D281" s="461"/>
      <c r="E281" s="461"/>
      <c r="F281" s="458" t="str">
        <f t="shared" si="15"/>
        <v/>
      </c>
      <c r="G281" s="462" t="s">
        <v>412</v>
      </c>
      <c r="H281" s="462"/>
      <c r="I281" s="463" t="b">
        <f t="shared" si="16"/>
        <v>1</v>
      </c>
      <c r="J281" s="463" t="b">
        <f t="shared" si="17"/>
        <v>0</v>
      </c>
      <c r="K281" s="463" t="str">
        <f t="shared" si="18"/>
        <v>a1N36000004vIg7EAE</v>
      </c>
      <c r="L281" s="464" t="s">
        <v>1181</v>
      </c>
      <c r="M281" s="131"/>
      <c r="N281" s="68"/>
      <c r="AM281" s="5"/>
      <c r="AN281" s="5"/>
    </row>
    <row r="282" spans="1:40" ht="280.8" x14ac:dyDescent="0.3">
      <c r="A282" s="366">
        <v>32</v>
      </c>
      <c r="B282" s="383" t="str">
        <f t="shared" si="14"/>
        <v/>
      </c>
      <c r="C282" s="384" t="str">
        <f ca="1">TEXT(IFERROR(INDEX('Overview - Section A'!$A$37:$A$44,MATCH(G282,'Overview - Section A'!$U$37:$U$44,0)),""),"d-mmm-yy") &amp;" to " &amp; TEXT(IFERROR(INDEX('Overview - Section A'!$E$37:$E$44,MATCH(G282,'Overview - Section A'!$U$37:$U$44,0)),""),"d-mmm-yy")</f>
        <v>1-Jan-19 to 30-Jun-19</v>
      </c>
      <c r="D282" s="461"/>
      <c r="E282" s="461"/>
      <c r="F282" s="458" t="str">
        <f t="shared" si="15"/>
        <v/>
      </c>
      <c r="G282" s="462" t="s">
        <v>414</v>
      </c>
      <c r="H282" s="462"/>
      <c r="I282" s="463" t="b">
        <f t="shared" si="16"/>
        <v>1</v>
      </c>
      <c r="J282" s="463" t="b">
        <f t="shared" si="17"/>
        <v>0</v>
      </c>
      <c r="K282" s="463" t="str">
        <f t="shared" si="18"/>
        <v>a1N36000004vIg7EAE</v>
      </c>
      <c r="L282" s="464" t="s">
        <v>1182</v>
      </c>
      <c r="M282" s="131"/>
      <c r="N282" s="68"/>
      <c r="AM282" s="5"/>
      <c r="AN282" s="5"/>
    </row>
    <row r="283" spans="1:40" ht="280.8" x14ac:dyDescent="0.3">
      <c r="A283" s="366">
        <v>32</v>
      </c>
      <c r="B283" s="383" t="str">
        <f t="shared" si="14"/>
        <v/>
      </c>
      <c r="C283" s="384" t="str">
        <f ca="1">TEXT(IFERROR(INDEX('Overview - Section A'!$A$37:$A$44,MATCH(G283,'Overview - Section A'!$U$37:$U$44,0)),""),"d-mmm-yy") &amp;" to " &amp; TEXT(IFERROR(INDEX('Overview - Section A'!$E$37:$E$44,MATCH(G283,'Overview - Section A'!$U$37:$U$44,0)),""),"d-mmm-yy")</f>
        <v>1-Jul-19 to 31-Dec-19</v>
      </c>
      <c r="D283" s="461"/>
      <c r="E283" s="461"/>
      <c r="F283" s="458" t="str">
        <f t="shared" si="15"/>
        <v/>
      </c>
      <c r="G283" s="462" t="s">
        <v>416</v>
      </c>
      <c r="H283" s="462"/>
      <c r="I283" s="463" t="b">
        <f t="shared" si="16"/>
        <v>1</v>
      </c>
      <c r="J283" s="463" t="b">
        <f t="shared" si="17"/>
        <v>0</v>
      </c>
      <c r="K283" s="463" t="str">
        <f t="shared" si="18"/>
        <v>a1N36000004vIg7EAE</v>
      </c>
      <c r="L283" s="464" t="s">
        <v>1183</v>
      </c>
      <c r="M283" s="131"/>
      <c r="N283" s="68"/>
      <c r="AM283" s="5"/>
      <c r="AN283" s="5"/>
    </row>
    <row r="284" spans="1:40" ht="280.8" x14ac:dyDescent="0.3">
      <c r="A284" s="366">
        <v>32</v>
      </c>
      <c r="B284" s="383" t="str">
        <f t="shared" si="14"/>
        <v/>
      </c>
      <c r="C284" s="384" t="str">
        <f ca="1">TEXT(IFERROR(INDEX('Overview - Section A'!$A$37:$A$44,MATCH(G284,'Overview - Section A'!$U$37:$U$44,0)),""),"d-mmm-yy") &amp;" to " &amp; TEXT(IFERROR(INDEX('Overview - Section A'!$E$37:$E$44,MATCH(G284,'Overview - Section A'!$U$37:$U$44,0)),""),"d-mmm-yy")</f>
        <v>1-Jan-20 to 30-Jun-20</v>
      </c>
      <c r="D284" s="461"/>
      <c r="E284" s="461"/>
      <c r="F284" s="458" t="str">
        <f t="shared" si="15"/>
        <v/>
      </c>
      <c r="G284" s="462" t="s">
        <v>418</v>
      </c>
      <c r="H284" s="462"/>
      <c r="I284" s="463" t="b">
        <f t="shared" si="16"/>
        <v>1</v>
      </c>
      <c r="J284" s="463" t="b">
        <f t="shared" si="17"/>
        <v>0</v>
      </c>
      <c r="K284" s="463" t="str">
        <f t="shared" si="18"/>
        <v>a1N36000004vIg7EAE</v>
      </c>
      <c r="L284" s="464" t="s">
        <v>1184</v>
      </c>
      <c r="M284" s="131"/>
      <c r="N284" s="68"/>
      <c r="AM284" s="5"/>
      <c r="AN284" s="5"/>
    </row>
    <row r="285" spans="1:40" ht="280.8" x14ac:dyDescent="0.3">
      <c r="A285" s="366">
        <v>32</v>
      </c>
      <c r="B285" s="383" t="str">
        <f t="shared" si="14"/>
        <v/>
      </c>
      <c r="C285" s="384" t="str">
        <f ca="1">TEXT(IFERROR(INDEX('Overview - Section A'!$A$37:$A$44,MATCH(G285,'Overview - Section A'!$U$37:$U$44,0)),""),"d-mmm-yy") &amp;" to " &amp; TEXT(IFERROR(INDEX('Overview - Section A'!$E$37:$E$44,MATCH(G285,'Overview - Section A'!$U$37:$U$44,0)),""),"d-mmm-yy")</f>
        <v>1-Jul-20 to 31-Dec-20</v>
      </c>
      <c r="D285" s="461"/>
      <c r="E285" s="461"/>
      <c r="F285" s="458" t="str">
        <f t="shared" si="15"/>
        <v/>
      </c>
      <c r="G285" s="462" t="s">
        <v>420</v>
      </c>
      <c r="H285" s="462"/>
      <c r="I285" s="463" t="b">
        <f t="shared" si="16"/>
        <v>1</v>
      </c>
      <c r="J285" s="463" t="b">
        <f t="shared" si="17"/>
        <v>0</v>
      </c>
      <c r="K285" s="463" t="str">
        <f t="shared" si="18"/>
        <v>a1N36000004vIg7EAE</v>
      </c>
      <c r="L285" s="464" t="s">
        <v>1185</v>
      </c>
      <c r="M285" s="131"/>
      <c r="N285" s="68"/>
      <c r="AM285" s="5"/>
      <c r="AN285" s="5"/>
    </row>
    <row r="286" spans="1:40" ht="280.8" x14ac:dyDescent="0.3">
      <c r="A286" s="366">
        <v>33</v>
      </c>
      <c r="B286" s="383" t="str">
        <f t="shared" ref="B286:B349" si="19">IF(A286=A285,"",IF(VLOOKUP(A286,$A$8:$D$90,4,FALSE)=0,"",VLOOKUP(A286,$A$8:$D$90,4,FALSE)))</f>
        <v/>
      </c>
      <c r="C286" s="384" t="str">
        <f ca="1">TEXT(IFERROR(INDEX('Overview - Section A'!$A$37:$A$44,MATCH(G286,'Overview - Section A'!$U$37:$U$44,0)),""),"d-mmm-yy") &amp;" to " &amp; TEXT(IFERROR(INDEX('Overview - Section A'!$E$37:$E$44,MATCH(G286,'Overview - Section A'!$U$37:$U$44,0)),""),"d-mmm-yy")</f>
        <v>1-Jan-18 to 30-Jun-18</v>
      </c>
      <c r="D286" s="461"/>
      <c r="E286" s="461"/>
      <c r="F286" s="458" t="str">
        <f t="shared" ref="F286:F349" si="20">IF(VLOOKUP(A286,$A$8:$D$90,4,FALSE)=0,"",VLOOKUP(A286,$A$8:$D$90,4,FALSE))</f>
        <v/>
      </c>
      <c r="G286" s="462" t="s">
        <v>410</v>
      </c>
      <c r="H286" s="462"/>
      <c r="I286" s="463" t="b">
        <f t="shared" ref="I286:I349" si="21">IFERROR(TRUE,FALSE)</f>
        <v>1</v>
      </c>
      <c r="J286" s="463" t="b">
        <f t="shared" ref="J286:J349" si="22">IFERROR(IF(VLOOKUP(A286,$A$8:$D$90,4,FALSE)&lt;&gt;"",TRUE,FALSE),FALSE)</f>
        <v>0</v>
      </c>
      <c r="K286" s="463" t="str">
        <f t="shared" ref="K286:K349" si="23">IFERROR(VLOOKUP(A286,$A$8:$T$90,20,FALSE),"")</f>
        <v>a1N36000004vIg8EAE</v>
      </c>
      <c r="L286" s="464" t="s">
        <v>1186</v>
      </c>
      <c r="M286" s="131"/>
      <c r="N286" s="68"/>
      <c r="AM286" s="5"/>
      <c r="AN286" s="5"/>
    </row>
    <row r="287" spans="1:40" ht="280.8" x14ac:dyDescent="0.3">
      <c r="A287" s="366">
        <v>33</v>
      </c>
      <c r="B287" s="383" t="str">
        <f t="shared" si="19"/>
        <v/>
      </c>
      <c r="C287" s="384" t="str">
        <f ca="1">TEXT(IFERROR(INDEX('Overview - Section A'!$A$37:$A$44,MATCH(G287,'Overview - Section A'!$U$37:$U$44,0)),""),"d-mmm-yy") &amp;" to " &amp; TEXT(IFERROR(INDEX('Overview - Section A'!$E$37:$E$44,MATCH(G287,'Overview - Section A'!$U$37:$U$44,0)),""),"d-mmm-yy")</f>
        <v>1-Jul-18 to 31-Dec-18</v>
      </c>
      <c r="D287" s="461"/>
      <c r="E287" s="461"/>
      <c r="F287" s="458" t="str">
        <f t="shared" si="20"/>
        <v/>
      </c>
      <c r="G287" s="462" t="s">
        <v>412</v>
      </c>
      <c r="H287" s="462"/>
      <c r="I287" s="463" t="b">
        <f t="shared" si="21"/>
        <v>1</v>
      </c>
      <c r="J287" s="463" t="b">
        <f t="shared" si="22"/>
        <v>0</v>
      </c>
      <c r="K287" s="463" t="str">
        <f t="shared" si="23"/>
        <v>a1N36000004vIg8EAE</v>
      </c>
      <c r="L287" s="464" t="s">
        <v>1187</v>
      </c>
      <c r="M287" s="131"/>
      <c r="N287" s="68"/>
      <c r="AM287" s="5"/>
      <c r="AN287" s="5"/>
    </row>
    <row r="288" spans="1:40" ht="280.8" x14ac:dyDescent="0.3">
      <c r="A288" s="366">
        <v>33</v>
      </c>
      <c r="B288" s="383" t="str">
        <f t="shared" si="19"/>
        <v/>
      </c>
      <c r="C288" s="384" t="str">
        <f ca="1">TEXT(IFERROR(INDEX('Overview - Section A'!$A$37:$A$44,MATCH(G288,'Overview - Section A'!$U$37:$U$44,0)),""),"d-mmm-yy") &amp;" to " &amp; TEXT(IFERROR(INDEX('Overview - Section A'!$E$37:$E$44,MATCH(G288,'Overview - Section A'!$U$37:$U$44,0)),""),"d-mmm-yy")</f>
        <v>1-Jan-19 to 30-Jun-19</v>
      </c>
      <c r="D288" s="461"/>
      <c r="E288" s="461"/>
      <c r="F288" s="458" t="str">
        <f t="shared" si="20"/>
        <v/>
      </c>
      <c r="G288" s="462" t="s">
        <v>414</v>
      </c>
      <c r="H288" s="462"/>
      <c r="I288" s="463" t="b">
        <f t="shared" si="21"/>
        <v>1</v>
      </c>
      <c r="J288" s="463" t="b">
        <f t="shared" si="22"/>
        <v>0</v>
      </c>
      <c r="K288" s="463" t="str">
        <f t="shared" si="23"/>
        <v>a1N36000004vIg8EAE</v>
      </c>
      <c r="L288" s="464" t="s">
        <v>1188</v>
      </c>
      <c r="M288" s="131"/>
      <c r="N288" s="68"/>
      <c r="AM288" s="5"/>
      <c r="AN288" s="5"/>
    </row>
    <row r="289" spans="1:40" ht="280.8" x14ac:dyDescent="0.3">
      <c r="A289" s="366">
        <v>33</v>
      </c>
      <c r="B289" s="383" t="str">
        <f t="shared" si="19"/>
        <v/>
      </c>
      <c r="C289" s="384" t="str">
        <f ca="1">TEXT(IFERROR(INDEX('Overview - Section A'!$A$37:$A$44,MATCH(G289,'Overview - Section A'!$U$37:$U$44,0)),""),"d-mmm-yy") &amp;" to " &amp; TEXT(IFERROR(INDEX('Overview - Section A'!$E$37:$E$44,MATCH(G289,'Overview - Section A'!$U$37:$U$44,0)),""),"d-mmm-yy")</f>
        <v>1-Jul-19 to 31-Dec-19</v>
      </c>
      <c r="D289" s="461"/>
      <c r="E289" s="461"/>
      <c r="F289" s="458" t="str">
        <f t="shared" si="20"/>
        <v/>
      </c>
      <c r="G289" s="462" t="s">
        <v>416</v>
      </c>
      <c r="H289" s="462"/>
      <c r="I289" s="463" t="b">
        <f t="shared" si="21"/>
        <v>1</v>
      </c>
      <c r="J289" s="463" t="b">
        <f t="shared" si="22"/>
        <v>0</v>
      </c>
      <c r="K289" s="463" t="str">
        <f t="shared" si="23"/>
        <v>a1N36000004vIg8EAE</v>
      </c>
      <c r="L289" s="464" t="s">
        <v>1189</v>
      </c>
      <c r="M289" s="131"/>
      <c r="N289" s="68"/>
      <c r="AM289" s="5"/>
      <c r="AN289" s="5"/>
    </row>
    <row r="290" spans="1:40" ht="280.8" x14ac:dyDescent="0.3">
      <c r="A290" s="366">
        <v>33</v>
      </c>
      <c r="B290" s="383" t="str">
        <f t="shared" si="19"/>
        <v/>
      </c>
      <c r="C290" s="384" t="str">
        <f ca="1">TEXT(IFERROR(INDEX('Overview - Section A'!$A$37:$A$44,MATCH(G290,'Overview - Section A'!$U$37:$U$44,0)),""),"d-mmm-yy") &amp;" to " &amp; TEXT(IFERROR(INDEX('Overview - Section A'!$E$37:$E$44,MATCH(G290,'Overview - Section A'!$U$37:$U$44,0)),""),"d-mmm-yy")</f>
        <v>1-Jan-20 to 30-Jun-20</v>
      </c>
      <c r="D290" s="461"/>
      <c r="E290" s="461"/>
      <c r="F290" s="458" t="str">
        <f t="shared" si="20"/>
        <v/>
      </c>
      <c r="G290" s="462" t="s">
        <v>418</v>
      </c>
      <c r="H290" s="462"/>
      <c r="I290" s="463" t="b">
        <f t="shared" si="21"/>
        <v>1</v>
      </c>
      <c r="J290" s="463" t="b">
        <f t="shared" si="22"/>
        <v>0</v>
      </c>
      <c r="K290" s="463" t="str">
        <f t="shared" si="23"/>
        <v>a1N36000004vIg8EAE</v>
      </c>
      <c r="L290" s="464" t="s">
        <v>1190</v>
      </c>
      <c r="M290" s="131"/>
      <c r="N290" s="68"/>
      <c r="AM290" s="5"/>
      <c r="AN290" s="5"/>
    </row>
    <row r="291" spans="1:40" ht="280.8" x14ac:dyDescent="0.3">
      <c r="A291" s="366">
        <v>33</v>
      </c>
      <c r="B291" s="383" t="str">
        <f t="shared" si="19"/>
        <v/>
      </c>
      <c r="C291" s="384" t="str">
        <f ca="1">TEXT(IFERROR(INDEX('Overview - Section A'!$A$37:$A$44,MATCH(G291,'Overview - Section A'!$U$37:$U$44,0)),""),"d-mmm-yy") &amp;" to " &amp; TEXT(IFERROR(INDEX('Overview - Section A'!$E$37:$E$44,MATCH(G291,'Overview - Section A'!$U$37:$U$44,0)),""),"d-mmm-yy")</f>
        <v>1-Jul-20 to 31-Dec-20</v>
      </c>
      <c r="D291" s="461"/>
      <c r="E291" s="461"/>
      <c r="F291" s="458" t="str">
        <f t="shared" si="20"/>
        <v/>
      </c>
      <c r="G291" s="462" t="s">
        <v>420</v>
      </c>
      <c r="H291" s="462"/>
      <c r="I291" s="463" t="b">
        <f t="shared" si="21"/>
        <v>1</v>
      </c>
      <c r="J291" s="463" t="b">
        <f t="shared" si="22"/>
        <v>0</v>
      </c>
      <c r="K291" s="463" t="str">
        <f t="shared" si="23"/>
        <v>a1N36000004vIg8EAE</v>
      </c>
      <c r="L291" s="464" t="s">
        <v>1191</v>
      </c>
      <c r="M291" s="131"/>
      <c r="N291" s="68"/>
      <c r="AM291" s="5"/>
      <c r="AN291" s="5"/>
    </row>
    <row r="292" spans="1:40" ht="280.8" x14ac:dyDescent="0.3">
      <c r="A292" s="366">
        <v>34</v>
      </c>
      <c r="B292" s="383" t="str">
        <f t="shared" si="19"/>
        <v/>
      </c>
      <c r="C292" s="384" t="str">
        <f ca="1">TEXT(IFERROR(INDEX('Overview - Section A'!$A$37:$A$44,MATCH(G292,'Overview - Section A'!$U$37:$U$44,0)),""),"d-mmm-yy") &amp;" to " &amp; TEXT(IFERROR(INDEX('Overview - Section A'!$E$37:$E$44,MATCH(G292,'Overview - Section A'!$U$37:$U$44,0)),""),"d-mmm-yy")</f>
        <v>1-Jan-18 to 30-Jun-18</v>
      </c>
      <c r="D292" s="461"/>
      <c r="E292" s="461"/>
      <c r="F292" s="458" t="str">
        <f t="shared" si="20"/>
        <v/>
      </c>
      <c r="G292" s="462" t="s">
        <v>410</v>
      </c>
      <c r="H292" s="462"/>
      <c r="I292" s="463" t="b">
        <f t="shared" si="21"/>
        <v>1</v>
      </c>
      <c r="J292" s="463" t="b">
        <f t="shared" si="22"/>
        <v>0</v>
      </c>
      <c r="K292" s="463" t="str">
        <f t="shared" si="23"/>
        <v>a1N36000004vIg9EAE</v>
      </c>
      <c r="L292" s="464" t="s">
        <v>1192</v>
      </c>
      <c r="M292" s="131"/>
      <c r="N292" s="68"/>
      <c r="AM292" s="5"/>
      <c r="AN292" s="5"/>
    </row>
    <row r="293" spans="1:40" ht="280.8" x14ac:dyDescent="0.3">
      <c r="A293" s="366">
        <v>34</v>
      </c>
      <c r="B293" s="383" t="str">
        <f t="shared" si="19"/>
        <v/>
      </c>
      <c r="C293" s="384" t="str">
        <f ca="1">TEXT(IFERROR(INDEX('Overview - Section A'!$A$37:$A$44,MATCH(G293,'Overview - Section A'!$U$37:$U$44,0)),""),"d-mmm-yy") &amp;" to " &amp; TEXT(IFERROR(INDEX('Overview - Section A'!$E$37:$E$44,MATCH(G293,'Overview - Section A'!$U$37:$U$44,0)),""),"d-mmm-yy")</f>
        <v>1-Jul-18 to 31-Dec-18</v>
      </c>
      <c r="D293" s="461"/>
      <c r="E293" s="461"/>
      <c r="F293" s="458" t="str">
        <f t="shared" si="20"/>
        <v/>
      </c>
      <c r="G293" s="462" t="s">
        <v>412</v>
      </c>
      <c r="H293" s="462"/>
      <c r="I293" s="463" t="b">
        <f t="shared" si="21"/>
        <v>1</v>
      </c>
      <c r="J293" s="463" t="b">
        <f t="shared" si="22"/>
        <v>0</v>
      </c>
      <c r="K293" s="463" t="str">
        <f t="shared" si="23"/>
        <v>a1N36000004vIg9EAE</v>
      </c>
      <c r="L293" s="464" t="s">
        <v>1193</v>
      </c>
      <c r="M293" s="131"/>
      <c r="N293" s="68"/>
      <c r="AM293" s="5"/>
      <c r="AN293" s="5"/>
    </row>
    <row r="294" spans="1:40" ht="280.8" x14ac:dyDescent="0.3">
      <c r="A294" s="366">
        <v>34</v>
      </c>
      <c r="B294" s="383" t="str">
        <f t="shared" si="19"/>
        <v/>
      </c>
      <c r="C294" s="384" t="str">
        <f ca="1">TEXT(IFERROR(INDEX('Overview - Section A'!$A$37:$A$44,MATCH(G294,'Overview - Section A'!$U$37:$U$44,0)),""),"d-mmm-yy") &amp;" to " &amp; TEXT(IFERROR(INDEX('Overview - Section A'!$E$37:$E$44,MATCH(G294,'Overview - Section A'!$U$37:$U$44,0)),""),"d-mmm-yy")</f>
        <v>1-Jan-19 to 30-Jun-19</v>
      </c>
      <c r="D294" s="461"/>
      <c r="E294" s="461"/>
      <c r="F294" s="458" t="str">
        <f t="shared" si="20"/>
        <v/>
      </c>
      <c r="G294" s="462" t="s">
        <v>414</v>
      </c>
      <c r="H294" s="462"/>
      <c r="I294" s="463" t="b">
        <f t="shared" si="21"/>
        <v>1</v>
      </c>
      <c r="J294" s="463" t="b">
        <f t="shared" si="22"/>
        <v>0</v>
      </c>
      <c r="K294" s="463" t="str">
        <f t="shared" si="23"/>
        <v>a1N36000004vIg9EAE</v>
      </c>
      <c r="L294" s="464" t="s">
        <v>1194</v>
      </c>
      <c r="M294" s="131"/>
      <c r="N294" s="68"/>
      <c r="AM294" s="5"/>
      <c r="AN294" s="5"/>
    </row>
    <row r="295" spans="1:40" ht="280.8" x14ac:dyDescent="0.3">
      <c r="A295" s="366">
        <v>34</v>
      </c>
      <c r="B295" s="383" t="str">
        <f t="shared" si="19"/>
        <v/>
      </c>
      <c r="C295" s="384" t="str">
        <f ca="1">TEXT(IFERROR(INDEX('Overview - Section A'!$A$37:$A$44,MATCH(G295,'Overview - Section A'!$U$37:$U$44,0)),""),"d-mmm-yy") &amp;" to " &amp; TEXT(IFERROR(INDEX('Overview - Section A'!$E$37:$E$44,MATCH(G295,'Overview - Section A'!$U$37:$U$44,0)),""),"d-mmm-yy")</f>
        <v>1-Jul-19 to 31-Dec-19</v>
      </c>
      <c r="D295" s="461"/>
      <c r="E295" s="461"/>
      <c r="F295" s="458" t="str">
        <f t="shared" si="20"/>
        <v/>
      </c>
      <c r="G295" s="462" t="s">
        <v>416</v>
      </c>
      <c r="H295" s="462"/>
      <c r="I295" s="463" t="b">
        <f t="shared" si="21"/>
        <v>1</v>
      </c>
      <c r="J295" s="463" t="b">
        <f t="shared" si="22"/>
        <v>0</v>
      </c>
      <c r="K295" s="463" t="str">
        <f t="shared" si="23"/>
        <v>a1N36000004vIg9EAE</v>
      </c>
      <c r="L295" s="464" t="s">
        <v>1195</v>
      </c>
      <c r="M295" s="131"/>
      <c r="N295" s="68"/>
      <c r="AM295" s="5"/>
      <c r="AN295" s="5"/>
    </row>
    <row r="296" spans="1:40" ht="280.8" x14ac:dyDescent="0.3">
      <c r="A296" s="366">
        <v>34</v>
      </c>
      <c r="B296" s="383" t="str">
        <f t="shared" si="19"/>
        <v/>
      </c>
      <c r="C296" s="384" t="str">
        <f ca="1">TEXT(IFERROR(INDEX('Overview - Section A'!$A$37:$A$44,MATCH(G296,'Overview - Section A'!$U$37:$U$44,0)),""),"d-mmm-yy") &amp;" to " &amp; TEXT(IFERROR(INDEX('Overview - Section A'!$E$37:$E$44,MATCH(G296,'Overview - Section A'!$U$37:$U$44,0)),""),"d-mmm-yy")</f>
        <v>1-Jan-20 to 30-Jun-20</v>
      </c>
      <c r="D296" s="461"/>
      <c r="E296" s="461"/>
      <c r="F296" s="458" t="str">
        <f t="shared" si="20"/>
        <v/>
      </c>
      <c r="G296" s="462" t="s">
        <v>418</v>
      </c>
      <c r="H296" s="462"/>
      <c r="I296" s="463" t="b">
        <f t="shared" si="21"/>
        <v>1</v>
      </c>
      <c r="J296" s="463" t="b">
        <f t="shared" si="22"/>
        <v>0</v>
      </c>
      <c r="K296" s="463" t="str">
        <f t="shared" si="23"/>
        <v>a1N36000004vIg9EAE</v>
      </c>
      <c r="L296" s="464" t="s">
        <v>1196</v>
      </c>
      <c r="M296" s="131"/>
      <c r="N296" s="68"/>
      <c r="AM296" s="5"/>
      <c r="AN296" s="5"/>
    </row>
    <row r="297" spans="1:40" ht="280.8" x14ac:dyDescent="0.3">
      <c r="A297" s="366">
        <v>34</v>
      </c>
      <c r="B297" s="383" t="str">
        <f t="shared" si="19"/>
        <v/>
      </c>
      <c r="C297" s="384" t="str">
        <f ca="1">TEXT(IFERROR(INDEX('Overview - Section A'!$A$37:$A$44,MATCH(G297,'Overview - Section A'!$U$37:$U$44,0)),""),"d-mmm-yy") &amp;" to " &amp; TEXT(IFERROR(INDEX('Overview - Section A'!$E$37:$E$44,MATCH(G297,'Overview - Section A'!$U$37:$U$44,0)),""),"d-mmm-yy")</f>
        <v>1-Jul-20 to 31-Dec-20</v>
      </c>
      <c r="D297" s="461"/>
      <c r="E297" s="461"/>
      <c r="F297" s="458" t="str">
        <f t="shared" si="20"/>
        <v/>
      </c>
      <c r="G297" s="462" t="s">
        <v>420</v>
      </c>
      <c r="H297" s="462"/>
      <c r="I297" s="463" t="b">
        <f t="shared" si="21"/>
        <v>1</v>
      </c>
      <c r="J297" s="463" t="b">
        <f t="shared" si="22"/>
        <v>0</v>
      </c>
      <c r="K297" s="463" t="str">
        <f t="shared" si="23"/>
        <v>a1N36000004vIg9EAE</v>
      </c>
      <c r="L297" s="464" t="s">
        <v>1197</v>
      </c>
      <c r="M297" s="131"/>
      <c r="N297" s="68"/>
      <c r="AM297" s="5"/>
      <c r="AN297" s="5"/>
    </row>
    <row r="298" spans="1:40" ht="280.8" x14ac:dyDescent="0.3">
      <c r="A298" s="366">
        <v>35</v>
      </c>
      <c r="B298" s="383" t="str">
        <f t="shared" si="19"/>
        <v/>
      </c>
      <c r="C298" s="384" t="str">
        <f ca="1">TEXT(IFERROR(INDEX('Overview - Section A'!$A$37:$A$44,MATCH(G298,'Overview - Section A'!$U$37:$U$44,0)),""),"d-mmm-yy") &amp;" to " &amp; TEXT(IFERROR(INDEX('Overview - Section A'!$E$37:$E$44,MATCH(G298,'Overview - Section A'!$U$37:$U$44,0)),""),"d-mmm-yy")</f>
        <v>1-Jan-18 to 30-Jun-18</v>
      </c>
      <c r="D298" s="461"/>
      <c r="E298" s="461"/>
      <c r="F298" s="458" t="str">
        <f t="shared" si="20"/>
        <v/>
      </c>
      <c r="G298" s="462" t="s">
        <v>410</v>
      </c>
      <c r="H298" s="462"/>
      <c r="I298" s="463" t="b">
        <f t="shared" si="21"/>
        <v>1</v>
      </c>
      <c r="J298" s="463" t="b">
        <f t="shared" si="22"/>
        <v>0</v>
      </c>
      <c r="K298" s="463" t="str">
        <f t="shared" si="23"/>
        <v>a1N36000004vIgAEAU</v>
      </c>
      <c r="L298" s="464" t="s">
        <v>1198</v>
      </c>
      <c r="M298" s="131"/>
      <c r="N298" s="68"/>
      <c r="AM298" s="5"/>
      <c r="AN298" s="5"/>
    </row>
    <row r="299" spans="1:40" ht="280.8" x14ac:dyDescent="0.3">
      <c r="A299" s="366">
        <v>35</v>
      </c>
      <c r="B299" s="383" t="str">
        <f t="shared" si="19"/>
        <v/>
      </c>
      <c r="C299" s="384" t="str">
        <f ca="1">TEXT(IFERROR(INDEX('Overview - Section A'!$A$37:$A$44,MATCH(G299,'Overview - Section A'!$U$37:$U$44,0)),""),"d-mmm-yy") &amp;" to " &amp; TEXT(IFERROR(INDEX('Overview - Section A'!$E$37:$E$44,MATCH(G299,'Overview - Section A'!$U$37:$U$44,0)),""),"d-mmm-yy")</f>
        <v>1-Jul-18 to 31-Dec-18</v>
      </c>
      <c r="D299" s="461"/>
      <c r="E299" s="461"/>
      <c r="F299" s="458" t="str">
        <f t="shared" si="20"/>
        <v/>
      </c>
      <c r="G299" s="462" t="s">
        <v>412</v>
      </c>
      <c r="H299" s="462"/>
      <c r="I299" s="463" t="b">
        <f t="shared" si="21"/>
        <v>1</v>
      </c>
      <c r="J299" s="463" t="b">
        <f t="shared" si="22"/>
        <v>0</v>
      </c>
      <c r="K299" s="463" t="str">
        <f t="shared" si="23"/>
        <v>a1N36000004vIgAEAU</v>
      </c>
      <c r="L299" s="464" t="s">
        <v>1199</v>
      </c>
      <c r="M299" s="131"/>
      <c r="N299" s="68"/>
      <c r="AM299" s="5"/>
      <c r="AN299" s="5"/>
    </row>
    <row r="300" spans="1:40" ht="280.8" x14ac:dyDescent="0.3">
      <c r="A300" s="366">
        <v>35</v>
      </c>
      <c r="B300" s="383" t="str">
        <f t="shared" si="19"/>
        <v/>
      </c>
      <c r="C300" s="384" t="str">
        <f ca="1">TEXT(IFERROR(INDEX('Overview - Section A'!$A$37:$A$44,MATCH(G300,'Overview - Section A'!$U$37:$U$44,0)),""),"d-mmm-yy") &amp;" to " &amp; TEXT(IFERROR(INDEX('Overview - Section A'!$E$37:$E$44,MATCH(G300,'Overview - Section A'!$U$37:$U$44,0)),""),"d-mmm-yy")</f>
        <v>1-Jan-19 to 30-Jun-19</v>
      </c>
      <c r="D300" s="461"/>
      <c r="E300" s="461"/>
      <c r="F300" s="458" t="str">
        <f t="shared" si="20"/>
        <v/>
      </c>
      <c r="G300" s="462" t="s">
        <v>414</v>
      </c>
      <c r="H300" s="462"/>
      <c r="I300" s="463" t="b">
        <f t="shared" si="21"/>
        <v>1</v>
      </c>
      <c r="J300" s="463" t="b">
        <f t="shared" si="22"/>
        <v>0</v>
      </c>
      <c r="K300" s="463" t="str">
        <f t="shared" si="23"/>
        <v>a1N36000004vIgAEAU</v>
      </c>
      <c r="L300" s="464" t="s">
        <v>1200</v>
      </c>
      <c r="M300" s="131"/>
      <c r="N300" s="68"/>
      <c r="AM300" s="5"/>
      <c r="AN300" s="5"/>
    </row>
    <row r="301" spans="1:40" ht="280.8" x14ac:dyDescent="0.3">
      <c r="A301" s="366">
        <v>35</v>
      </c>
      <c r="B301" s="383" t="str">
        <f t="shared" si="19"/>
        <v/>
      </c>
      <c r="C301" s="384" t="str">
        <f ca="1">TEXT(IFERROR(INDEX('Overview - Section A'!$A$37:$A$44,MATCH(G301,'Overview - Section A'!$U$37:$U$44,0)),""),"d-mmm-yy") &amp;" to " &amp; TEXT(IFERROR(INDEX('Overview - Section A'!$E$37:$E$44,MATCH(G301,'Overview - Section A'!$U$37:$U$44,0)),""),"d-mmm-yy")</f>
        <v>1-Jul-19 to 31-Dec-19</v>
      </c>
      <c r="D301" s="461"/>
      <c r="E301" s="461"/>
      <c r="F301" s="458" t="str">
        <f t="shared" si="20"/>
        <v/>
      </c>
      <c r="G301" s="462" t="s">
        <v>416</v>
      </c>
      <c r="H301" s="462"/>
      <c r="I301" s="463" t="b">
        <f t="shared" si="21"/>
        <v>1</v>
      </c>
      <c r="J301" s="463" t="b">
        <f t="shared" si="22"/>
        <v>0</v>
      </c>
      <c r="K301" s="463" t="str">
        <f t="shared" si="23"/>
        <v>a1N36000004vIgAEAU</v>
      </c>
      <c r="L301" s="464" t="s">
        <v>1201</v>
      </c>
      <c r="M301" s="131"/>
      <c r="N301" s="68"/>
      <c r="AM301" s="5"/>
      <c r="AN301" s="5"/>
    </row>
    <row r="302" spans="1:40" ht="280.8" x14ac:dyDescent="0.3">
      <c r="A302" s="366">
        <v>35</v>
      </c>
      <c r="B302" s="383" t="str">
        <f t="shared" si="19"/>
        <v/>
      </c>
      <c r="C302" s="384" t="str">
        <f ca="1">TEXT(IFERROR(INDEX('Overview - Section A'!$A$37:$A$44,MATCH(G302,'Overview - Section A'!$U$37:$U$44,0)),""),"d-mmm-yy") &amp;" to " &amp; TEXT(IFERROR(INDEX('Overview - Section A'!$E$37:$E$44,MATCH(G302,'Overview - Section A'!$U$37:$U$44,0)),""),"d-mmm-yy")</f>
        <v>1-Jan-20 to 30-Jun-20</v>
      </c>
      <c r="D302" s="461"/>
      <c r="E302" s="461"/>
      <c r="F302" s="458" t="str">
        <f t="shared" si="20"/>
        <v/>
      </c>
      <c r="G302" s="462" t="s">
        <v>418</v>
      </c>
      <c r="H302" s="462"/>
      <c r="I302" s="463" t="b">
        <f t="shared" si="21"/>
        <v>1</v>
      </c>
      <c r="J302" s="463" t="b">
        <f t="shared" si="22"/>
        <v>0</v>
      </c>
      <c r="K302" s="463" t="str">
        <f t="shared" si="23"/>
        <v>a1N36000004vIgAEAU</v>
      </c>
      <c r="L302" s="464" t="s">
        <v>1202</v>
      </c>
      <c r="M302" s="131"/>
      <c r="N302" s="68"/>
      <c r="AM302" s="5"/>
      <c r="AN302" s="5"/>
    </row>
    <row r="303" spans="1:40" ht="280.8" x14ac:dyDescent="0.3">
      <c r="A303" s="366">
        <v>35</v>
      </c>
      <c r="B303" s="383" t="str">
        <f t="shared" si="19"/>
        <v/>
      </c>
      <c r="C303" s="384" t="str">
        <f ca="1">TEXT(IFERROR(INDEX('Overview - Section A'!$A$37:$A$44,MATCH(G303,'Overview - Section A'!$U$37:$U$44,0)),""),"d-mmm-yy") &amp;" to " &amp; TEXT(IFERROR(INDEX('Overview - Section A'!$E$37:$E$44,MATCH(G303,'Overview - Section A'!$U$37:$U$44,0)),""),"d-mmm-yy")</f>
        <v>1-Jul-20 to 31-Dec-20</v>
      </c>
      <c r="D303" s="461"/>
      <c r="E303" s="461"/>
      <c r="F303" s="458" t="str">
        <f t="shared" si="20"/>
        <v/>
      </c>
      <c r="G303" s="462" t="s">
        <v>420</v>
      </c>
      <c r="H303" s="462"/>
      <c r="I303" s="463" t="b">
        <f t="shared" si="21"/>
        <v>1</v>
      </c>
      <c r="J303" s="463" t="b">
        <f t="shared" si="22"/>
        <v>0</v>
      </c>
      <c r="K303" s="463" t="str">
        <f t="shared" si="23"/>
        <v>a1N36000004vIgAEAU</v>
      </c>
      <c r="L303" s="464" t="s">
        <v>1203</v>
      </c>
      <c r="M303" s="131"/>
      <c r="N303" s="68"/>
      <c r="AM303" s="5"/>
      <c r="AN303" s="5"/>
    </row>
    <row r="304" spans="1:40" ht="280.8" x14ac:dyDescent="0.3">
      <c r="A304" s="366">
        <v>36</v>
      </c>
      <c r="B304" s="383" t="str">
        <f t="shared" si="19"/>
        <v/>
      </c>
      <c r="C304" s="384" t="str">
        <f ca="1">TEXT(IFERROR(INDEX('Overview - Section A'!$A$37:$A$44,MATCH(G304,'Overview - Section A'!$U$37:$U$44,0)),""),"d-mmm-yy") &amp;" to " &amp; TEXT(IFERROR(INDEX('Overview - Section A'!$E$37:$E$44,MATCH(G304,'Overview - Section A'!$U$37:$U$44,0)),""),"d-mmm-yy")</f>
        <v>1-Jan-18 to 30-Jun-18</v>
      </c>
      <c r="D304" s="461"/>
      <c r="E304" s="461"/>
      <c r="F304" s="458" t="str">
        <f t="shared" si="20"/>
        <v/>
      </c>
      <c r="G304" s="462" t="s">
        <v>410</v>
      </c>
      <c r="H304" s="462"/>
      <c r="I304" s="463" t="b">
        <f t="shared" si="21"/>
        <v>1</v>
      </c>
      <c r="J304" s="463" t="b">
        <f t="shared" si="22"/>
        <v>0</v>
      </c>
      <c r="K304" s="463" t="str">
        <f t="shared" si="23"/>
        <v>a1N36000004vIgBEAU</v>
      </c>
      <c r="L304" s="464" t="s">
        <v>1204</v>
      </c>
      <c r="M304" s="131"/>
      <c r="N304" s="68"/>
      <c r="AM304" s="5"/>
      <c r="AN304" s="5"/>
    </row>
    <row r="305" spans="1:40" ht="280.8" x14ac:dyDescent="0.3">
      <c r="A305" s="366">
        <v>36</v>
      </c>
      <c r="B305" s="383" t="str">
        <f t="shared" si="19"/>
        <v/>
      </c>
      <c r="C305" s="384" t="str">
        <f ca="1">TEXT(IFERROR(INDEX('Overview - Section A'!$A$37:$A$44,MATCH(G305,'Overview - Section A'!$U$37:$U$44,0)),""),"d-mmm-yy") &amp;" to " &amp; TEXT(IFERROR(INDEX('Overview - Section A'!$E$37:$E$44,MATCH(G305,'Overview - Section A'!$U$37:$U$44,0)),""),"d-mmm-yy")</f>
        <v>1-Jul-18 to 31-Dec-18</v>
      </c>
      <c r="D305" s="461"/>
      <c r="E305" s="461"/>
      <c r="F305" s="458" t="str">
        <f t="shared" si="20"/>
        <v/>
      </c>
      <c r="G305" s="462" t="s">
        <v>412</v>
      </c>
      <c r="H305" s="462"/>
      <c r="I305" s="463" t="b">
        <f t="shared" si="21"/>
        <v>1</v>
      </c>
      <c r="J305" s="463" t="b">
        <f t="shared" si="22"/>
        <v>0</v>
      </c>
      <c r="K305" s="463" t="str">
        <f t="shared" si="23"/>
        <v>a1N36000004vIgBEAU</v>
      </c>
      <c r="L305" s="464" t="s">
        <v>1205</v>
      </c>
      <c r="M305" s="131"/>
      <c r="N305" s="68"/>
      <c r="AM305" s="5"/>
      <c r="AN305" s="5"/>
    </row>
    <row r="306" spans="1:40" ht="280.8" x14ac:dyDescent="0.3">
      <c r="A306" s="366">
        <v>36</v>
      </c>
      <c r="B306" s="383" t="str">
        <f t="shared" si="19"/>
        <v/>
      </c>
      <c r="C306" s="384" t="str">
        <f ca="1">TEXT(IFERROR(INDEX('Overview - Section A'!$A$37:$A$44,MATCH(G306,'Overview - Section A'!$U$37:$U$44,0)),""),"d-mmm-yy") &amp;" to " &amp; TEXT(IFERROR(INDEX('Overview - Section A'!$E$37:$E$44,MATCH(G306,'Overview - Section A'!$U$37:$U$44,0)),""),"d-mmm-yy")</f>
        <v>1-Jan-19 to 30-Jun-19</v>
      </c>
      <c r="D306" s="461"/>
      <c r="E306" s="461"/>
      <c r="F306" s="458" t="str">
        <f t="shared" si="20"/>
        <v/>
      </c>
      <c r="G306" s="462" t="s">
        <v>414</v>
      </c>
      <c r="H306" s="462"/>
      <c r="I306" s="463" t="b">
        <f t="shared" si="21"/>
        <v>1</v>
      </c>
      <c r="J306" s="463" t="b">
        <f t="shared" si="22"/>
        <v>0</v>
      </c>
      <c r="K306" s="463" t="str">
        <f t="shared" si="23"/>
        <v>a1N36000004vIgBEAU</v>
      </c>
      <c r="L306" s="464" t="s">
        <v>1206</v>
      </c>
      <c r="M306" s="131"/>
      <c r="N306" s="68"/>
      <c r="AM306" s="5"/>
      <c r="AN306" s="5"/>
    </row>
    <row r="307" spans="1:40" ht="280.8" x14ac:dyDescent="0.3">
      <c r="A307" s="366">
        <v>36</v>
      </c>
      <c r="B307" s="383" t="str">
        <f t="shared" si="19"/>
        <v/>
      </c>
      <c r="C307" s="384" t="str">
        <f ca="1">TEXT(IFERROR(INDEX('Overview - Section A'!$A$37:$A$44,MATCH(G307,'Overview - Section A'!$U$37:$U$44,0)),""),"d-mmm-yy") &amp;" to " &amp; TEXT(IFERROR(INDEX('Overview - Section A'!$E$37:$E$44,MATCH(G307,'Overview - Section A'!$U$37:$U$44,0)),""),"d-mmm-yy")</f>
        <v>1-Jul-19 to 31-Dec-19</v>
      </c>
      <c r="D307" s="461"/>
      <c r="E307" s="461"/>
      <c r="F307" s="458" t="str">
        <f t="shared" si="20"/>
        <v/>
      </c>
      <c r="G307" s="462" t="s">
        <v>416</v>
      </c>
      <c r="H307" s="462"/>
      <c r="I307" s="463" t="b">
        <f t="shared" si="21"/>
        <v>1</v>
      </c>
      <c r="J307" s="463" t="b">
        <f t="shared" si="22"/>
        <v>0</v>
      </c>
      <c r="K307" s="463" t="str">
        <f t="shared" si="23"/>
        <v>a1N36000004vIgBEAU</v>
      </c>
      <c r="L307" s="464" t="s">
        <v>1207</v>
      </c>
      <c r="M307" s="131"/>
      <c r="N307" s="68"/>
      <c r="AM307" s="5"/>
      <c r="AN307" s="5"/>
    </row>
    <row r="308" spans="1:40" ht="280.8" x14ac:dyDescent="0.3">
      <c r="A308" s="366">
        <v>36</v>
      </c>
      <c r="B308" s="383" t="str">
        <f t="shared" si="19"/>
        <v/>
      </c>
      <c r="C308" s="384" t="str">
        <f ca="1">TEXT(IFERROR(INDEX('Overview - Section A'!$A$37:$A$44,MATCH(G308,'Overview - Section A'!$U$37:$U$44,0)),""),"d-mmm-yy") &amp;" to " &amp; TEXT(IFERROR(INDEX('Overview - Section A'!$E$37:$E$44,MATCH(G308,'Overview - Section A'!$U$37:$U$44,0)),""),"d-mmm-yy")</f>
        <v>1-Jan-20 to 30-Jun-20</v>
      </c>
      <c r="D308" s="461"/>
      <c r="E308" s="461"/>
      <c r="F308" s="458" t="str">
        <f t="shared" si="20"/>
        <v/>
      </c>
      <c r="G308" s="462" t="s">
        <v>418</v>
      </c>
      <c r="H308" s="462"/>
      <c r="I308" s="463" t="b">
        <f t="shared" si="21"/>
        <v>1</v>
      </c>
      <c r="J308" s="463" t="b">
        <f t="shared" si="22"/>
        <v>0</v>
      </c>
      <c r="K308" s="463" t="str">
        <f t="shared" si="23"/>
        <v>a1N36000004vIgBEAU</v>
      </c>
      <c r="L308" s="464" t="s">
        <v>1208</v>
      </c>
      <c r="M308" s="131"/>
      <c r="N308" s="68"/>
      <c r="AM308" s="5"/>
      <c r="AN308" s="5"/>
    </row>
    <row r="309" spans="1:40" ht="280.8" x14ac:dyDescent="0.3">
      <c r="A309" s="366">
        <v>36</v>
      </c>
      <c r="B309" s="383" t="str">
        <f t="shared" si="19"/>
        <v/>
      </c>
      <c r="C309" s="384" t="str">
        <f ca="1">TEXT(IFERROR(INDEX('Overview - Section A'!$A$37:$A$44,MATCH(G309,'Overview - Section A'!$U$37:$U$44,0)),""),"d-mmm-yy") &amp;" to " &amp; TEXT(IFERROR(INDEX('Overview - Section A'!$E$37:$E$44,MATCH(G309,'Overview - Section A'!$U$37:$U$44,0)),""),"d-mmm-yy")</f>
        <v>1-Jul-20 to 31-Dec-20</v>
      </c>
      <c r="D309" s="461"/>
      <c r="E309" s="461"/>
      <c r="F309" s="458" t="str">
        <f t="shared" si="20"/>
        <v/>
      </c>
      <c r="G309" s="462" t="s">
        <v>420</v>
      </c>
      <c r="H309" s="462"/>
      <c r="I309" s="463" t="b">
        <f t="shared" si="21"/>
        <v>1</v>
      </c>
      <c r="J309" s="463" t="b">
        <f t="shared" si="22"/>
        <v>0</v>
      </c>
      <c r="K309" s="463" t="str">
        <f t="shared" si="23"/>
        <v>a1N36000004vIgBEAU</v>
      </c>
      <c r="L309" s="464" t="s">
        <v>1209</v>
      </c>
      <c r="M309" s="131"/>
      <c r="N309" s="68"/>
      <c r="AM309" s="5"/>
      <c r="AN309" s="5"/>
    </row>
    <row r="310" spans="1:40" ht="280.8" x14ac:dyDescent="0.3">
      <c r="A310" s="366">
        <v>37</v>
      </c>
      <c r="B310" s="383" t="str">
        <f t="shared" si="19"/>
        <v/>
      </c>
      <c r="C310" s="384" t="str">
        <f ca="1">TEXT(IFERROR(INDEX('Overview - Section A'!$A$37:$A$44,MATCH(G310,'Overview - Section A'!$U$37:$U$44,0)),""),"d-mmm-yy") &amp;" to " &amp; TEXT(IFERROR(INDEX('Overview - Section A'!$E$37:$E$44,MATCH(G310,'Overview - Section A'!$U$37:$U$44,0)),""),"d-mmm-yy")</f>
        <v>1-Jan-18 to 30-Jun-18</v>
      </c>
      <c r="D310" s="461"/>
      <c r="E310" s="461"/>
      <c r="F310" s="458" t="str">
        <f t="shared" si="20"/>
        <v/>
      </c>
      <c r="G310" s="462" t="s">
        <v>410</v>
      </c>
      <c r="H310" s="462"/>
      <c r="I310" s="463" t="b">
        <f t="shared" si="21"/>
        <v>1</v>
      </c>
      <c r="J310" s="463" t="b">
        <f t="shared" si="22"/>
        <v>0</v>
      </c>
      <c r="K310" s="463" t="str">
        <f t="shared" si="23"/>
        <v>a1N36000004vIgCEAU</v>
      </c>
      <c r="L310" s="464" t="s">
        <v>1210</v>
      </c>
      <c r="M310" s="131"/>
      <c r="N310" s="68"/>
      <c r="AM310" s="5"/>
      <c r="AN310" s="5"/>
    </row>
    <row r="311" spans="1:40" ht="280.8" x14ac:dyDescent="0.3">
      <c r="A311" s="366">
        <v>37</v>
      </c>
      <c r="B311" s="383" t="str">
        <f t="shared" si="19"/>
        <v/>
      </c>
      <c r="C311" s="384" t="str">
        <f ca="1">TEXT(IFERROR(INDEX('Overview - Section A'!$A$37:$A$44,MATCH(G311,'Overview - Section A'!$U$37:$U$44,0)),""),"d-mmm-yy") &amp;" to " &amp; TEXT(IFERROR(INDEX('Overview - Section A'!$E$37:$E$44,MATCH(G311,'Overview - Section A'!$U$37:$U$44,0)),""),"d-mmm-yy")</f>
        <v>1-Jul-18 to 31-Dec-18</v>
      </c>
      <c r="D311" s="461"/>
      <c r="E311" s="461"/>
      <c r="F311" s="458" t="str">
        <f t="shared" si="20"/>
        <v/>
      </c>
      <c r="G311" s="462" t="s">
        <v>412</v>
      </c>
      <c r="H311" s="462"/>
      <c r="I311" s="463" t="b">
        <f t="shared" si="21"/>
        <v>1</v>
      </c>
      <c r="J311" s="463" t="b">
        <f t="shared" si="22"/>
        <v>0</v>
      </c>
      <c r="K311" s="463" t="str">
        <f t="shared" si="23"/>
        <v>a1N36000004vIgCEAU</v>
      </c>
      <c r="L311" s="464" t="s">
        <v>1211</v>
      </c>
      <c r="M311" s="131"/>
      <c r="N311" s="68"/>
      <c r="AM311" s="5"/>
      <c r="AN311" s="5"/>
    </row>
    <row r="312" spans="1:40" ht="280.8" x14ac:dyDescent="0.3">
      <c r="A312" s="366">
        <v>37</v>
      </c>
      <c r="B312" s="383" t="str">
        <f t="shared" si="19"/>
        <v/>
      </c>
      <c r="C312" s="384" t="str">
        <f ca="1">TEXT(IFERROR(INDEX('Overview - Section A'!$A$37:$A$44,MATCH(G312,'Overview - Section A'!$U$37:$U$44,0)),""),"d-mmm-yy") &amp;" to " &amp; TEXT(IFERROR(INDEX('Overview - Section A'!$E$37:$E$44,MATCH(G312,'Overview - Section A'!$U$37:$U$44,0)),""),"d-mmm-yy")</f>
        <v>1-Jan-19 to 30-Jun-19</v>
      </c>
      <c r="D312" s="461"/>
      <c r="E312" s="461"/>
      <c r="F312" s="458" t="str">
        <f t="shared" si="20"/>
        <v/>
      </c>
      <c r="G312" s="462" t="s">
        <v>414</v>
      </c>
      <c r="H312" s="462"/>
      <c r="I312" s="463" t="b">
        <f t="shared" si="21"/>
        <v>1</v>
      </c>
      <c r="J312" s="463" t="b">
        <f t="shared" si="22"/>
        <v>0</v>
      </c>
      <c r="K312" s="463" t="str">
        <f t="shared" si="23"/>
        <v>a1N36000004vIgCEAU</v>
      </c>
      <c r="L312" s="464" t="s">
        <v>1212</v>
      </c>
      <c r="M312" s="131"/>
      <c r="N312" s="68"/>
      <c r="AM312" s="5"/>
      <c r="AN312" s="5"/>
    </row>
    <row r="313" spans="1:40" ht="280.8" x14ac:dyDescent="0.3">
      <c r="A313" s="366">
        <v>37</v>
      </c>
      <c r="B313" s="383" t="str">
        <f t="shared" si="19"/>
        <v/>
      </c>
      <c r="C313" s="384" t="str">
        <f ca="1">TEXT(IFERROR(INDEX('Overview - Section A'!$A$37:$A$44,MATCH(G313,'Overview - Section A'!$U$37:$U$44,0)),""),"d-mmm-yy") &amp;" to " &amp; TEXT(IFERROR(INDEX('Overview - Section A'!$E$37:$E$44,MATCH(G313,'Overview - Section A'!$U$37:$U$44,0)),""),"d-mmm-yy")</f>
        <v>1-Jul-19 to 31-Dec-19</v>
      </c>
      <c r="D313" s="461"/>
      <c r="E313" s="461"/>
      <c r="F313" s="458" t="str">
        <f t="shared" si="20"/>
        <v/>
      </c>
      <c r="G313" s="462" t="s">
        <v>416</v>
      </c>
      <c r="H313" s="462"/>
      <c r="I313" s="463" t="b">
        <f t="shared" si="21"/>
        <v>1</v>
      </c>
      <c r="J313" s="463" t="b">
        <f t="shared" si="22"/>
        <v>0</v>
      </c>
      <c r="K313" s="463" t="str">
        <f t="shared" si="23"/>
        <v>a1N36000004vIgCEAU</v>
      </c>
      <c r="L313" s="464" t="s">
        <v>1213</v>
      </c>
      <c r="M313" s="131"/>
      <c r="N313" s="68"/>
      <c r="AM313" s="5"/>
      <c r="AN313" s="5"/>
    </row>
    <row r="314" spans="1:40" ht="280.8" x14ac:dyDescent="0.3">
      <c r="A314" s="366">
        <v>37</v>
      </c>
      <c r="B314" s="383" t="str">
        <f t="shared" si="19"/>
        <v/>
      </c>
      <c r="C314" s="384" t="str">
        <f ca="1">TEXT(IFERROR(INDEX('Overview - Section A'!$A$37:$A$44,MATCH(G314,'Overview - Section A'!$U$37:$U$44,0)),""),"d-mmm-yy") &amp;" to " &amp; TEXT(IFERROR(INDEX('Overview - Section A'!$E$37:$E$44,MATCH(G314,'Overview - Section A'!$U$37:$U$44,0)),""),"d-mmm-yy")</f>
        <v>1-Jan-20 to 30-Jun-20</v>
      </c>
      <c r="D314" s="461"/>
      <c r="E314" s="461"/>
      <c r="F314" s="458" t="str">
        <f t="shared" si="20"/>
        <v/>
      </c>
      <c r="G314" s="462" t="s">
        <v>418</v>
      </c>
      <c r="H314" s="462"/>
      <c r="I314" s="463" t="b">
        <f t="shared" si="21"/>
        <v>1</v>
      </c>
      <c r="J314" s="463" t="b">
        <f t="shared" si="22"/>
        <v>0</v>
      </c>
      <c r="K314" s="463" t="str">
        <f t="shared" si="23"/>
        <v>a1N36000004vIgCEAU</v>
      </c>
      <c r="L314" s="464" t="s">
        <v>1214</v>
      </c>
      <c r="M314" s="131"/>
      <c r="N314" s="68"/>
      <c r="AM314" s="5"/>
      <c r="AN314" s="5"/>
    </row>
    <row r="315" spans="1:40" ht="280.8" x14ac:dyDescent="0.3">
      <c r="A315" s="366">
        <v>37</v>
      </c>
      <c r="B315" s="383" t="str">
        <f t="shared" si="19"/>
        <v/>
      </c>
      <c r="C315" s="384" t="str">
        <f ca="1">TEXT(IFERROR(INDEX('Overview - Section A'!$A$37:$A$44,MATCH(G315,'Overview - Section A'!$U$37:$U$44,0)),""),"d-mmm-yy") &amp;" to " &amp; TEXT(IFERROR(INDEX('Overview - Section A'!$E$37:$E$44,MATCH(G315,'Overview - Section A'!$U$37:$U$44,0)),""),"d-mmm-yy")</f>
        <v>1-Jul-20 to 31-Dec-20</v>
      </c>
      <c r="D315" s="461"/>
      <c r="E315" s="461"/>
      <c r="F315" s="458" t="str">
        <f t="shared" si="20"/>
        <v/>
      </c>
      <c r="G315" s="462" t="s">
        <v>420</v>
      </c>
      <c r="H315" s="462"/>
      <c r="I315" s="463" t="b">
        <f t="shared" si="21"/>
        <v>1</v>
      </c>
      <c r="J315" s="463" t="b">
        <f t="shared" si="22"/>
        <v>0</v>
      </c>
      <c r="K315" s="463" t="str">
        <f t="shared" si="23"/>
        <v>a1N36000004vIgCEAU</v>
      </c>
      <c r="L315" s="464" t="s">
        <v>1215</v>
      </c>
      <c r="M315" s="131"/>
      <c r="N315" s="68"/>
      <c r="AM315" s="5"/>
      <c r="AN315" s="5"/>
    </row>
    <row r="316" spans="1:40" ht="280.8" x14ac:dyDescent="0.3">
      <c r="A316" s="366">
        <v>38</v>
      </c>
      <c r="B316" s="383" t="str">
        <f t="shared" si="19"/>
        <v/>
      </c>
      <c r="C316" s="384" t="str">
        <f ca="1">TEXT(IFERROR(INDEX('Overview - Section A'!$A$37:$A$44,MATCH(G316,'Overview - Section A'!$U$37:$U$44,0)),""),"d-mmm-yy") &amp;" to " &amp; TEXT(IFERROR(INDEX('Overview - Section A'!$E$37:$E$44,MATCH(G316,'Overview - Section A'!$U$37:$U$44,0)),""),"d-mmm-yy")</f>
        <v>1-Jan-18 to 30-Jun-18</v>
      </c>
      <c r="D316" s="461"/>
      <c r="E316" s="461"/>
      <c r="F316" s="458" t="str">
        <f t="shared" si="20"/>
        <v/>
      </c>
      <c r="G316" s="462" t="s">
        <v>410</v>
      </c>
      <c r="H316" s="462"/>
      <c r="I316" s="463" t="b">
        <f t="shared" si="21"/>
        <v>1</v>
      </c>
      <c r="J316" s="463" t="b">
        <f t="shared" si="22"/>
        <v>0</v>
      </c>
      <c r="K316" s="463" t="str">
        <f t="shared" si="23"/>
        <v>a1N36000004vIgDEAU</v>
      </c>
      <c r="L316" s="464" t="s">
        <v>1216</v>
      </c>
      <c r="M316" s="131"/>
      <c r="N316" s="68"/>
      <c r="AM316" s="5"/>
      <c r="AN316" s="5"/>
    </row>
    <row r="317" spans="1:40" ht="280.8" x14ac:dyDescent="0.3">
      <c r="A317" s="366">
        <v>38</v>
      </c>
      <c r="B317" s="383" t="str">
        <f t="shared" si="19"/>
        <v/>
      </c>
      <c r="C317" s="384" t="str">
        <f ca="1">TEXT(IFERROR(INDEX('Overview - Section A'!$A$37:$A$44,MATCH(G317,'Overview - Section A'!$U$37:$U$44,0)),""),"d-mmm-yy") &amp;" to " &amp; TEXT(IFERROR(INDEX('Overview - Section A'!$E$37:$E$44,MATCH(G317,'Overview - Section A'!$U$37:$U$44,0)),""),"d-mmm-yy")</f>
        <v>1-Jul-18 to 31-Dec-18</v>
      </c>
      <c r="D317" s="461"/>
      <c r="E317" s="461"/>
      <c r="F317" s="458" t="str">
        <f t="shared" si="20"/>
        <v/>
      </c>
      <c r="G317" s="462" t="s">
        <v>412</v>
      </c>
      <c r="H317" s="462"/>
      <c r="I317" s="463" t="b">
        <f t="shared" si="21"/>
        <v>1</v>
      </c>
      <c r="J317" s="463" t="b">
        <f t="shared" si="22"/>
        <v>0</v>
      </c>
      <c r="K317" s="463" t="str">
        <f t="shared" si="23"/>
        <v>a1N36000004vIgDEAU</v>
      </c>
      <c r="L317" s="464" t="s">
        <v>1217</v>
      </c>
      <c r="M317" s="131"/>
      <c r="N317" s="68"/>
      <c r="AM317" s="5"/>
      <c r="AN317" s="5"/>
    </row>
    <row r="318" spans="1:40" ht="280.8" x14ac:dyDescent="0.3">
      <c r="A318" s="366">
        <v>38</v>
      </c>
      <c r="B318" s="383" t="str">
        <f t="shared" si="19"/>
        <v/>
      </c>
      <c r="C318" s="384" t="str">
        <f ca="1">TEXT(IFERROR(INDEX('Overview - Section A'!$A$37:$A$44,MATCH(G318,'Overview - Section A'!$U$37:$U$44,0)),""),"d-mmm-yy") &amp;" to " &amp; TEXT(IFERROR(INDEX('Overview - Section A'!$E$37:$E$44,MATCH(G318,'Overview - Section A'!$U$37:$U$44,0)),""),"d-mmm-yy")</f>
        <v>1-Jan-19 to 30-Jun-19</v>
      </c>
      <c r="D318" s="461"/>
      <c r="E318" s="461"/>
      <c r="F318" s="458" t="str">
        <f t="shared" si="20"/>
        <v/>
      </c>
      <c r="G318" s="462" t="s">
        <v>414</v>
      </c>
      <c r="H318" s="462"/>
      <c r="I318" s="463" t="b">
        <f t="shared" si="21"/>
        <v>1</v>
      </c>
      <c r="J318" s="463" t="b">
        <f t="shared" si="22"/>
        <v>0</v>
      </c>
      <c r="K318" s="463" t="str">
        <f t="shared" si="23"/>
        <v>a1N36000004vIgDEAU</v>
      </c>
      <c r="L318" s="464" t="s">
        <v>1218</v>
      </c>
      <c r="M318" s="131"/>
      <c r="N318" s="68"/>
      <c r="AM318" s="5"/>
      <c r="AN318" s="5"/>
    </row>
    <row r="319" spans="1:40" ht="280.8" x14ac:dyDescent="0.3">
      <c r="A319" s="366">
        <v>38</v>
      </c>
      <c r="B319" s="383" t="str">
        <f t="shared" si="19"/>
        <v/>
      </c>
      <c r="C319" s="384" t="str">
        <f ca="1">TEXT(IFERROR(INDEX('Overview - Section A'!$A$37:$A$44,MATCH(G319,'Overview - Section A'!$U$37:$U$44,0)),""),"d-mmm-yy") &amp;" to " &amp; TEXT(IFERROR(INDEX('Overview - Section A'!$E$37:$E$44,MATCH(G319,'Overview - Section A'!$U$37:$U$44,0)),""),"d-mmm-yy")</f>
        <v>1-Jul-19 to 31-Dec-19</v>
      </c>
      <c r="D319" s="461"/>
      <c r="E319" s="461"/>
      <c r="F319" s="458" t="str">
        <f t="shared" si="20"/>
        <v/>
      </c>
      <c r="G319" s="462" t="s">
        <v>416</v>
      </c>
      <c r="H319" s="462"/>
      <c r="I319" s="463" t="b">
        <f t="shared" si="21"/>
        <v>1</v>
      </c>
      <c r="J319" s="463" t="b">
        <f t="shared" si="22"/>
        <v>0</v>
      </c>
      <c r="K319" s="463" t="str">
        <f t="shared" si="23"/>
        <v>a1N36000004vIgDEAU</v>
      </c>
      <c r="L319" s="464" t="s">
        <v>1219</v>
      </c>
      <c r="M319" s="131"/>
      <c r="N319" s="68"/>
      <c r="AM319" s="5"/>
      <c r="AN319" s="5"/>
    </row>
    <row r="320" spans="1:40" ht="280.8" x14ac:dyDescent="0.3">
      <c r="A320" s="366">
        <v>38</v>
      </c>
      <c r="B320" s="383" t="str">
        <f t="shared" si="19"/>
        <v/>
      </c>
      <c r="C320" s="384" t="str">
        <f ca="1">TEXT(IFERROR(INDEX('Overview - Section A'!$A$37:$A$44,MATCH(G320,'Overview - Section A'!$U$37:$U$44,0)),""),"d-mmm-yy") &amp;" to " &amp; TEXT(IFERROR(INDEX('Overview - Section A'!$E$37:$E$44,MATCH(G320,'Overview - Section A'!$U$37:$U$44,0)),""),"d-mmm-yy")</f>
        <v>1-Jan-20 to 30-Jun-20</v>
      </c>
      <c r="D320" s="461"/>
      <c r="E320" s="461"/>
      <c r="F320" s="458" t="str">
        <f t="shared" si="20"/>
        <v/>
      </c>
      <c r="G320" s="462" t="s">
        <v>418</v>
      </c>
      <c r="H320" s="462"/>
      <c r="I320" s="463" t="b">
        <f t="shared" si="21"/>
        <v>1</v>
      </c>
      <c r="J320" s="463" t="b">
        <f t="shared" si="22"/>
        <v>0</v>
      </c>
      <c r="K320" s="463" t="str">
        <f t="shared" si="23"/>
        <v>a1N36000004vIgDEAU</v>
      </c>
      <c r="L320" s="464" t="s">
        <v>1220</v>
      </c>
      <c r="M320" s="131"/>
      <c r="N320" s="68"/>
      <c r="AM320" s="5"/>
      <c r="AN320" s="5"/>
    </row>
    <row r="321" spans="1:40" ht="280.8" x14ac:dyDescent="0.3">
      <c r="A321" s="366">
        <v>38</v>
      </c>
      <c r="B321" s="383" t="str">
        <f t="shared" si="19"/>
        <v/>
      </c>
      <c r="C321" s="384" t="str">
        <f ca="1">TEXT(IFERROR(INDEX('Overview - Section A'!$A$37:$A$44,MATCH(G321,'Overview - Section A'!$U$37:$U$44,0)),""),"d-mmm-yy") &amp;" to " &amp; TEXT(IFERROR(INDEX('Overview - Section A'!$E$37:$E$44,MATCH(G321,'Overview - Section A'!$U$37:$U$44,0)),""),"d-mmm-yy")</f>
        <v>1-Jul-20 to 31-Dec-20</v>
      </c>
      <c r="D321" s="461"/>
      <c r="E321" s="461"/>
      <c r="F321" s="458" t="str">
        <f t="shared" si="20"/>
        <v/>
      </c>
      <c r="G321" s="462" t="s">
        <v>420</v>
      </c>
      <c r="H321" s="462"/>
      <c r="I321" s="463" t="b">
        <f t="shared" si="21"/>
        <v>1</v>
      </c>
      <c r="J321" s="463" t="b">
        <f t="shared" si="22"/>
        <v>0</v>
      </c>
      <c r="K321" s="463" t="str">
        <f t="shared" si="23"/>
        <v>a1N36000004vIgDEAU</v>
      </c>
      <c r="L321" s="464" t="s">
        <v>1221</v>
      </c>
      <c r="M321" s="131"/>
      <c r="N321" s="68"/>
      <c r="AM321" s="5"/>
      <c r="AN321" s="5"/>
    </row>
    <row r="322" spans="1:40" ht="280.8" x14ac:dyDescent="0.3">
      <c r="A322" s="366">
        <v>39</v>
      </c>
      <c r="B322" s="383" t="str">
        <f t="shared" si="19"/>
        <v/>
      </c>
      <c r="C322" s="384" t="str">
        <f ca="1">TEXT(IFERROR(INDEX('Overview - Section A'!$A$37:$A$44,MATCH(G322,'Overview - Section A'!$U$37:$U$44,0)),""),"d-mmm-yy") &amp;" to " &amp; TEXT(IFERROR(INDEX('Overview - Section A'!$E$37:$E$44,MATCH(G322,'Overview - Section A'!$U$37:$U$44,0)),""),"d-mmm-yy")</f>
        <v>1-Jan-18 to 30-Jun-18</v>
      </c>
      <c r="D322" s="461"/>
      <c r="E322" s="461"/>
      <c r="F322" s="458" t="str">
        <f t="shared" si="20"/>
        <v/>
      </c>
      <c r="G322" s="462" t="s">
        <v>410</v>
      </c>
      <c r="H322" s="462"/>
      <c r="I322" s="463" t="b">
        <f t="shared" si="21"/>
        <v>1</v>
      </c>
      <c r="J322" s="463" t="b">
        <f t="shared" si="22"/>
        <v>0</v>
      </c>
      <c r="K322" s="463" t="str">
        <f t="shared" si="23"/>
        <v>a1N36000004vIgEEAU</v>
      </c>
      <c r="L322" s="464" t="s">
        <v>1222</v>
      </c>
      <c r="M322" s="131"/>
      <c r="N322" s="68"/>
      <c r="AM322" s="5"/>
      <c r="AN322" s="5"/>
    </row>
    <row r="323" spans="1:40" ht="280.8" x14ac:dyDescent="0.3">
      <c r="A323" s="366">
        <v>39</v>
      </c>
      <c r="B323" s="383" t="str">
        <f t="shared" si="19"/>
        <v/>
      </c>
      <c r="C323" s="384" t="str">
        <f ca="1">TEXT(IFERROR(INDEX('Overview - Section A'!$A$37:$A$44,MATCH(G323,'Overview - Section A'!$U$37:$U$44,0)),""),"d-mmm-yy") &amp;" to " &amp; TEXT(IFERROR(INDEX('Overview - Section A'!$E$37:$E$44,MATCH(G323,'Overview - Section A'!$U$37:$U$44,0)),""),"d-mmm-yy")</f>
        <v>1-Jul-18 to 31-Dec-18</v>
      </c>
      <c r="D323" s="461"/>
      <c r="E323" s="461"/>
      <c r="F323" s="458" t="str">
        <f t="shared" si="20"/>
        <v/>
      </c>
      <c r="G323" s="462" t="s">
        <v>412</v>
      </c>
      <c r="H323" s="462"/>
      <c r="I323" s="463" t="b">
        <f t="shared" si="21"/>
        <v>1</v>
      </c>
      <c r="J323" s="463" t="b">
        <f t="shared" si="22"/>
        <v>0</v>
      </c>
      <c r="K323" s="463" t="str">
        <f t="shared" si="23"/>
        <v>a1N36000004vIgEEAU</v>
      </c>
      <c r="L323" s="464" t="s">
        <v>1223</v>
      </c>
      <c r="M323" s="131"/>
      <c r="N323" s="68"/>
      <c r="AM323" s="5"/>
      <c r="AN323" s="5"/>
    </row>
    <row r="324" spans="1:40" ht="280.8" x14ac:dyDescent="0.3">
      <c r="A324" s="366">
        <v>39</v>
      </c>
      <c r="B324" s="383" t="str">
        <f t="shared" si="19"/>
        <v/>
      </c>
      <c r="C324" s="384" t="str">
        <f ca="1">TEXT(IFERROR(INDEX('Overview - Section A'!$A$37:$A$44,MATCH(G324,'Overview - Section A'!$U$37:$U$44,0)),""),"d-mmm-yy") &amp;" to " &amp; TEXT(IFERROR(INDEX('Overview - Section A'!$E$37:$E$44,MATCH(G324,'Overview - Section A'!$U$37:$U$44,0)),""),"d-mmm-yy")</f>
        <v>1-Jan-19 to 30-Jun-19</v>
      </c>
      <c r="D324" s="461"/>
      <c r="E324" s="461"/>
      <c r="F324" s="458" t="str">
        <f t="shared" si="20"/>
        <v/>
      </c>
      <c r="G324" s="462" t="s">
        <v>414</v>
      </c>
      <c r="H324" s="462"/>
      <c r="I324" s="463" t="b">
        <f t="shared" si="21"/>
        <v>1</v>
      </c>
      <c r="J324" s="463" t="b">
        <f t="shared" si="22"/>
        <v>0</v>
      </c>
      <c r="K324" s="463" t="str">
        <f t="shared" si="23"/>
        <v>a1N36000004vIgEEAU</v>
      </c>
      <c r="L324" s="464" t="s">
        <v>1224</v>
      </c>
      <c r="M324" s="131"/>
      <c r="N324" s="68"/>
      <c r="AM324" s="5"/>
      <c r="AN324" s="5"/>
    </row>
    <row r="325" spans="1:40" ht="280.8" x14ac:dyDescent="0.3">
      <c r="A325" s="366">
        <v>39</v>
      </c>
      <c r="B325" s="383" t="str">
        <f t="shared" si="19"/>
        <v/>
      </c>
      <c r="C325" s="384" t="str">
        <f ca="1">TEXT(IFERROR(INDEX('Overview - Section A'!$A$37:$A$44,MATCH(G325,'Overview - Section A'!$U$37:$U$44,0)),""),"d-mmm-yy") &amp;" to " &amp; TEXT(IFERROR(INDEX('Overview - Section A'!$E$37:$E$44,MATCH(G325,'Overview - Section A'!$U$37:$U$44,0)),""),"d-mmm-yy")</f>
        <v>1-Jul-19 to 31-Dec-19</v>
      </c>
      <c r="D325" s="461"/>
      <c r="E325" s="461"/>
      <c r="F325" s="458" t="str">
        <f t="shared" si="20"/>
        <v/>
      </c>
      <c r="G325" s="462" t="s">
        <v>416</v>
      </c>
      <c r="H325" s="462"/>
      <c r="I325" s="463" t="b">
        <f t="shared" si="21"/>
        <v>1</v>
      </c>
      <c r="J325" s="463" t="b">
        <f t="shared" si="22"/>
        <v>0</v>
      </c>
      <c r="K325" s="463" t="str">
        <f t="shared" si="23"/>
        <v>a1N36000004vIgEEAU</v>
      </c>
      <c r="L325" s="464" t="s">
        <v>1225</v>
      </c>
      <c r="M325" s="131"/>
      <c r="N325" s="68"/>
      <c r="AM325" s="5"/>
      <c r="AN325" s="5"/>
    </row>
    <row r="326" spans="1:40" ht="280.8" x14ac:dyDescent="0.3">
      <c r="A326" s="366">
        <v>39</v>
      </c>
      <c r="B326" s="383" t="str">
        <f t="shared" si="19"/>
        <v/>
      </c>
      <c r="C326" s="384" t="str">
        <f ca="1">TEXT(IFERROR(INDEX('Overview - Section A'!$A$37:$A$44,MATCH(G326,'Overview - Section A'!$U$37:$U$44,0)),""),"d-mmm-yy") &amp;" to " &amp; TEXT(IFERROR(INDEX('Overview - Section A'!$E$37:$E$44,MATCH(G326,'Overview - Section A'!$U$37:$U$44,0)),""),"d-mmm-yy")</f>
        <v>1-Jan-20 to 30-Jun-20</v>
      </c>
      <c r="D326" s="461"/>
      <c r="E326" s="461"/>
      <c r="F326" s="458" t="str">
        <f t="shared" si="20"/>
        <v/>
      </c>
      <c r="G326" s="462" t="s">
        <v>418</v>
      </c>
      <c r="H326" s="462"/>
      <c r="I326" s="463" t="b">
        <f t="shared" si="21"/>
        <v>1</v>
      </c>
      <c r="J326" s="463" t="b">
        <f t="shared" si="22"/>
        <v>0</v>
      </c>
      <c r="K326" s="463" t="str">
        <f t="shared" si="23"/>
        <v>a1N36000004vIgEEAU</v>
      </c>
      <c r="L326" s="464" t="s">
        <v>1226</v>
      </c>
      <c r="M326" s="131"/>
      <c r="N326" s="68"/>
      <c r="AM326" s="5"/>
      <c r="AN326" s="5"/>
    </row>
    <row r="327" spans="1:40" ht="280.8" x14ac:dyDescent="0.3">
      <c r="A327" s="366">
        <v>39</v>
      </c>
      <c r="B327" s="383" t="str">
        <f t="shared" si="19"/>
        <v/>
      </c>
      <c r="C327" s="384" t="str">
        <f ca="1">TEXT(IFERROR(INDEX('Overview - Section A'!$A$37:$A$44,MATCH(G327,'Overview - Section A'!$U$37:$U$44,0)),""),"d-mmm-yy") &amp;" to " &amp; TEXT(IFERROR(INDEX('Overview - Section A'!$E$37:$E$44,MATCH(G327,'Overview - Section A'!$U$37:$U$44,0)),""),"d-mmm-yy")</f>
        <v>1-Jul-20 to 31-Dec-20</v>
      </c>
      <c r="D327" s="461"/>
      <c r="E327" s="461"/>
      <c r="F327" s="458" t="str">
        <f t="shared" si="20"/>
        <v/>
      </c>
      <c r="G327" s="462" t="s">
        <v>420</v>
      </c>
      <c r="H327" s="462"/>
      <c r="I327" s="463" t="b">
        <f t="shared" si="21"/>
        <v>1</v>
      </c>
      <c r="J327" s="463" t="b">
        <f t="shared" si="22"/>
        <v>0</v>
      </c>
      <c r="K327" s="463" t="str">
        <f t="shared" si="23"/>
        <v>a1N36000004vIgEEAU</v>
      </c>
      <c r="L327" s="464" t="s">
        <v>1227</v>
      </c>
      <c r="M327" s="131"/>
      <c r="N327" s="68"/>
      <c r="AM327" s="5"/>
      <c r="AN327" s="5"/>
    </row>
    <row r="328" spans="1:40" ht="280.8" x14ac:dyDescent="0.3">
      <c r="A328" s="366">
        <v>40</v>
      </c>
      <c r="B328" s="383" t="str">
        <f t="shared" si="19"/>
        <v/>
      </c>
      <c r="C328" s="384" t="str">
        <f ca="1">TEXT(IFERROR(INDEX('Overview - Section A'!$A$37:$A$44,MATCH(G328,'Overview - Section A'!$U$37:$U$44,0)),""),"d-mmm-yy") &amp;" to " &amp; TEXT(IFERROR(INDEX('Overview - Section A'!$E$37:$E$44,MATCH(G328,'Overview - Section A'!$U$37:$U$44,0)),""),"d-mmm-yy")</f>
        <v>1-Jan-18 to 30-Jun-18</v>
      </c>
      <c r="D328" s="461"/>
      <c r="E328" s="461"/>
      <c r="F328" s="458" t="str">
        <f t="shared" si="20"/>
        <v/>
      </c>
      <c r="G328" s="462" t="s">
        <v>410</v>
      </c>
      <c r="H328" s="462"/>
      <c r="I328" s="463" t="b">
        <f t="shared" si="21"/>
        <v>1</v>
      </c>
      <c r="J328" s="463" t="b">
        <f t="shared" si="22"/>
        <v>0</v>
      </c>
      <c r="K328" s="463" t="str">
        <f t="shared" si="23"/>
        <v>a1N36000004vIgFEAU</v>
      </c>
      <c r="L328" s="464" t="s">
        <v>1228</v>
      </c>
      <c r="M328" s="131"/>
      <c r="N328" s="68"/>
      <c r="AM328" s="5"/>
      <c r="AN328" s="5"/>
    </row>
    <row r="329" spans="1:40" ht="280.8" x14ac:dyDescent="0.3">
      <c r="A329" s="366">
        <v>40</v>
      </c>
      <c r="B329" s="383" t="str">
        <f t="shared" si="19"/>
        <v/>
      </c>
      <c r="C329" s="384" t="str">
        <f ca="1">TEXT(IFERROR(INDEX('Overview - Section A'!$A$37:$A$44,MATCH(G329,'Overview - Section A'!$U$37:$U$44,0)),""),"d-mmm-yy") &amp;" to " &amp; TEXT(IFERROR(INDEX('Overview - Section A'!$E$37:$E$44,MATCH(G329,'Overview - Section A'!$U$37:$U$44,0)),""),"d-mmm-yy")</f>
        <v>1-Jul-18 to 31-Dec-18</v>
      </c>
      <c r="D329" s="461"/>
      <c r="E329" s="461"/>
      <c r="F329" s="458" t="str">
        <f t="shared" si="20"/>
        <v/>
      </c>
      <c r="G329" s="462" t="s">
        <v>412</v>
      </c>
      <c r="H329" s="462"/>
      <c r="I329" s="463" t="b">
        <f t="shared" si="21"/>
        <v>1</v>
      </c>
      <c r="J329" s="463" t="b">
        <f t="shared" si="22"/>
        <v>0</v>
      </c>
      <c r="K329" s="463" t="str">
        <f t="shared" si="23"/>
        <v>a1N36000004vIgFEAU</v>
      </c>
      <c r="L329" s="464" t="s">
        <v>1229</v>
      </c>
      <c r="M329" s="131"/>
      <c r="N329" s="68"/>
      <c r="AM329" s="5"/>
      <c r="AN329" s="5"/>
    </row>
    <row r="330" spans="1:40" ht="280.8" x14ac:dyDescent="0.3">
      <c r="A330" s="366">
        <v>40</v>
      </c>
      <c r="B330" s="383" t="str">
        <f t="shared" si="19"/>
        <v/>
      </c>
      <c r="C330" s="384" t="str">
        <f ca="1">TEXT(IFERROR(INDEX('Overview - Section A'!$A$37:$A$44,MATCH(G330,'Overview - Section A'!$U$37:$U$44,0)),""),"d-mmm-yy") &amp;" to " &amp; TEXT(IFERROR(INDEX('Overview - Section A'!$E$37:$E$44,MATCH(G330,'Overview - Section A'!$U$37:$U$44,0)),""),"d-mmm-yy")</f>
        <v>1-Jan-19 to 30-Jun-19</v>
      </c>
      <c r="D330" s="461"/>
      <c r="E330" s="461"/>
      <c r="F330" s="458" t="str">
        <f t="shared" si="20"/>
        <v/>
      </c>
      <c r="G330" s="462" t="s">
        <v>414</v>
      </c>
      <c r="H330" s="462"/>
      <c r="I330" s="463" t="b">
        <f t="shared" si="21"/>
        <v>1</v>
      </c>
      <c r="J330" s="463" t="b">
        <f t="shared" si="22"/>
        <v>0</v>
      </c>
      <c r="K330" s="463" t="str">
        <f t="shared" si="23"/>
        <v>a1N36000004vIgFEAU</v>
      </c>
      <c r="L330" s="464" t="s">
        <v>1230</v>
      </c>
      <c r="M330" s="131"/>
      <c r="N330" s="68"/>
      <c r="AM330" s="5"/>
      <c r="AN330" s="5"/>
    </row>
    <row r="331" spans="1:40" ht="280.8" x14ac:dyDescent="0.3">
      <c r="A331" s="366">
        <v>40</v>
      </c>
      <c r="B331" s="383" t="str">
        <f t="shared" si="19"/>
        <v/>
      </c>
      <c r="C331" s="384" t="str">
        <f ca="1">TEXT(IFERROR(INDEX('Overview - Section A'!$A$37:$A$44,MATCH(G331,'Overview - Section A'!$U$37:$U$44,0)),""),"d-mmm-yy") &amp;" to " &amp; TEXT(IFERROR(INDEX('Overview - Section A'!$E$37:$E$44,MATCH(G331,'Overview - Section A'!$U$37:$U$44,0)),""),"d-mmm-yy")</f>
        <v>1-Jul-19 to 31-Dec-19</v>
      </c>
      <c r="D331" s="461"/>
      <c r="E331" s="461"/>
      <c r="F331" s="458" t="str">
        <f t="shared" si="20"/>
        <v/>
      </c>
      <c r="G331" s="462" t="s">
        <v>416</v>
      </c>
      <c r="H331" s="462"/>
      <c r="I331" s="463" t="b">
        <f t="shared" si="21"/>
        <v>1</v>
      </c>
      <c r="J331" s="463" t="b">
        <f t="shared" si="22"/>
        <v>0</v>
      </c>
      <c r="K331" s="463" t="str">
        <f t="shared" si="23"/>
        <v>a1N36000004vIgFEAU</v>
      </c>
      <c r="L331" s="464" t="s">
        <v>1231</v>
      </c>
      <c r="M331" s="131"/>
      <c r="N331" s="68"/>
      <c r="AM331" s="5"/>
      <c r="AN331" s="5"/>
    </row>
    <row r="332" spans="1:40" ht="280.8" x14ac:dyDescent="0.3">
      <c r="A332" s="366">
        <v>40</v>
      </c>
      <c r="B332" s="383" t="str">
        <f t="shared" si="19"/>
        <v/>
      </c>
      <c r="C332" s="384" t="str">
        <f ca="1">TEXT(IFERROR(INDEX('Overview - Section A'!$A$37:$A$44,MATCH(G332,'Overview - Section A'!$U$37:$U$44,0)),""),"d-mmm-yy") &amp;" to " &amp; TEXT(IFERROR(INDEX('Overview - Section A'!$E$37:$E$44,MATCH(G332,'Overview - Section A'!$U$37:$U$44,0)),""),"d-mmm-yy")</f>
        <v>1-Jan-20 to 30-Jun-20</v>
      </c>
      <c r="D332" s="461"/>
      <c r="E332" s="461"/>
      <c r="F332" s="458" t="str">
        <f t="shared" si="20"/>
        <v/>
      </c>
      <c r="G332" s="462" t="s">
        <v>418</v>
      </c>
      <c r="H332" s="462"/>
      <c r="I332" s="463" t="b">
        <f t="shared" si="21"/>
        <v>1</v>
      </c>
      <c r="J332" s="463" t="b">
        <f t="shared" si="22"/>
        <v>0</v>
      </c>
      <c r="K332" s="463" t="str">
        <f t="shared" si="23"/>
        <v>a1N36000004vIgFEAU</v>
      </c>
      <c r="L332" s="464" t="s">
        <v>1232</v>
      </c>
      <c r="M332" s="131"/>
      <c r="N332" s="68"/>
      <c r="AM332" s="5"/>
      <c r="AN332" s="5"/>
    </row>
    <row r="333" spans="1:40" ht="280.8" x14ac:dyDescent="0.3">
      <c r="A333" s="366">
        <v>40</v>
      </c>
      <c r="B333" s="383" t="str">
        <f t="shared" si="19"/>
        <v/>
      </c>
      <c r="C333" s="384" t="str">
        <f ca="1">TEXT(IFERROR(INDEX('Overview - Section A'!$A$37:$A$44,MATCH(G333,'Overview - Section A'!$U$37:$U$44,0)),""),"d-mmm-yy") &amp;" to " &amp; TEXT(IFERROR(INDEX('Overview - Section A'!$E$37:$E$44,MATCH(G333,'Overview - Section A'!$U$37:$U$44,0)),""),"d-mmm-yy")</f>
        <v>1-Jul-20 to 31-Dec-20</v>
      </c>
      <c r="D333" s="461"/>
      <c r="E333" s="461"/>
      <c r="F333" s="458" t="str">
        <f t="shared" si="20"/>
        <v/>
      </c>
      <c r="G333" s="462" t="s">
        <v>420</v>
      </c>
      <c r="H333" s="462"/>
      <c r="I333" s="463" t="b">
        <f t="shared" si="21"/>
        <v>1</v>
      </c>
      <c r="J333" s="463" t="b">
        <f t="shared" si="22"/>
        <v>0</v>
      </c>
      <c r="K333" s="463" t="str">
        <f t="shared" si="23"/>
        <v>a1N36000004vIgFEAU</v>
      </c>
      <c r="L333" s="464" t="s">
        <v>1233</v>
      </c>
      <c r="M333" s="131"/>
      <c r="N333" s="68"/>
      <c r="AM333" s="5"/>
      <c r="AN333" s="5"/>
    </row>
    <row r="334" spans="1:40" ht="280.8" x14ac:dyDescent="0.3">
      <c r="A334" s="366">
        <v>41</v>
      </c>
      <c r="B334" s="383" t="str">
        <f t="shared" si="19"/>
        <v/>
      </c>
      <c r="C334" s="384" t="str">
        <f ca="1">TEXT(IFERROR(INDEX('Overview - Section A'!$A$37:$A$44,MATCH(G334,'Overview - Section A'!$U$37:$U$44,0)),""),"d-mmm-yy") &amp;" to " &amp; TEXT(IFERROR(INDEX('Overview - Section A'!$E$37:$E$44,MATCH(G334,'Overview - Section A'!$U$37:$U$44,0)),""),"d-mmm-yy")</f>
        <v>1-Jan-18 to 30-Jun-18</v>
      </c>
      <c r="D334" s="461"/>
      <c r="E334" s="461"/>
      <c r="F334" s="458" t="str">
        <f t="shared" si="20"/>
        <v/>
      </c>
      <c r="G334" s="462" t="s">
        <v>410</v>
      </c>
      <c r="H334" s="462"/>
      <c r="I334" s="463" t="b">
        <f t="shared" si="21"/>
        <v>1</v>
      </c>
      <c r="J334" s="463" t="b">
        <f t="shared" si="22"/>
        <v>0</v>
      </c>
      <c r="K334" s="463" t="str">
        <f t="shared" si="23"/>
        <v>a1N36000004vIgGEAU</v>
      </c>
      <c r="L334" s="464" t="s">
        <v>1234</v>
      </c>
      <c r="M334" s="131"/>
      <c r="N334" s="68"/>
      <c r="AM334" s="5"/>
      <c r="AN334" s="5"/>
    </row>
    <row r="335" spans="1:40" ht="280.8" x14ac:dyDescent="0.3">
      <c r="A335" s="366">
        <v>41</v>
      </c>
      <c r="B335" s="383" t="str">
        <f t="shared" si="19"/>
        <v/>
      </c>
      <c r="C335" s="384" t="str">
        <f ca="1">TEXT(IFERROR(INDEX('Overview - Section A'!$A$37:$A$44,MATCH(G335,'Overview - Section A'!$U$37:$U$44,0)),""),"d-mmm-yy") &amp;" to " &amp; TEXT(IFERROR(INDEX('Overview - Section A'!$E$37:$E$44,MATCH(G335,'Overview - Section A'!$U$37:$U$44,0)),""),"d-mmm-yy")</f>
        <v>1-Jul-18 to 31-Dec-18</v>
      </c>
      <c r="D335" s="461"/>
      <c r="E335" s="461"/>
      <c r="F335" s="458" t="str">
        <f t="shared" si="20"/>
        <v/>
      </c>
      <c r="G335" s="462" t="s">
        <v>412</v>
      </c>
      <c r="H335" s="462"/>
      <c r="I335" s="463" t="b">
        <f t="shared" si="21"/>
        <v>1</v>
      </c>
      <c r="J335" s="463" t="b">
        <f t="shared" si="22"/>
        <v>0</v>
      </c>
      <c r="K335" s="463" t="str">
        <f t="shared" si="23"/>
        <v>a1N36000004vIgGEAU</v>
      </c>
      <c r="L335" s="464" t="s">
        <v>1235</v>
      </c>
      <c r="M335" s="131"/>
      <c r="N335" s="68"/>
      <c r="AM335" s="5"/>
      <c r="AN335" s="5"/>
    </row>
    <row r="336" spans="1:40" ht="280.8" x14ac:dyDescent="0.3">
      <c r="A336" s="366">
        <v>41</v>
      </c>
      <c r="B336" s="383" t="str">
        <f t="shared" si="19"/>
        <v/>
      </c>
      <c r="C336" s="384" t="str">
        <f ca="1">TEXT(IFERROR(INDEX('Overview - Section A'!$A$37:$A$44,MATCH(G336,'Overview - Section A'!$U$37:$U$44,0)),""),"d-mmm-yy") &amp;" to " &amp; TEXT(IFERROR(INDEX('Overview - Section A'!$E$37:$E$44,MATCH(G336,'Overview - Section A'!$U$37:$U$44,0)),""),"d-mmm-yy")</f>
        <v>1-Jan-19 to 30-Jun-19</v>
      </c>
      <c r="D336" s="461"/>
      <c r="E336" s="461"/>
      <c r="F336" s="458" t="str">
        <f t="shared" si="20"/>
        <v/>
      </c>
      <c r="G336" s="462" t="s">
        <v>414</v>
      </c>
      <c r="H336" s="462"/>
      <c r="I336" s="463" t="b">
        <f t="shared" si="21"/>
        <v>1</v>
      </c>
      <c r="J336" s="463" t="b">
        <f t="shared" si="22"/>
        <v>0</v>
      </c>
      <c r="K336" s="463" t="str">
        <f t="shared" si="23"/>
        <v>a1N36000004vIgGEAU</v>
      </c>
      <c r="L336" s="464" t="s">
        <v>1236</v>
      </c>
      <c r="M336" s="131"/>
      <c r="N336" s="68"/>
      <c r="AM336" s="5"/>
      <c r="AN336" s="5"/>
    </row>
    <row r="337" spans="1:40" ht="280.8" x14ac:dyDescent="0.3">
      <c r="A337" s="366">
        <v>41</v>
      </c>
      <c r="B337" s="383" t="str">
        <f t="shared" si="19"/>
        <v/>
      </c>
      <c r="C337" s="384" t="str">
        <f ca="1">TEXT(IFERROR(INDEX('Overview - Section A'!$A$37:$A$44,MATCH(G337,'Overview - Section A'!$U$37:$U$44,0)),""),"d-mmm-yy") &amp;" to " &amp; TEXT(IFERROR(INDEX('Overview - Section A'!$E$37:$E$44,MATCH(G337,'Overview - Section A'!$U$37:$U$44,0)),""),"d-mmm-yy")</f>
        <v>1-Jul-19 to 31-Dec-19</v>
      </c>
      <c r="D337" s="461"/>
      <c r="E337" s="461"/>
      <c r="F337" s="458" t="str">
        <f t="shared" si="20"/>
        <v/>
      </c>
      <c r="G337" s="462" t="s">
        <v>416</v>
      </c>
      <c r="H337" s="462"/>
      <c r="I337" s="463" t="b">
        <f t="shared" si="21"/>
        <v>1</v>
      </c>
      <c r="J337" s="463" t="b">
        <f t="shared" si="22"/>
        <v>0</v>
      </c>
      <c r="K337" s="463" t="str">
        <f t="shared" si="23"/>
        <v>a1N36000004vIgGEAU</v>
      </c>
      <c r="L337" s="464" t="s">
        <v>1237</v>
      </c>
      <c r="M337" s="131"/>
      <c r="N337" s="68"/>
      <c r="AM337" s="5"/>
      <c r="AN337" s="5"/>
    </row>
    <row r="338" spans="1:40" ht="280.8" x14ac:dyDescent="0.3">
      <c r="A338" s="366">
        <v>41</v>
      </c>
      <c r="B338" s="383" t="str">
        <f t="shared" si="19"/>
        <v/>
      </c>
      <c r="C338" s="384" t="str">
        <f ca="1">TEXT(IFERROR(INDEX('Overview - Section A'!$A$37:$A$44,MATCH(G338,'Overview - Section A'!$U$37:$U$44,0)),""),"d-mmm-yy") &amp;" to " &amp; TEXT(IFERROR(INDEX('Overview - Section A'!$E$37:$E$44,MATCH(G338,'Overview - Section A'!$U$37:$U$44,0)),""),"d-mmm-yy")</f>
        <v>1-Jan-20 to 30-Jun-20</v>
      </c>
      <c r="D338" s="461"/>
      <c r="E338" s="461"/>
      <c r="F338" s="458" t="str">
        <f t="shared" si="20"/>
        <v/>
      </c>
      <c r="G338" s="462" t="s">
        <v>418</v>
      </c>
      <c r="H338" s="462"/>
      <c r="I338" s="463" t="b">
        <f t="shared" si="21"/>
        <v>1</v>
      </c>
      <c r="J338" s="463" t="b">
        <f t="shared" si="22"/>
        <v>0</v>
      </c>
      <c r="K338" s="463" t="str">
        <f t="shared" si="23"/>
        <v>a1N36000004vIgGEAU</v>
      </c>
      <c r="L338" s="464" t="s">
        <v>1238</v>
      </c>
      <c r="M338" s="131"/>
      <c r="N338" s="68"/>
      <c r="AM338" s="5"/>
      <c r="AN338" s="5"/>
    </row>
    <row r="339" spans="1:40" ht="280.8" x14ac:dyDescent="0.3">
      <c r="A339" s="366">
        <v>41</v>
      </c>
      <c r="B339" s="383" t="str">
        <f t="shared" si="19"/>
        <v/>
      </c>
      <c r="C339" s="384" t="str">
        <f ca="1">TEXT(IFERROR(INDEX('Overview - Section A'!$A$37:$A$44,MATCH(G339,'Overview - Section A'!$U$37:$U$44,0)),""),"d-mmm-yy") &amp;" to " &amp; TEXT(IFERROR(INDEX('Overview - Section A'!$E$37:$E$44,MATCH(G339,'Overview - Section A'!$U$37:$U$44,0)),""),"d-mmm-yy")</f>
        <v>1-Jul-20 to 31-Dec-20</v>
      </c>
      <c r="D339" s="461"/>
      <c r="E339" s="461"/>
      <c r="F339" s="458" t="str">
        <f t="shared" si="20"/>
        <v/>
      </c>
      <c r="G339" s="462" t="s">
        <v>420</v>
      </c>
      <c r="H339" s="462"/>
      <c r="I339" s="463" t="b">
        <f t="shared" si="21"/>
        <v>1</v>
      </c>
      <c r="J339" s="463" t="b">
        <f t="shared" si="22"/>
        <v>0</v>
      </c>
      <c r="K339" s="463" t="str">
        <f t="shared" si="23"/>
        <v>a1N36000004vIgGEAU</v>
      </c>
      <c r="L339" s="464" t="s">
        <v>1239</v>
      </c>
      <c r="M339" s="131"/>
      <c r="N339" s="68"/>
      <c r="AM339" s="5"/>
      <c r="AN339" s="5"/>
    </row>
    <row r="340" spans="1:40" ht="280.8" x14ac:dyDescent="0.3">
      <c r="A340" s="366">
        <v>42</v>
      </c>
      <c r="B340" s="383" t="str">
        <f t="shared" si="19"/>
        <v/>
      </c>
      <c r="C340" s="384" t="str">
        <f ca="1">TEXT(IFERROR(INDEX('Overview - Section A'!$A$37:$A$44,MATCH(G340,'Overview - Section A'!$U$37:$U$44,0)),""),"d-mmm-yy") &amp;" to " &amp; TEXT(IFERROR(INDEX('Overview - Section A'!$E$37:$E$44,MATCH(G340,'Overview - Section A'!$U$37:$U$44,0)),""),"d-mmm-yy")</f>
        <v>1-Jan-18 to 30-Jun-18</v>
      </c>
      <c r="D340" s="461"/>
      <c r="E340" s="461"/>
      <c r="F340" s="458" t="str">
        <f t="shared" si="20"/>
        <v/>
      </c>
      <c r="G340" s="462" t="s">
        <v>410</v>
      </c>
      <c r="H340" s="462"/>
      <c r="I340" s="463" t="b">
        <f t="shared" si="21"/>
        <v>1</v>
      </c>
      <c r="J340" s="463" t="b">
        <f t="shared" si="22"/>
        <v>0</v>
      </c>
      <c r="K340" s="463" t="str">
        <f t="shared" si="23"/>
        <v>a1N36000004vIgHEAU</v>
      </c>
      <c r="L340" s="464" t="s">
        <v>1240</v>
      </c>
      <c r="M340" s="131"/>
      <c r="N340" s="68"/>
      <c r="AM340" s="5"/>
      <c r="AN340" s="5"/>
    </row>
    <row r="341" spans="1:40" ht="280.8" x14ac:dyDescent="0.3">
      <c r="A341" s="366">
        <v>42</v>
      </c>
      <c r="B341" s="383" t="str">
        <f t="shared" si="19"/>
        <v/>
      </c>
      <c r="C341" s="384" t="str">
        <f ca="1">TEXT(IFERROR(INDEX('Overview - Section A'!$A$37:$A$44,MATCH(G341,'Overview - Section A'!$U$37:$U$44,0)),""),"d-mmm-yy") &amp;" to " &amp; TEXT(IFERROR(INDEX('Overview - Section A'!$E$37:$E$44,MATCH(G341,'Overview - Section A'!$U$37:$U$44,0)),""),"d-mmm-yy")</f>
        <v>1-Jul-18 to 31-Dec-18</v>
      </c>
      <c r="D341" s="461"/>
      <c r="E341" s="461"/>
      <c r="F341" s="458" t="str">
        <f t="shared" si="20"/>
        <v/>
      </c>
      <c r="G341" s="462" t="s">
        <v>412</v>
      </c>
      <c r="H341" s="462"/>
      <c r="I341" s="463" t="b">
        <f t="shared" si="21"/>
        <v>1</v>
      </c>
      <c r="J341" s="463" t="b">
        <f t="shared" si="22"/>
        <v>0</v>
      </c>
      <c r="K341" s="463" t="str">
        <f t="shared" si="23"/>
        <v>a1N36000004vIgHEAU</v>
      </c>
      <c r="L341" s="464" t="s">
        <v>1241</v>
      </c>
      <c r="M341" s="131"/>
      <c r="N341" s="68"/>
      <c r="AM341" s="5"/>
      <c r="AN341" s="5"/>
    </row>
    <row r="342" spans="1:40" ht="280.8" x14ac:dyDescent="0.3">
      <c r="A342" s="366">
        <v>42</v>
      </c>
      <c r="B342" s="383" t="str">
        <f t="shared" si="19"/>
        <v/>
      </c>
      <c r="C342" s="384" t="str">
        <f ca="1">TEXT(IFERROR(INDEX('Overview - Section A'!$A$37:$A$44,MATCH(G342,'Overview - Section A'!$U$37:$U$44,0)),""),"d-mmm-yy") &amp;" to " &amp; TEXT(IFERROR(INDEX('Overview - Section A'!$E$37:$E$44,MATCH(G342,'Overview - Section A'!$U$37:$U$44,0)),""),"d-mmm-yy")</f>
        <v>1-Jan-19 to 30-Jun-19</v>
      </c>
      <c r="D342" s="461"/>
      <c r="E342" s="461"/>
      <c r="F342" s="458" t="str">
        <f t="shared" si="20"/>
        <v/>
      </c>
      <c r="G342" s="462" t="s">
        <v>414</v>
      </c>
      <c r="H342" s="462"/>
      <c r="I342" s="463" t="b">
        <f t="shared" si="21"/>
        <v>1</v>
      </c>
      <c r="J342" s="463" t="b">
        <f t="shared" si="22"/>
        <v>0</v>
      </c>
      <c r="K342" s="463" t="str">
        <f t="shared" si="23"/>
        <v>a1N36000004vIgHEAU</v>
      </c>
      <c r="L342" s="464" t="s">
        <v>1242</v>
      </c>
      <c r="M342" s="131"/>
      <c r="N342" s="68"/>
      <c r="AM342" s="5"/>
      <c r="AN342" s="5"/>
    </row>
    <row r="343" spans="1:40" ht="280.8" x14ac:dyDescent="0.3">
      <c r="A343" s="366">
        <v>42</v>
      </c>
      <c r="B343" s="383" t="str">
        <f t="shared" si="19"/>
        <v/>
      </c>
      <c r="C343" s="384" t="str">
        <f ca="1">TEXT(IFERROR(INDEX('Overview - Section A'!$A$37:$A$44,MATCH(G343,'Overview - Section A'!$U$37:$U$44,0)),""),"d-mmm-yy") &amp;" to " &amp; TEXT(IFERROR(INDEX('Overview - Section A'!$E$37:$E$44,MATCH(G343,'Overview - Section A'!$U$37:$U$44,0)),""),"d-mmm-yy")</f>
        <v>1-Jul-19 to 31-Dec-19</v>
      </c>
      <c r="D343" s="461"/>
      <c r="E343" s="461"/>
      <c r="F343" s="458" t="str">
        <f t="shared" si="20"/>
        <v/>
      </c>
      <c r="G343" s="462" t="s">
        <v>416</v>
      </c>
      <c r="H343" s="462"/>
      <c r="I343" s="463" t="b">
        <f t="shared" si="21"/>
        <v>1</v>
      </c>
      <c r="J343" s="463" t="b">
        <f t="shared" si="22"/>
        <v>0</v>
      </c>
      <c r="K343" s="463" t="str">
        <f t="shared" si="23"/>
        <v>a1N36000004vIgHEAU</v>
      </c>
      <c r="L343" s="464" t="s">
        <v>1243</v>
      </c>
      <c r="M343" s="131"/>
      <c r="N343" s="68"/>
      <c r="AM343" s="5"/>
      <c r="AN343" s="5"/>
    </row>
    <row r="344" spans="1:40" ht="280.8" x14ac:dyDescent="0.3">
      <c r="A344" s="366">
        <v>42</v>
      </c>
      <c r="B344" s="383" t="str">
        <f t="shared" si="19"/>
        <v/>
      </c>
      <c r="C344" s="384" t="str">
        <f ca="1">TEXT(IFERROR(INDEX('Overview - Section A'!$A$37:$A$44,MATCH(G344,'Overview - Section A'!$U$37:$U$44,0)),""),"d-mmm-yy") &amp;" to " &amp; TEXT(IFERROR(INDEX('Overview - Section A'!$E$37:$E$44,MATCH(G344,'Overview - Section A'!$U$37:$U$44,0)),""),"d-mmm-yy")</f>
        <v>1-Jan-20 to 30-Jun-20</v>
      </c>
      <c r="D344" s="461"/>
      <c r="E344" s="461"/>
      <c r="F344" s="458" t="str">
        <f t="shared" si="20"/>
        <v/>
      </c>
      <c r="G344" s="462" t="s">
        <v>418</v>
      </c>
      <c r="H344" s="462"/>
      <c r="I344" s="463" t="b">
        <f t="shared" si="21"/>
        <v>1</v>
      </c>
      <c r="J344" s="463" t="b">
        <f t="shared" si="22"/>
        <v>0</v>
      </c>
      <c r="K344" s="463" t="str">
        <f t="shared" si="23"/>
        <v>a1N36000004vIgHEAU</v>
      </c>
      <c r="L344" s="464" t="s">
        <v>1244</v>
      </c>
      <c r="M344" s="131"/>
      <c r="N344" s="68"/>
      <c r="AM344" s="5"/>
      <c r="AN344" s="5"/>
    </row>
    <row r="345" spans="1:40" ht="280.8" x14ac:dyDescent="0.3">
      <c r="A345" s="366">
        <v>42</v>
      </c>
      <c r="B345" s="383" t="str">
        <f t="shared" si="19"/>
        <v/>
      </c>
      <c r="C345" s="384" t="str">
        <f ca="1">TEXT(IFERROR(INDEX('Overview - Section A'!$A$37:$A$44,MATCH(G345,'Overview - Section A'!$U$37:$U$44,0)),""),"d-mmm-yy") &amp;" to " &amp; TEXT(IFERROR(INDEX('Overview - Section A'!$E$37:$E$44,MATCH(G345,'Overview - Section A'!$U$37:$U$44,0)),""),"d-mmm-yy")</f>
        <v>1-Jul-20 to 31-Dec-20</v>
      </c>
      <c r="D345" s="461"/>
      <c r="E345" s="461"/>
      <c r="F345" s="458" t="str">
        <f t="shared" si="20"/>
        <v/>
      </c>
      <c r="G345" s="462" t="s">
        <v>420</v>
      </c>
      <c r="H345" s="462"/>
      <c r="I345" s="463" t="b">
        <f t="shared" si="21"/>
        <v>1</v>
      </c>
      <c r="J345" s="463" t="b">
        <f t="shared" si="22"/>
        <v>0</v>
      </c>
      <c r="K345" s="463" t="str">
        <f t="shared" si="23"/>
        <v>a1N36000004vIgHEAU</v>
      </c>
      <c r="L345" s="464" t="s">
        <v>1245</v>
      </c>
      <c r="M345" s="131"/>
      <c r="N345" s="68"/>
      <c r="AM345" s="5"/>
      <c r="AN345" s="5"/>
    </row>
    <row r="346" spans="1:40" ht="280.8" x14ac:dyDescent="0.3">
      <c r="A346" s="366">
        <v>43</v>
      </c>
      <c r="B346" s="383" t="str">
        <f t="shared" si="19"/>
        <v/>
      </c>
      <c r="C346" s="384" t="str">
        <f ca="1">TEXT(IFERROR(INDEX('Overview - Section A'!$A$37:$A$44,MATCH(G346,'Overview - Section A'!$U$37:$U$44,0)),""),"d-mmm-yy") &amp;" to " &amp; TEXT(IFERROR(INDEX('Overview - Section A'!$E$37:$E$44,MATCH(G346,'Overview - Section A'!$U$37:$U$44,0)),""),"d-mmm-yy")</f>
        <v>1-Jan-18 to 30-Jun-18</v>
      </c>
      <c r="D346" s="461"/>
      <c r="E346" s="461"/>
      <c r="F346" s="458" t="str">
        <f t="shared" si="20"/>
        <v/>
      </c>
      <c r="G346" s="462" t="s">
        <v>410</v>
      </c>
      <c r="H346" s="462"/>
      <c r="I346" s="463" t="b">
        <f t="shared" si="21"/>
        <v>1</v>
      </c>
      <c r="J346" s="463" t="b">
        <f t="shared" si="22"/>
        <v>0</v>
      </c>
      <c r="K346" s="463" t="str">
        <f t="shared" si="23"/>
        <v>a1N36000004vIgIEAU</v>
      </c>
      <c r="L346" s="464" t="s">
        <v>1246</v>
      </c>
      <c r="M346" s="131"/>
      <c r="N346" s="68"/>
      <c r="AM346" s="5"/>
      <c r="AN346" s="5"/>
    </row>
    <row r="347" spans="1:40" ht="280.8" x14ac:dyDescent="0.3">
      <c r="A347" s="366">
        <v>43</v>
      </c>
      <c r="B347" s="383" t="str">
        <f t="shared" si="19"/>
        <v/>
      </c>
      <c r="C347" s="384" t="str">
        <f ca="1">TEXT(IFERROR(INDEX('Overview - Section A'!$A$37:$A$44,MATCH(G347,'Overview - Section A'!$U$37:$U$44,0)),""),"d-mmm-yy") &amp;" to " &amp; TEXT(IFERROR(INDEX('Overview - Section A'!$E$37:$E$44,MATCH(G347,'Overview - Section A'!$U$37:$U$44,0)),""),"d-mmm-yy")</f>
        <v>1-Jul-18 to 31-Dec-18</v>
      </c>
      <c r="D347" s="461"/>
      <c r="E347" s="461"/>
      <c r="F347" s="458" t="str">
        <f t="shared" si="20"/>
        <v/>
      </c>
      <c r="G347" s="462" t="s">
        <v>412</v>
      </c>
      <c r="H347" s="462"/>
      <c r="I347" s="463" t="b">
        <f t="shared" si="21"/>
        <v>1</v>
      </c>
      <c r="J347" s="463" t="b">
        <f t="shared" si="22"/>
        <v>0</v>
      </c>
      <c r="K347" s="463" t="str">
        <f t="shared" si="23"/>
        <v>a1N36000004vIgIEAU</v>
      </c>
      <c r="L347" s="464" t="s">
        <v>1247</v>
      </c>
      <c r="M347" s="131"/>
      <c r="N347" s="68"/>
      <c r="AM347" s="5"/>
      <c r="AN347" s="5"/>
    </row>
    <row r="348" spans="1:40" ht="280.8" x14ac:dyDescent="0.3">
      <c r="A348" s="366">
        <v>43</v>
      </c>
      <c r="B348" s="383" t="str">
        <f t="shared" si="19"/>
        <v/>
      </c>
      <c r="C348" s="384" t="str">
        <f ca="1">TEXT(IFERROR(INDEX('Overview - Section A'!$A$37:$A$44,MATCH(G348,'Overview - Section A'!$U$37:$U$44,0)),""),"d-mmm-yy") &amp;" to " &amp; TEXT(IFERROR(INDEX('Overview - Section A'!$E$37:$E$44,MATCH(G348,'Overview - Section A'!$U$37:$U$44,0)),""),"d-mmm-yy")</f>
        <v>1-Jan-19 to 30-Jun-19</v>
      </c>
      <c r="D348" s="461"/>
      <c r="E348" s="461"/>
      <c r="F348" s="458" t="str">
        <f t="shared" si="20"/>
        <v/>
      </c>
      <c r="G348" s="462" t="s">
        <v>414</v>
      </c>
      <c r="H348" s="462"/>
      <c r="I348" s="463" t="b">
        <f t="shared" si="21"/>
        <v>1</v>
      </c>
      <c r="J348" s="463" t="b">
        <f t="shared" si="22"/>
        <v>0</v>
      </c>
      <c r="K348" s="463" t="str">
        <f t="shared" si="23"/>
        <v>a1N36000004vIgIEAU</v>
      </c>
      <c r="L348" s="464" t="s">
        <v>1248</v>
      </c>
      <c r="M348" s="131"/>
      <c r="N348" s="68"/>
      <c r="AM348" s="5"/>
      <c r="AN348" s="5"/>
    </row>
    <row r="349" spans="1:40" ht="280.8" x14ac:dyDescent="0.3">
      <c r="A349" s="366">
        <v>43</v>
      </c>
      <c r="B349" s="383" t="str">
        <f t="shared" si="19"/>
        <v/>
      </c>
      <c r="C349" s="384" t="str">
        <f ca="1">TEXT(IFERROR(INDEX('Overview - Section A'!$A$37:$A$44,MATCH(G349,'Overview - Section A'!$U$37:$U$44,0)),""),"d-mmm-yy") &amp;" to " &amp; TEXT(IFERROR(INDEX('Overview - Section A'!$E$37:$E$44,MATCH(G349,'Overview - Section A'!$U$37:$U$44,0)),""),"d-mmm-yy")</f>
        <v>1-Jul-19 to 31-Dec-19</v>
      </c>
      <c r="D349" s="461"/>
      <c r="E349" s="461"/>
      <c r="F349" s="458" t="str">
        <f t="shared" si="20"/>
        <v/>
      </c>
      <c r="G349" s="462" t="s">
        <v>416</v>
      </c>
      <c r="H349" s="462"/>
      <c r="I349" s="463" t="b">
        <f t="shared" si="21"/>
        <v>1</v>
      </c>
      <c r="J349" s="463" t="b">
        <f t="shared" si="22"/>
        <v>0</v>
      </c>
      <c r="K349" s="463" t="str">
        <f t="shared" si="23"/>
        <v>a1N36000004vIgIEAU</v>
      </c>
      <c r="L349" s="464" t="s">
        <v>1249</v>
      </c>
      <c r="M349" s="131"/>
      <c r="N349" s="68"/>
      <c r="AM349" s="5"/>
      <c r="AN349" s="5"/>
    </row>
    <row r="350" spans="1:40" ht="280.8" x14ac:dyDescent="0.3">
      <c r="A350" s="366">
        <v>43</v>
      </c>
      <c r="B350" s="383" t="str">
        <f t="shared" ref="B350:B413" si="24">IF(A350=A349,"",IF(VLOOKUP(A350,$A$8:$D$90,4,FALSE)=0,"",VLOOKUP(A350,$A$8:$D$90,4,FALSE)))</f>
        <v/>
      </c>
      <c r="C350" s="384" t="str">
        <f ca="1">TEXT(IFERROR(INDEX('Overview - Section A'!$A$37:$A$44,MATCH(G350,'Overview - Section A'!$U$37:$U$44,0)),""),"d-mmm-yy") &amp;" to " &amp; TEXT(IFERROR(INDEX('Overview - Section A'!$E$37:$E$44,MATCH(G350,'Overview - Section A'!$U$37:$U$44,0)),""),"d-mmm-yy")</f>
        <v>1-Jan-20 to 30-Jun-20</v>
      </c>
      <c r="D350" s="461"/>
      <c r="E350" s="461"/>
      <c r="F350" s="458" t="str">
        <f t="shared" ref="F350:F413" si="25">IF(VLOOKUP(A350,$A$8:$D$90,4,FALSE)=0,"",VLOOKUP(A350,$A$8:$D$90,4,FALSE))</f>
        <v/>
      </c>
      <c r="G350" s="462" t="s">
        <v>418</v>
      </c>
      <c r="H350" s="462"/>
      <c r="I350" s="463" t="b">
        <f t="shared" ref="I350:I413" si="26">IFERROR(TRUE,FALSE)</f>
        <v>1</v>
      </c>
      <c r="J350" s="463" t="b">
        <f t="shared" ref="J350:J413" si="27">IFERROR(IF(VLOOKUP(A350,$A$8:$D$90,4,FALSE)&lt;&gt;"",TRUE,FALSE),FALSE)</f>
        <v>0</v>
      </c>
      <c r="K350" s="463" t="str">
        <f t="shared" ref="K350:K413" si="28">IFERROR(VLOOKUP(A350,$A$8:$T$90,20,FALSE),"")</f>
        <v>a1N36000004vIgIEAU</v>
      </c>
      <c r="L350" s="464" t="s">
        <v>1250</v>
      </c>
      <c r="M350" s="131"/>
      <c r="N350" s="68"/>
      <c r="AM350" s="5"/>
      <c r="AN350" s="5"/>
    </row>
    <row r="351" spans="1:40" ht="280.8" x14ac:dyDescent="0.3">
      <c r="A351" s="366">
        <v>43</v>
      </c>
      <c r="B351" s="383" t="str">
        <f t="shared" si="24"/>
        <v/>
      </c>
      <c r="C351" s="384" t="str">
        <f ca="1">TEXT(IFERROR(INDEX('Overview - Section A'!$A$37:$A$44,MATCH(G351,'Overview - Section A'!$U$37:$U$44,0)),""),"d-mmm-yy") &amp;" to " &amp; TEXT(IFERROR(INDEX('Overview - Section A'!$E$37:$E$44,MATCH(G351,'Overview - Section A'!$U$37:$U$44,0)),""),"d-mmm-yy")</f>
        <v>1-Jul-20 to 31-Dec-20</v>
      </c>
      <c r="D351" s="461"/>
      <c r="E351" s="461"/>
      <c r="F351" s="458" t="str">
        <f t="shared" si="25"/>
        <v/>
      </c>
      <c r="G351" s="462" t="s">
        <v>420</v>
      </c>
      <c r="H351" s="462"/>
      <c r="I351" s="463" t="b">
        <f t="shared" si="26"/>
        <v>1</v>
      </c>
      <c r="J351" s="463" t="b">
        <f t="shared" si="27"/>
        <v>0</v>
      </c>
      <c r="K351" s="463" t="str">
        <f t="shared" si="28"/>
        <v>a1N36000004vIgIEAU</v>
      </c>
      <c r="L351" s="464" t="s">
        <v>1251</v>
      </c>
      <c r="M351" s="131"/>
      <c r="N351" s="68"/>
      <c r="AM351" s="5"/>
      <c r="AN351" s="5"/>
    </row>
    <row r="352" spans="1:40" ht="280.8" x14ac:dyDescent="0.3">
      <c r="A352" s="366">
        <v>44</v>
      </c>
      <c r="B352" s="383" t="str">
        <f t="shared" si="24"/>
        <v/>
      </c>
      <c r="C352" s="384" t="str">
        <f ca="1">TEXT(IFERROR(INDEX('Overview - Section A'!$A$37:$A$44,MATCH(G352,'Overview - Section A'!$U$37:$U$44,0)),""),"d-mmm-yy") &amp;" to " &amp; TEXT(IFERROR(INDEX('Overview - Section A'!$E$37:$E$44,MATCH(G352,'Overview - Section A'!$U$37:$U$44,0)),""),"d-mmm-yy")</f>
        <v>1-Jan-18 to 30-Jun-18</v>
      </c>
      <c r="D352" s="461"/>
      <c r="E352" s="461"/>
      <c r="F352" s="458" t="str">
        <f t="shared" si="25"/>
        <v/>
      </c>
      <c r="G352" s="462" t="s">
        <v>410</v>
      </c>
      <c r="H352" s="462"/>
      <c r="I352" s="463" t="b">
        <f t="shared" si="26"/>
        <v>1</v>
      </c>
      <c r="J352" s="463" t="b">
        <f t="shared" si="27"/>
        <v>0</v>
      </c>
      <c r="K352" s="463" t="str">
        <f t="shared" si="28"/>
        <v>a1N36000004vIgJEAU</v>
      </c>
      <c r="L352" s="464" t="s">
        <v>1252</v>
      </c>
      <c r="M352" s="131"/>
      <c r="N352" s="68"/>
      <c r="AM352" s="5"/>
      <c r="AN352" s="5"/>
    </row>
    <row r="353" spans="1:40" ht="280.8" x14ac:dyDescent="0.3">
      <c r="A353" s="366">
        <v>44</v>
      </c>
      <c r="B353" s="383" t="str">
        <f t="shared" si="24"/>
        <v/>
      </c>
      <c r="C353" s="384" t="str">
        <f ca="1">TEXT(IFERROR(INDEX('Overview - Section A'!$A$37:$A$44,MATCH(G353,'Overview - Section A'!$U$37:$U$44,0)),""),"d-mmm-yy") &amp;" to " &amp; TEXT(IFERROR(INDEX('Overview - Section A'!$E$37:$E$44,MATCH(G353,'Overview - Section A'!$U$37:$U$44,0)),""),"d-mmm-yy")</f>
        <v>1-Jul-18 to 31-Dec-18</v>
      </c>
      <c r="D353" s="461"/>
      <c r="E353" s="461"/>
      <c r="F353" s="458" t="str">
        <f t="shared" si="25"/>
        <v/>
      </c>
      <c r="G353" s="462" t="s">
        <v>412</v>
      </c>
      <c r="H353" s="462"/>
      <c r="I353" s="463" t="b">
        <f t="shared" si="26"/>
        <v>1</v>
      </c>
      <c r="J353" s="463" t="b">
        <f t="shared" si="27"/>
        <v>0</v>
      </c>
      <c r="K353" s="463" t="str">
        <f t="shared" si="28"/>
        <v>a1N36000004vIgJEAU</v>
      </c>
      <c r="L353" s="464" t="s">
        <v>1253</v>
      </c>
      <c r="M353" s="131"/>
      <c r="N353" s="68"/>
      <c r="AM353" s="5"/>
      <c r="AN353" s="5"/>
    </row>
    <row r="354" spans="1:40" ht="280.8" x14ac:dyDescent="0.3">
      <c r="A354" s="366">
        <v>44</v>
      </c>
      <c r="B354" s="383" t="str">
        <f t="shared" si="24"/>
        <v/>
      </c>
      <c r="C354" s="384" t="str">
        <f ca="1">TEXT(IFERROR(INDEX('Overview - Section A'!$A$37:$A$44,MATCH(G354,'Overview - Section A'!$U$37:$U$44,0)),""),"d-mmm-yy") &amp;" to " &amp; TEXT(IFERROR(INDEX('Overview - Section A'!$E$37:$E$44,MATCH(G354,'Overview - Section A'!$U$37:$U$44,0)),""),"d-mmm-yy")</f>
        <v>1-Jan-19 to 30-Jun-19</v>
      </c>
      <c r="D354" s="461"/>
      <c r="E354" s="461"/>
      <c r="F354" s="458" t="str">
        <f t="shared" si="25"/>
        <v/>
      </c>
      <c r="G354" s="462" t="s">
        <v>414</v>
      </c>
      <c r="H354" s="462"/>
      <c r="I354" s="463" t="b">
        <f t="shared" si="26"/>
        <v>1</v>
      </c>
      <c r="J354" s="463" t="b">
        <f t="shared" si="27"/>
        <v>0</v>
      </c>
      <c r="K354" s="463" t="str">
        <f t="shared" si="28"/>
        <v>a1N36000004vIgJEAU</v>
      </c>
      <c r="L354" s="464" t="s">
        <v>1254</v>
      </c>
      <c r="M354" s="131"/>
      <c r="N354" s="68"/>
      <c r="AM354" s="5"/>
      <c r="AN354" s="5"/>
    </row>
    <row r="355" spans="1:40" ht="280.8" x14ac:dyDescent="0.3">
      <c r="A355" s="366">
        <v>44</v>
      </c>
      <c r="B355" s="383" t="str">
        <f t="shared" si="24"/>
        <v/>
      </c>
      <c r="C355" s="384" t="str">
        <f ca="1">TEXT(IFERROR(INDEX('Overview - Section A'!$A$37:$A$44,MATCH(G355,'Overview - Section A'!$U$37:$U$44,0)),""),"d-mmm-yy") &amp;" to " &amp; TEXT(IFERROR(INDEX('Overview - Section A'!$E$37:$E$44,MATCH(G355,'Overview - Section A'!$U$37:$U$44,0)),""),"d-mmm-yy")</f>
        <v>1-Jul-19 to 31-Dec-19</v>
      </c>
      <c r="D355" s="461"/>
      <c r="E355" s="461"/>
      <c r="F355" s="458" t="str">
        <f t="shared" si="25"/>
        <v/>
      </c>
      <c r="G355" s="462" t="s">
        <v>416</v>
      </c>
      <c r="H355" s="462"/>
      <c r="I355" s="463" t="b">
        <f t="shared" si="26"/>
        <v>1</v>
      </c>
      <c r="J355" s="463" t="b">
        <f t="shared" si="27"/>
        <v>0</v>
      </c>
      <c r="K355" s="463" t="str">
        <f t="shared" si="28"/>
        <v>a1N36000004vIgJEAU</v>
      </c>
      <c r="L355" s="464" t="s">
        <v>1255</v>
      </c>
      <c r="M355" s="131"/>
      <c r="N355" s="68"/>
      <c r="AM355" s="5"/>
      <c r="AN355" s="5"/>
    </row>
    <row r="356" spans="1:40" ht="280.8" x14ac:dyDescent="0.3">
      <c r="A356" s="366">
        <v>44</v>
      </c>
      <c r="B356" s="383" t="str">
        <f t="shared" si="24"/>
        <v/>
      </c>
      <c r="C356" s="384" t="str">
        <f ca="1">TEXT(IFERROR(INDEX('Overview - Section A'!$A$37:$A$44,MATCH(G356,'Overview - Section A'!$U$37:$U$44,0)),""),"d-mmm-yy") &amp;" to " &amp; TEXT(IFERROR(INDEX('Overview - Section A'!$E$37:$E$44,MATCH(G356,'Overview - Section A'!$U$37:$U$44,0)),""),"d-mmm-yy")</f>
        <v>1-Jan-20 to 30-Jun-20</v>
      </c>
      <c r="D356" s="461"/>
      <c r="E356" s="461"/>
      <c r="F356" s="458" t="str">
        <f t="shared" si="25"/>
        <v/>
      </c>
      <c r="G356" s="462" t="s">
        <v>418</v>
      </c>
      <c r="H356" s="462"/>
      <c r="I356" s="463" t="b">
        <f t="shared" si="26"/>
        <v>1</v>
      </c>
      <c r="J356" s="463" t="b">
        <f t="shared" si="27"/>
        <v>0</v>
      </c>
      <c r="K356" s="463" t="str">
        <f t="shared" si="28"/>
        <v>a1N36000004vIgJEAU</v>
      </c>
      <c r="L356" s="464" t="s">
        <v>1256</v>
      </c>
      <c r="M356" s="131"/>
      <c r="N356" s="68"/>
      <c r="AM356" s="5"/>
      <c r="AN356" s="5"/>
    </row>
    <row r="357" spans="1:40" ht="280.8" x14ac:dyDescent="0.3">
      <c r="A357" s="366">
        <v>44</v>
      </c>
      <c r="B357" s="383" t="str">
        <f t="shared" si="24"/>
        <v/>
      </c>
      <c r="C357" s="384" t="str">
        <f ca="1">TEXT(IFERROR(INDEX('Overview - Section A'!$A$37:$A$44,MATCH(G357,'Overview - Section A'!$U$37:$U$44,0)),""),"d-mmm-yy") &amp;" to " &amp; TEXT(IFERROR(INDEX('Overview - Section A'!$E$37:$E$44,MATCH(G357,'Overview - Section A'!$U$37:$U$44,0)),""),"d-mmm-yy")</f>
        <v>1-Jul-20 to 31-Dec-20</v>
      </c>
      <c r="D357" s="461"/>
      <c r="E357" s="461"/>
      <c r="F357" s="458" t="str">
        <f t="shared" si="25"/>
        <v/>
      </c>
      <c r="G357" s="462" t="s">
        <v>420</v>
      </c>
      <c r="H357" s="462"/>
      <c r="I357" s="463" t="b">
        <f t="shared" si="26"/>
        <v>1</v>
      </c>
      <c r="J357" s="463" t="b">
        <f t="shared" si="27"/>
        <v>0</v>
      </c>
      <c r="K357" s="463" t="str">
        <f t="shared" si="28"/>
        <v>a1N36000004vIgJEAU</v>
      </c>
      <c r="L357" s="464" t="s">
        <v>1257</v>
      </c>
      <c r="M357" s="131"/>
      <c r="N357" s="68"/>
      <c r="AM357" s="5"/>
      <c r="AN357" s="5"/>
    </row>
    <row r="358" spans="1:40" ht="280.8" x14ac:dyDescent="0.3">
      <c r="A358" s="366">
        <v>45</v>
      </c>
      <c r="B358" s="383" t="str">
        <f t="shared" si="24"/>
        <v/>
      </c>
      <c r="C358" s="384" t="str">
        <f ca="1">TEXT(IFERROR(INDEX('Overview - Section A'!$A$37:$A$44,MATCH(G358,'Overview - Section A'!$U$37:$U$44,0)),""),"d-mmm-yy") &amp;" to " &amp; TEXT(IFERROR(INDEX('Overview - Section A'!$E$37:$E$44,MATCH(G358,'Overview - Section A'!$U$37:$U$44,0)),""),"d-mmm-yy")</f>
        <v>1-Jan-18 to 30-Jun-18</v>
      </c>
      <c r="D358" s="461"/>
      <c r="E358" s="461"/>
      <c r="F358" s="458" t="str">
        <f t="shared" si="25"/>
        <v/>
      </c>
      <c r="G358" s="462" t="s">
        <v>410</v>
      </c>
      <c r="H358" s="462"/>
      <c r="I358" s="463" t="b">
        <f t="shared" si="26"/>
        <v>1</v>
      </c>
      <c r="J358" s="463" t="b">
        <f t="shared" si="27"/>
        <v>0</v>
      </c>
      <c r="K358" s="463" t="str">
        <f t="shared" si="28"/>
        <v>a1N36000004vIgKEAU</v>
      </c>
      <c r="L358" s="464" t="s">
        <v>1258</v>
      </c>
      <c r="M358" s="131"/>
      <c r="N358" s="68"/>
      <c r="AM358" s="5"/>
      <c r="AN358" s="5"/>
    </row>
    <row r="359" spans="1:40" ht="280.8" x14ac:dyDescent="0.3">
      <c r="A359" s="366">
        <v>45</v>
      </c>
      <c r="B359" s="383" t="str">
        <f t="shared" si="24"/>
        <v/>
      </c>
      <c r="C359" s="384" t="str">
        <f ca="1">TEXT(IFERROR(INDEX('Overview - Section A'!$A$37:$A$44,MATCH(G359,'Overview - Section A'!$U$37:$U$44,0)),""),"d-mmm-yy") &amp;" to " &amp; TEXT(IFERROR(INDEX('Overview - Section A'!$E$37:$E$44,MATCH(G359,'Overview - Section A'!$U$37:$U$44,0)),""),"d-mmm-yy")</f>
        <v>1-Jul-18 to 31-Dec-18</v>
      </c>
      <c r="D359" s="461"/>
      <c r="E359" s="461"/>
      <c r="F359" s="458" t="str">
        <f t="shared" si="25"/>
        <v/>
      </c>
      <c r="G359" s="462" t="s">
        <v>412</v>
      </c>
      <c r="H359" s="462"/>
      <c r="I359" s="463" t="b">
        <f t="shared" si="26"/>
        <v>1</v>
      </c>
      <c r="J359" s="463" t="b">
        <f t="shared" si="27"/>
        <v>0</v>
      </c>
      <c r="K359" s="463" t="str">
        <f t="shared" si="28"/>
        <v>a1N36000004vIgKEAU</v>
      </c>
      <c r="L359" s="464" t="s">
        <v>1259</v>
      </c>
      <c r="M359" s="131"/>
      <c r="N359" s="68"/>
      <c r="AM359" s="5"/>
      <c r="AN359" s="5"/>
    </row>
    <row r="360" spans="1:40" ht="280.8" x14ac:dyDescent="0.3">
      <c r="A360" s="366">
        <v>45</v>
      </c>
      <c r="B360" s="383" t="str">
        <f t="shared" si="24"/>
        <v/>
      </c>
      <c r="C360" s="384" t="str">
        <f ca="1">TEXT(IFERROR(INDEX('Overview - Section A'!$A$37:$A$44,MATCH(G360,'Overview - Section A'!$U$37:$U$44,0)),""),"d-mmm-yy") &amp;" to " &amp; TEXT(IFERROR(INDEX('Overview - Section A'!$E$37:$E$44,MATCH(G360,'Overview - Section A'!$U$37:$U$44,0)),""),"d-mmm-yy")</f>
        <v>1-Jan-19 to 30-Jun-19</v>
      </c>
      <c r="D360" s="461"/>
      <c r="E360" s="461"/>
      <c r="F360" s="458" t="str">
        <f t="shared" si="25"/>
        <v/>
      </c>
      <c r="G360" s="462" t="s">
        <v>414</v>
      </c>
      <c r="H360" s="462"/>
      <c r="I360" s="463" t="b">
        <f t="shared" si="26"/>
        <v>1</v>
      </c>
      <c r="J360" s="463" t="b">
        <f t="shared" si="27"/>
        <v>0</v>
      </c>
      <c r="K360" s="463" t="str">
        <f t="shared" si="28"/>
        <v>a1N36000004vIgKEAU</v>
      </c>
      <c r="L360" s="464" t="s">
        <v>1260</v>
      </c>
      <c r="M360" s="131"/>
      <c r="N360" s="68"/>
      <c r="AM360" s="5"/>
      <c r="AN360" s="5"/>
    </row>
    <row r="361" spans="1:40" ht="280.8" x14ac:dyDescent="0.3">
      <c r="A361" s="366">
        <v>45</v>
      </c>
      <c r="B361" s="383" t="str">
        <f t="shared" si="24"/>
        <v/>
      </c>
      <c r="C361" s="384" t="str">
        <f ca="1">TEXT(IFERROR(INDEX('Overview - Section A'!$A$37:$A$44,MATCH(G361,'Overview - Section A'!$U$37:$U$44,0)),""),"d-mmm-yy") &amp;" to " &amp; TEXT(IFERROR(INDEX('Overview - Section A'!$E$37:$E$44,MATCH(G361,'Overview - Section A'!$U$37:$U$44,0)),""),"d-mmm-yy")</f>
        <v>1-Jul-19 to 31-Dec-19</v>
      </c>
      <c r="D361" s="461"/>
      <c r="E361" s="461"/>
      <c r="F361" s="458" t="str">
        <f t="shared" si="25"/>
        <v/>
      </c>
      <c r="G361" s="462" t="s">
        <v>416</v>
      </c>
      <c r="H361" s="462"/>
      <c r="I361" s="463" t="b">
        <f t="shared" si="26"/>
        <v>1</v>
      </c>
      <c r="J361" s="463" t="b">
        <f t="shared" si="27"/>
        <v>0</v>
      </c>
      <c r="K361" s="463" t="str">
        <f t="shared" si="28"/>
        <v>a1N36000004vIgKEAU</v>
      </c>
      <c r="L361" s="464" t="s">
        <v>1261</v>
      </c>
      <c r="M361" s="131"/>
      <c r="N361" s="68"/>
      <c r="AM361" s="5"/>
      <c r="AN361" s="5"/>
    </row>
    <row r="362" spans="1:40" ht="280.8" x14ac:dyDescent="0.3">
      <c r="A362" s="366">
        <v>45</v>
      </c>
      <c r="B362" s="383" t="str">
        <f t="shared" si="24"/>
        <v/>
      </c>
      <c r="C362" s="384" t="str">
        <f ca="1">TEXT(IFERROR(INDEX('Overview - Section A'!$A$37:$A$44,MATCH(G362,'Overview - Section A'!$U$37:$U$44,0)),""),"d-mmm-yy") &amp;" to " &amp; TEXT(IFERROR(INDEX('Overview - Section A'!$E$37:$E$44,MATCH(G362,'Overview - Section A'!$U$37:$U$44,0)),""),"d-mmm-yy")</f>
        <v>1-Jan-20 to 30-Jun-20</v>
      </c>
      <c r="D362" s="461"/>
      <c r="E362" s="461"/>
      <c r="F362" s="458" t="str">
        <f t="shared" si="25"/>
        <v/>
      </c>
      <c r="G362" s="462" t="s">
        <v>418</v>
      </c>
      <c r="H362" s="462"/>
      <c r="I362" s="463" t="b">
        <f t="shared" si="26"/>
        <v>1</v>
      </c>
      <c r="J362" s="463" t="b">
        <f t="shared" si="27"/>
        <v>0</v>
      </c>
      <c r="K362" s="463" t="str">
        <f t="shared" si="28"/>
        <v>a1N36000004vIgKEAU</v>
      </c>
      <c r="L362" s="464" t="s">
        <v>1262</v>
      </c>
      <c r="M362" s="131"/>
      <c r="N362" s="68"/>
      <c r="AM362" s="5"/>
      <c r="AN362" s="5"/>
    </row>
    <row r="363" spans="1:40" ht="280.8" x14ac:dyDescent="0.3">
      <c r="A363" s="366">
        <v>45</v>
      </c>
      <c r="B363" s="383" t="str">
        <f t="shared" si="24"/>
        <v/>
      </c>
      <c r="C363" s="384" t="str">
        <f ca="1">TEXT(IFERROR(INDEX('Overview - Section A'!$A$37:$A$44,MATCH(G363,'Overview - Section A'!$U$37:$U$44,0)),""),"d-mmm-yy") &amp;" to " &amp; TEXT(IFERROR(INDEX('Overview - Section A'!$E$37:$E$44,MATCH(G363,'Overview - Section A'!$U$37:$U$44,0)),""),"d-mmm-yy")</f>
        <v>1-Jul-20 to 31-Dec-20</v>
      </c>
      <c r="D363" s="461"/>
      <c r="E363" s="461"/>
      <c r="F363" s="458" t="str">
        <f t="shared" si="25"/>
        <v/>
      </c>
      <c r="G363" s="462" t="s">
        <v>420</v>
      </c>
      <c r="H363" s="462"/>
      <c r="I363" s="463" t="b">
        <f t="shared" si="26"/>
        <v>1</v>
      </c>
      <c r="J363" s="463" t="b">
        <f t="shared" si="27"/>
        <v>0</v>
      </c>
      <c r="K363" s="463" t="str">
        <f t="shared" si="28"/>
        <v>a1N36000004vIgKEAU</v>
      </c>
      <c r="L363" s="464" t="s">
        <v>1263</v>
      </c>
      <c r="M363" s="131"/>
      <c r="N363" s="68"/>
      <c r="AM363" s="5"/>
      <c r="AN363" s="5"/>
    </row>
    <row r="364" spans="1:40" ht="280.8" x14ac:dyDescent="0.3">
      <c r="A364" s="366">
        <v>46</v>
      </c>
      <c r="B364" s="383" t="str">
        <f t="shared" si="24"/>
        <v/>
      </c>
      <c r="C364" s="384" t="str">
        <f ca="1">TEXT(IFERROR(INDEX('Overview - Section A'!$A$37:$A$44,MATCH(G364,'Overview - Section A'!$U$37:$U$44,0)),""),"d-mmm-yy") &amp;" to " &amp; TEXT(IFERROR(INDEX('Overview - Section A'!$E$37:$E$44,MATCH(G364,'Overview - Section A'!$U$37:$U$44,0)),""),"d-mmm-yy")</f>
        <v>1-Jan-18 to 30-Jun-18</v>
      </c>
      <c r="D364" s="461"/>
      <c r="E364" s="461"/>
      <c r="F364" s="458" t="str">
        <f t="shared" si="25"/>
        <v/>
      </c>
      <c r="G364" s="462" t="s">
        <v>410</v>
      </c>
      <c r="H364" s="462"/>
      <c r="I364" s="463" t="b">
        <f t="shared" si="26"/>
        <v>1</v>
      </c>
      <c r="J364" s="463" t="b">
        <f t="shared" si="27"/>
        <v>0</v>
      </c>
      <c r="K364" s="463" t="str">
        <f t="shared" si="28"/>
        <v>a1N36000004vIgLEAU</v>
      </c>
      <c r="L364" s="464" t="s">
        <v>1264</v>
      </c>
      <c r="M364" s="131"/>
      <c r="N364" s="68"/>
      <c r="AM364" s="5"/>
      <c r="AN364" s="5"/>
    </row>
    <row r="365" spans="1:40" ht="280.8" x14ac:dyDescent="0.3">
      <c r="A365" s="366">
        <v>46</v>
      </c>
      <c r="B365" s="383" t="str">
        <f t="shared" si="24"/>
        <v/>
      </c>
      <c r="C365" s="384" t="str">
        <f ca="1">TEXT(IFERROR(INDEX('Overview - Section A'!$A$37:$A$44,MATCH(G365,'Overview - Section A'!$U$37:$U$44,0)),""),"d-mmm-yy") &amp;" to " &amp; TEXT(IFERROR(INDEX('Overview - Section A'!$E$37:$E$44,MATCH(G365,'Overview - Section A'!$U$37:$U$44,0)),""),"d-mmm-yy")</f>
        <v>1-Jul-18 to 31-Dec-18</v>
      </c>
      <c r="D365" s="461"/>
      <c r="E365" s="461"/>
      <c r="F365" s="458" t="str">
        <f t="shared" si="25"/>
        <v/>
      </c>
      <c r="G365" s="462" t="s">
        <v>412</v>
      </c>
      <c r="H365" s="462"/>
      <c r="I365" s="463" t="b">
        <f t="shared" si="26"/>
        <v>1</v>
      </c>
      <c r="J365" s="463" t="b">
        <f t="shared" si="27"/>
        <v>0</v>
      </c>
      <c r="K365" s="463" t="str">
        <f t="shared" si="28"/>
        <v>a1N36000004vIgLEAU</v>
      </c>
      <c r="L365" s="464" t="s">
        <v>1265</v>
      </c>
      <c r="M365" s="131"/>
      <c r="N365" s="68"/>
      <c r="AM365" s="5"/>
      <c r="AN365" s="5"/>
    </row>
    <row r="366" spans="1:40" ht="280.8" x14ac:dyDescent="0.3">
      <c r="A366" s="366">
        <v>46</v>
      </c>
      <c r="B366" s="383" t="str">
        <f t="shared" si="24"/>
        <v/>
      </c>
      <c r="C366" s="384" t="str">
        <f ca="1">TEXT(IFERROR(INDEX('Overview - Section A'!$A$37:$A$44,MATCH(G366,'Overview - Section A'!$U$37:$U$44,0)),""),"d-mmm-yy") &amp;" to " &amp; TEXT(IFERROR(INDEX('Overview - Section A'!$E$37:$E$44,MATCH(G366,'Overview - Section A'!$U$37:$U$44,0)),""),"d-mmm-yy")</f>
        <v>1-Jan-19 to 30-Jun-19</v>
      </c>
      <c r="D366" s="461"/>
      <c r="E366" s="461"/>
      <c r="F366" s="458" t="str">
        <f t="shared" si="25"/>
        <v/>
      </c>
      <c r="G366" s="462" t="s">
        <v>414</v>
      </c>
      <c r="H366" s="462"/>
      <c r="I366" s="463" t="b">
        <f t="shared" si="26"/>
        <v>1</v>
      </c>
      <c r="J366" s="463" t="b">
        <f t="shared" si="27"/>
        <v>0</v>
      </c>
      <c r="K366" s="463" t="str">
        <f t="shared" si="28"/>
        <v>a1N36000004vIgLEAU</v>
      </c>
      <c r="L366" s="464" t="s">
        <v>1266</v>
      </c>
      <c r="M366" s="131"/>
      <c r="N366" s="68"/>
      <c r="AM366" s="5"/>
      <c r="AN366" s="5"/>
    </row>
    <row r="367" spans="1:40" ht="280.8" x14ac:dyDescent="0.3">
      <c r="A367" s="366">
        <v>46</v>
      </c>
      <c r="B367" s="383" t="str">
        <f t="shared" si="24"/>
        <v/>
      </c>
      <c r="C367" s="384" t="str">
        <f ca="1">TEXT(IFERROR(INDEX('Overview - Section A'!$A$37:$A$44,MATCH(G367,'Overview - Section A'!$U$37:$U$44,0)),""),"d-mmm-yy") &amp;" to " &amp; TEXT(IFERROR(INDEX('Overview - Section A'!$E$37:$E$44,MATCH(G367,'Overview - Section A'!$U$37:$U$44,0)),""),"d-mmm-yy")</f>
        <v>1-Jul-19 to 31-Dec-19</v>
      </c>
      <c r="D367" s="461"/>
      <c r="E367" s="461"/>
      <c r="F367" s="458" t="str">
        <f t="shared" si="25"/>
        <v/>
      </c>
      <c r="G367" s="462" t="s">
        <v>416</v>
      </c>
      <c r="H367" s="462"/>
      <c r="I367" s="463" t="b">
        <f t="shared" si="26"/>
        <v>1</v>
      </c>
      <c r="J367" s="463" t="b">
        <f t="shared" si="27"/>
        <v>0</v>
      </c>
      <c r="K367" s="463" t="str">
        <f t="shared" si="28"/>
        <v>a1N36000004vIgLEAU</v>
      </c>
      <c r="L367" s="464" t="s">
        <v>1267</v>
      </c>
      <c r="M367" s="131"/>
      <c r="N367" s="68"/>
      <c r="AM367" s="5"/>
      <c r="AN367" s="5"/>
    </row>
    <row r="368" spans="1:40" ht="280.8" x14ac:dyDescent="0.3">
      <c r="A368" s="366">
        <v>46</v>
      </c>
      <c r="B368" s="383" t="str">
        <f t="shared" si="24"/>
        <v/>
      </c>
      <c r="C368" s="384" t="str">
        <f ca="1">TEXT(IFERROR(INDEX('Overview - Section A'!$A$37:$A$44,MATCH(G368,'Overview - Section A'!$U$37:$U$44,0)),""),"d-mmm-yy") &amp;" to " &amp; TEXT(IFERROR(INDEX('Overview - Section A'!$E$37:$E$44,MATCH(G368,'Overview - Section A'!$U$37:$U$44,0)),""),"d-mmm-yy")</f>
        <v>1-Jan-20 to 30-Jun-20</v>
      </c>
      <c r="D368" s="461"/>
      <c r="E368" s="461"/>
      <c r="F368" s="458" t="str">
        <f t="shared" si="25"/>
        <v/>
      </c>
      <c r="G368" s="462" t="s">
        <v>418</v>
      </c>
      <c r="H368" s="462"/>
      <c r="I368" s="463" t="b">
        <f t="shared" si="26"/>
        <v>1</v>
      </c>
      <c r="J368" s="463" t="b">
        <f t="shared" si="27"/>
        <v>0</v>
      </c>
      <c r="K368" s="463" t="str">
        <f t="shared" si="28"/>
        <v>a1N36000004vIgLEAU</v>
      </c>
      <c r="L368" s="464" t="s">
        <v>1268</v>
      </c>
      <c r="M368" s="131"/>
      <c r="N368" s="68"/>
      <c r="AM368" s="5"/>
      <c r="AN368" s="5"/>
    </row>
    <row r="369" spans="1:40" ht="280.8" x14ac:dyDescent="0.3">
      <c r="A369" s="366">
        <v>46</v>
      </c>
      <c r="B369" s="383" t="str">
        <f t="shared" si="24"/>
        <v/>
      </c>
      <c r="C369" s="384" t="str">
        <f ca="1">TEXT(IFERROR(INDEX('Overview - Section A'!$A$37:$A$44,MATCH(G369,'Overview - Section A'!$U$37:$U$44,0)),""),"d-mmm-yy") &amp;" to " &amp; TEXT(IFERROR(INDEX('Overview - Section A'!$E$37:$E$44,MATCH(G369,'Overview - Section A'!$U$37:$U$44,0)),""),"d-mmm-yy")</f>
        <v>1-Jul-20 to 31-Dec-20</v>
      </c>
      <c r="D369" s="461"/>
      <c r="E369" s="461"/>
      <c r="F369" s="458" t="str">
        <f t="shared" si="25"/>
        <v/>
      </c>
      <c r="G369" s="462" t="s">
        <v>420</v>
      </c>
      <c r="H369" s="462"/>
      <c r="I369" s="463" t="b">
        <f t="shared" si="26"/>
        <v>1</v>
      </c>
      <c r="J369" s="463" t="b">
        <f t="shared" si="27"/>
        <v>0</v>
      </c>
      <c r="K369" s="463" t="str">
        <f t="shared" si="28"/>
        <v>a1N36000004vIgLEAU</v>
      </c>
      <c r="L369" s="464" t="s">
        <v>1269</v>
      </c>
      <c r="M369" s="131"/>
      <c r="N369" s="68"/>
      <c r="AM369" s="5"/>
      <c r="AN369" s="5"/>
    </row>
    <row r="370" spans="1:40" ht="280.8" x14ac:dyDescent="0.3">
      <c r="A370" s="366">
        <v>47</v>
      </c>
      <c r="B370" s="383" t="str">
        <f t="shared" si="24"/>
        <v/>
      </c>
      <c r="C370" s="384" t="str">
        <f ca="1">TEXT(IFERROR(INDEX('Overview - Section A'!$A$37:$A$44,MATCH(G370,'Overview - Section A'!$U$37:$U$44,0)),""),"d-mmm-yy") &amp;" to " &amp; TEXT(IFERROR(INDEX('Overview - Section A'!$E$37:$E$44,MATCH(G370,'Overview - Section A'!$U$37:$U$44,0)),""),"d-mmm-yy")</f>
        <v>1-Jan-18 to 30-Jun-18</v>
      </c>
      <c r="D370" s="461"/>
      <c r="E370" s="461"/>
      <c r="F370" s="458" t="str">
        <f t="shared" si="25"/>
        <v/>
      </c>
      <c r="G370" s="462" t="s">
        <v>410</v>
      </c>
      <c r="H370" s="462"/>
      <c r="I370" s="463" t="b">
        <f t="shared" si="26"/>
        <v>1</v>
      </c>
      <c r="J370" s="463" t="b">
        <f t="shared" si="27"/>
        <v>0</v>
      </c>
      <c r="K370" s="463" t="str">
        <f t="shared" si="28"/>
        <v>a1N36000004vIgMEAU</v>
      </c>
      <c r="L370" s="464" t="s">
        <v>1270</v>
      </c>
      <c r="M370" s="131"/>
      <c r="N370" s="68"/>
      <c r="AM370" s="5"/>
      <c r="AN370" s="5"/>
    </row>
    <row r="371" spans="1:40" ht="280.8" x14ac:dyDescent="0.3">
      <c r="A371" s="366">
        <v>47</v>
      </c>
      <c r="B371" s="383" t="str">
        <f t="shared" si="24"/>
        <v/>
      </c>
      <c r="C371" s="384" t="str">
        <f ca="1">TEXT(IFERROR(INDEX('Overview - Section A'!$A$37:$A$44,MATCH(G371,'Overview - Section A'!$U$37:$U$44,0)),""),"d-mmm-yy") &amp;" to " &amp; TEXT(IFERROR(INDEX('Overview - Section A'!$E$37:$E$44,MATCH(G371,'Overview - Section A'!$U$37:$U$44,0)),""),"d-mmm-yy")</f>
        <v>1-Jul-18 to 31-Dec-18</v>
      </c>
      <c r="D371" s="461"/>
      <c r="E371" s="461"/>
      <c r="F371" s="458" t="str">
        <f t="shared" si="25"/>
        <v/>
      </c>
      <c r="G371" s="462" t="s">
        <v>412</v>
      </c>
      <c r="H371" s="462"/>
      <c r="I371" s="463" t="b">
        <f t="shared" si="26"/>
        <v>1</v>
      </c>
      <c r="J371" s="463" t="b">
        <f t="shared" si="27"/>
        <v>0</v>
      </c>
      <c r="K371" s="463" t="str">
        <f t="shared" si="28"/>
        <v>a1N36000004vIgMEAU</v>
      </c>
      <c r="L371" s="464" t="s">
        <v>1271</v>
      </c>
      <c r="M371" s="131"/>
      <c r="N371" s="68"/>
      <c r="AM371" s="5"/>
      <c r="AN371" s="5"/>
    </row>
    <row r="372" spans="1:40" ht="280.8" x14ac:dyDescent="0.3">
      <c r="A372" s="366">
        <v>47</v>
      </c>
      <c r="B372" s="383" t="str">
        <f t="shared" si="24"/>
        <v/>
      </c>
      <c r="C372" s="384" t="str">
        <f ca="1">TEXT(IFERROR(INDEX('Overview - Section A'!$A$37:$A$44,MATCH(G372,'Overview - Section A'!$U$37:$U$44,0)),""),"d-mmm-yy") &amp;" to " &amp; TEXT(IFERROR(INDEX('Overview - Section A'!$E$37:$E$44,MATCH(G372,'Overview - Section A'!$U$37:$U$44,0)),""),"d-mmm-yy")</f>
        <v>1-Jan-19 to 30-Jun-19</v>
      </c>
      <c r="D372" s="461"/>
      <c r="E372" s="461"/>
      <c r="F372" s="458" t="str">
        <f t="shared" si="25"/>
        <v/>
      </c>
      <c r="G372" s="462" t="s">
        <v>414</v>
      </c>
      <c r="H372" s="462"/>
      <c r="I372" s="463" t="b">
        <f t="shared" si="26"/>
        <v>1</v>
      </c>
      <c r="J372" s="463" t="b">
        <f t="shared" si="27"/>
        <v>0</v>
      </c>
      <c r="K372" s="463" t="str">
        <f t="shared" si="28"/>
        <v>a1N36000004vIgMEAU</v>
      </c>
      <c r="L372" s="464" t="s">
        <v>1272</v>
      </c>
      <c r="M372" s="131"/>
      <c r="N372" s="68"/>
      <c r="AM372" s="5"/>
      <c r="AN372" s="5"/>
    </row>
    <row r="373" spans="1:40" ht="280.8" x14ac:dyDescent="0.3">
      <c r="A373" s="366">
        <v>47</v>
      </c>
      <c r="B373" s="383" t="str">
        <f t="shared" si="24"/>
        <v/>
      </c>
      <c r="C373" s="384" t="str">
        <f ca="1">TEXT(IFERROR(INDEX('Overview - Section A'!$A$37:$A$44,MATCH(G373,'Overview - Section A'!$U$37:$U$44,0)),""),"d-mmm-yy") &amp;" to " &amp; TEXT(IFERROR(INDEX('Overview - Section A'!$E$37:$E$44,MATCH(G373,'Overview - Section A'!$U$37:$U$44,0)),""),"d-mmm-yy")</f>
        <v>1-Jul-19 to 31-Dec-19</v>
      </c>
      <c r="D373" s="461"/>
      <c r="E373" s="461"/>
      <c r="F373" s="458" t="str">
        <f t="shared" si="25"/>
        <v/>
      </c>
      <c r="G373" s="462" t="s">
        <v>416</v>
      </c>
      <c r="H373" s="462"/>
      <c r="I373" s="463" t="b">
        <f t="shared" si="26"/>
        <v>1</v>
      </c>
      <c r="J373" s="463" t="b">
        <f t="shared" si="27"/>
        <v>0</v>
      </c>
      <c r="K373" s="463" t="str">
        <f t="shared" si="28"/>
        <v>a1N36000004vIgMEAU</v>
      </c>
      <c r="L373" s="464" t="s">
        <v>1273</v>
      </c>
      <c r="M373" s="131"/>
      <c r="N373" s="68"/>
      <c r="AM373" s="5"/>
      <c r="AN373" s="5"/>
    </row>
    <row r="374" spans="1:40" ht="280.8" x14ac:dyDescent="0.3">
      <c r="A374" s="366">
        <v>47</v>
      </c>
      <c r="B374" s="383" t="str">
        <f t="shared" si="24"/>
        <v/>
      </c>
      <c r="C374" s="384" t="str">
        <f ca="1">TEXT(IFERROR(INDEX('Overview - Section A'!$A$37:$A$44,MATCH(G374,'Overview - Section A'!$U$37:$U$44,0)),""),"d-mmm-yy") &amp;" to " &amp; TEXT(IFERROR(INDEX('Overview - Section A'!$E$37:$E$44,MATCH(G374,'Overview - Section A'!$U$37:$U$44,0)),""),"d-mmm-yy")</f>
        <v>1-Jan-20 to 30-Jun-20</v>
      </c>
      <c r="D374" s="461"/>
      <c r="E374" s="461"/>
      <c r="F374" s="458" t="str">
        <f t="shared" si="25"/>
        <v/>
      </c>
      <c r="G374" s="462" t="s">
        <v>418</v>
      </c>
      <c r="H374" s="462"/>
      <c r="I374" s="463" t="b">
        <f t="shared" si="26"/>
        <v>1</v>
      </c>
      <c r="J374" s="463" t="b">
        <f t="shared" si="27"/>
        <v>0</v>
      </c>
      <c r="K374" s="463" t="str">
        <f t="shared" si="28"/>
        <v>a1N36000004vIgMEAU</v>
      </c>
      <c r="L374" s="464" t="s">
        <v>1274</v>
      </c>
      <c r="M374" s="131"/>
      <c r="N374" s="68"/>
      <c r="AM374" s="5"/>
      <c r="AN374" s="5"/>
    </row>
    <row r="375" spans="1:40" ht="280.8" x14ac:dyDescent="0.3">
      <c r="A375" s="366">
        <v>47</v>
      </c>
      <c r="B375" s="383" t="str">
        <f t="shared" si="24"/>
        <v/>
      </c>
      <c r="C375" s="384" t="str">
        <f ca="1">TEXT(IFERROR(INDEX('Overview - Section A'!$A$37:$A$44,MATCH(G375,'Overview - Section A'!$U$37:$U$44,0)),""),"d-mmm-yy") &amp;" to " &amp; TEXT(IFERROR(INDEX('Overview - Section A'!$E$37:$E$44,MATCH(G375,'Overview - Section A'!$U$37:$U$44,0)),""),"d-mmm-yy")</f>
        <v>1-Jul-20 to 31-Dec-20</v>
      </c>
      <c r="D375" s="461"/>
      <c r="E375" s="461"/>
      <c r="F375" s="458" t="str">
        <f t="shared" si="25"/>
        <v/>
      </c>
      <c r="G375" s="462" t="s">
        <v>420</v>
      </c>
      <c r="H375" s="462"/>
      <c r="I375" s="463" t="b">
        <f t="shared" si="26"/>
        <v>1</v>
      </c>
      <c r="J375" s="463" t="b">
        <f t="shared" si="27"/>
        <v>0</v>
      </c>
      <c r="K375" s="463" t="str">
        <f t="shared" si="28"/>
        <v>a1N36000004vIgMEAU</v>
      </c>
      <c r="L375" s="464" t="s">
        <v>1275</v>
      </c>
      <c r="M375" s="131"/>
      <c r="N375" s="68"/>
      <c r="AM375" s="5"/>
      <c r="AN375" s="5"/>
    </row>
    <row r="376" spans="1:40" ht="280.8" x14ac:dyDescent="0.3">
      <c r="A376" s="366">
        <v>48</v>
      </c>
      <c r="B376" s="383" t="str">
        <f t="shared" si="24"/>
        <v/>
      </c>
      <c r="C376" s="384" t="str">
        <f ca="1">TEXT(IFERROR(INDEX('Overview - Section A'!$A$37:$A$44,MATCH(G376,'Overview - Section A'!$U$37:$U$44,0)),""),"d-mmm-yy") &amp;" to " &amp; TEXT(IFERROR(INDEX('Overview - Section A'!$E$37:$E$44,MATCH(G376,'Overview - Section A'!$U$37:$U$44,0)),""),"d-mmm-yy")</f>
        <v>1-Jan-18 to 30-Jun-18</v>
      </c>
      <c r="D376" s="461"/>
      <c r="E376" s="461"/>
      <c r="F376" s="458" t="str">
        <f t="shared" si="25"/>
        <v/>
      </c>
      <c r="G376" s="462" t="s">
        <v>410</v>
      </c>
      <c r="H376" s="462"/>
      <c r="I376" s="463" t="b">
        <f t="shared" si="26"/>
        <v>1</v>
      </c>
      <c r="J376" s="463" t="b">
        <f t="shared" si="27"/>
        <v>0</v>
      </c>
      <c r="K376" s="463" t="str">
        <f t="shared" si="28"/>
        <v>a1N36000004vIgNEAU</v>
      </c>
      <c r="L376" s="464" t="s">
        <v>1276</v>
      </c>
      <c r="M376" s="131"/>
      <c r="N376" s="68"/>
      <c r="AM376" s="5"/>
      <c r="AN376" s="5"/>
    </row>
    <row r="377" spans="1:40" ht="280.8" x14ac:dyDescent="0.3">
      <c r="A377" s="366">
        <v>48</v>
      </c>
      <c r="B377" s="383" t="str">
        <f t="shared" si="24"/>
        <v/>
      </c>
      <c r="C377" s="384" t="str">
        <f ca="1">TEXT(IFERROR(INDEX('Overview - Section A'!$A$37:$A$44,MATCH(G377,'Overview - Section A'!$U$37:$U$44,0)),""),"d-mmm-yy") &amp;" to " &amp; TEXT(IFERROR(INDEX('Overview - Section A'!$E$37:$E$44,MATCH(G377,'Overview - Section A'!$U$37:$U$44,0)),""),"d-mmm-yy")</f>
        <v>1-Jul-18 to 31-Dec-18</v>
      </c>
      <c r="D377" s="461"/>
      <c r="E377" s="461"/>
      <c r="F377" s="458" t="str">
        <f t="shared" si="25"/>
        <v/>
      </c>
      <c r="G377" s="462" t="s">
        <v>412</v>
      </c>
      <c r="H377" s="462"/>
      <c r="I377" s="463" t="b">
        <f t="shared" si="26"/>
        <v>1</v>
      </c>
      <c r="J377" s="463" t="b">
        <f t="shared" si="27"/>
        <v>0</v>
      </c>
      <c r="K377" s="463" t="str">
        <f t="shared" si="28"/>
        <v>a1N36000004vIgNEAU</v>
      </c>
      <c r="L377" s="464" t="s">
        <v>1277</v>
      </c>
      <c r="M377" s="131"/>
      <c r="N377" s="68"/>
      <c r="AM377" s="5"/>
      <c r="AN377" s="5"/>
    </row>
    <row r="378" spans="1:40" ht="280.8" x14ac:dyDescent="0.3">
      <c r="A378" s="366">
        <v>48</v>
      </c>
      <c r="B378" s="383" t="str">
        <f t="shared" si="24"/>
        <v/>
      </c>
      <c r="C378" s="384" t="str">
        <f ca="1">TEXT(IFERROR(INDEX('Overview - Section A'!$A$37:$A$44,MATCH(G378,'Overview - Section A'!$U$37:$U$44,0)),""),"d-mmm-yy") &amp;" to " &amp; TEXT(IFERROR(INDEX('Overview - Section A'!$E$37:$E$44,MATCH(G378,'Overview - Section A'!$U$37:$U$44,0)),""),"d-mmm-yy")</f>
        <v>1-Jan-19 to 30-Jun-19</v>
      </c>
      <c r="D378" s="461"/>
      <c r="E378" s="461"/>
      <c r="F378" s="458" t="str">
        <f t="shared" si="25"/>
        <v/>
      </c>
      <c r="G378" s="462" t="s">
        <v>414</v>
      </c>
      <c r="H378" s="462"/>
      <c r="I378" s="463" t="b">
        <f t="shared" si="26"/>
        <v>1</v>
      </c>
      <c r="J378" s="463" t="b">
        <f t="shared" si="27"/>
        <v>0</v>
      </c>
      <c r="K378" s="463" t="str">
        <f t="shared" si="28"/>
        <v>a1N36000004vIgNEAU</v>
      </c>
      <c r="L378" s="464" t="s">
        <v>1278</v>
      </c>
      <c r="M378" s="131"/>
      <c r="N378" s="68"/>
      <c r="AM378" s="5"/>
      <c r="AN378" s="5"/>
    </row>
    <row r="379" spans="1:40" ht="280.8" x14ac:dyDescent="0.3">
      <c r="A379" s="366">
        <v>48</v>
      </c>
      <c r="B379" s="383" t="str">
        <f t="shared" si="24"/>
        <v/>
      </c>
      <c r="C379" s="384" t="str">
        <f ca="1">TEXT(IFERROR(INDEX('Overview - Section A'!$A$37:$A$44,MATCH(G379,'Overview - Section A'!$U$37:$U$44,0)),""),"d-mmm-yy") &amp;" to " &amp; TEXT(IFERROR(INDEX('Overview - Section A'!$E$37:$E$44,MATCH(G379,'Overview - Section A'!$U$37:$U$44,0)),""),"d-mmm-yy")</f>
        <v>1-Jul-19 to 31-Dec-19</v>
      </c>
      <c r="D379" s="461"/>
      <c r="E379" s="461"/>
      <c r="F379" s="458" t="str">
        <f t="shared" si="25"/>
        <v/>
      </c>
      <c r="G379" s="462" t="s">
        <v>416</v>
      </c>
      <c r="H379" s="462"/>
      <c r="I379" s="463" t="b">
        <f t="shared" si="26"/>
        <v>1</v>
      </c>
      <c r="J379" s="463" t="b">
        <f t="shared" si="27"/>
        <v>0</v>
      </c>
      <c r="K379" s="463" t="str">
        <f t="shared" si="28"/>
        <v>a1N36000004vIgNEAU</v>
      </c>
      <c r="L379" s="464" t="s">
        <v>1279</v>
      </c>
      <c r="M379" s="131"/>
      <c r="N379" s="68"/>
      <c r="AM379" s="5"/>
      <c r="AN379" s="5"/>
    </row>
    <row r="380" spans="1:40" ht="280.8" x14ac:dyDescent="0.3">
      <c r="A380" s="366">
        <v>48</v>
      </c>
      <c r="B380" s="383" t="str">
        <f t="shared" si="24"/>
        <v/>
      </c>
      <c r="C380" s="384" t="str">
        <f ca="1">TEXT(IFERROR(INDEX('Overview - Section A'!$A$37:$A$44,MATCH(G380,'Overview - Section A'!$U$37:$U$44,0)),""),"d-mmm-yy") &amp;" to " &amp; TEXT(IFERROR(INDEX('Overview - Section A'!$E$37:$E$44,MATCH(G380,'Overview - Section A'!$U$37:$U$44,0)),""),"d-mmm-yy")</f>
        <v>1-Jan-20 to 30-Jun-20</v>
      </c>
      <c r="D380" s="461"/>
      <c r="E380" s="461"/>
      <c r="F380" s="458" t="str">
        <f t="shared" si="25"/>
        <v/>
      </c>
      <c r="G380" s="462" t="s">
        <v>418</v>
      </c>
      <c r="H380" s="462"/>
      <c r="I380" s="463" t="b">
        <f t="shared" si="26"/>
        <v>1</v>
      </c>
      <c r="J380" s="463" t="b">
        <f t="shared" si="27"/>
        <v>0</v>
      </c>
      <c r="K380" s="463" t="str">
        <f t="shared" si="28"/>
        <v>a1N36000004vIgNEAU</v>
      </c>
      <c r="L380" s="464" t="s">
        <v>1280</v>
      </c>
      <c r="M380" s="131"/>
      <c r="N380" s="68"/>
      <c r="AM380" s="5"/>
      <c r="AN380" s="5"/>
    </row>
    <row r="381" spans="1:40" ht="280.8" x14ac:dyDescent="0.3">
      <c r="A381" s="366">
        <v>48</v>
      </c>
      <c r="B381" s="383" t="str">
        <f t="shared" si="24"/>
        <v/>
      </c>
      <c r="C381" s="384" t="str">
        <f ca="1">TEXT(IFERROR(INDEX('Overview - Section A'!$A$37:$A$44,MATCH(G381,'Overview - Section A'!$U$37:$U$44,0)),""),"d-mmm-yy") &amp;" to " &amp; TEXT(IFERROR(INDEX('Overview - Section A'!$E$37:$E$44,MATCH(G381,'Overview - Section A'!$U$37:$U$44,0)),""),"d-mmm-yy")</f>
        <v>1-Jul-20 to 31-Dec-20</v>
      </c>
      <c r="D381" s="461"/>
      <c r="E381" s="461"/>
      <c r="F381" s="458" t="str">
        <f t="shared" si="25"/>
        <v/>
      </c>
      <c r="G381" s="462" t="s">
        <v>420</v>
      </c>
      <c r="H381" s="462"/>
      <c r="I381" s="463" t="b">
        <f t="shared" si="26"/>
        <v>1</v>
      </c>
      <c r="J381" s="463" t="b">
        <f t="shared" si="27"/>
        <v>0</v>
      </c>
      <c r="K381" s="463" t="str">
        <f t="shared" si="28"/>
        <v>a1N36000004vIgNEAU</v>
      </c>
      <c r="L381" s="464" t="s">
        <v>1281</v>
      </c>
      <c r="M381" s="131"/>
      <c r="N381" s="68"/>
      <c r="AM381" s="5"/>
      <c r="AN381" s="5"/>
    </row>
    <row r="382" spans="1:40" ht="280.8" x14ac:dyDescent="0.3">
      <c r="A382" s="366">
        <v>49</v>
      </c>
      <c r="B382" s="383" t="str">
        <f t="shared" si="24"/>
        <v/>
      </c>
      <c r="C382" s="384" t="str">
        <f ca="1">TEXT(IFERROR(INDEX('Overview - Section A'!$A$37:$A$44,MATCH(G382,'Overview - Section A'!$U$37:$U$44,0)),""),"d-mmm-yy") &amp;" to " &amp; TEXT(IFERROR(INDEX('Overview - Section A'!$E$37:$E$44,MATCH(G382,'Overview - Section A'!$U$37:$U$44,0)),""),"d-mmm-yy")</f>
        <v>1-Jan-18 to 30-Jun-18</v>
      </c>
      <c r="D382" s="461"/>
      <c r="E382" s="461"/>
      <c r="F382" s="458" t="str">
        <f t="shared" si="25"/>
        <v/>
      </c>
      <c r="G382" s="462" t="s">
        <v>410</v>
      </c>
      <c r="H382" s="462"/>
      <c r="I382" s="463" t="b">
        <f t="shared" si="26"/>
        <v>1</v>
      </c>
      <c r="J382" s="463" t="b">
        <f t="shared" si="27"/>
        <v>0</v>
      </c>
      <c r="K382" s="463" t="str">
        <f t="shared" si="28"/>
        <v>a1N36000004vIgOEAU</v>
      </c>
      <c r="L382" s="464" t="s">
        <v>1282</v>
      </c>
      <c r="M382" s="131"/>
      <c r="N382" s="68"/>
      <c r="AM382" s="5"/>
      <c r="AN382" s="5"/>
    </row>
    <row r="383" spans="1:40" ht="280.8" x14ac:dyDescent="0.3">
      <c r="A383" s="366">
        <v>49</v>
      </c>
      <c r="B383" s="383" t="str">
        <f t="shared" si="24"/>
        <v/>
      </c>
      <c r="C383" s="384" t="str">
        <f ca="1">TEXT(IFERROR(INDEX('Overview - Section A'!$A$37:$A$44,MATCH(G383,'Overview - Section A'!$U$37:$U$44,0)),""),"d-mmm-yy") &amp;" to " &amp; TEXT(IFERROR(INDEX('Overview - Section A'!$E$37:$E$44,MATCH(G383,'Overview - Section A'!$U$37:$U$44,0)),""),"d-mmm-yy")</f>
        <v>1-Jul-18 to 31-Dec-18</v>
      </c>
      <c r="D383" s="461"/>
      <c r="E383" s="461"/>
      <c r="F383" s="458" t="str">
        <f t="shared" si="25"/>
        <v/>
      </c>
      <c r="G383" s="462" t="s">
        <v>412</v>
      </c>
      <c r="H383" s="462"/>
      <c r="I383" s="463" t="b">
        <f t="shared" si="26"/>
        <v>1</v>
      </c>
      <c r="J383" s="463" t="b">
        <f t="shared" si="27"/>
        <v>0</v>
      </c>
      <c r="K383" s="463" t="str">
        <f t="shared" si="28"/>
        <v>a1N36000004vIgOEAU</v>
      </c>
      <c r="L383" s="464" t="s">
        <v>1283</v>
      </c>
      <c r="M383" s="131"/>
      <c r="N383" s="68"/>
      <c r="AM383" s="5"/>
      <c r="AN383" s="5"/>
    </row>
    <row r="384" spans="1:40" ht="280.8" x14ac:dyDescent="0.3">
      <c r="A384" s="366">
        <v>49</v>
      </c>
      <c r="B384" s="383" t="str">
        <f t="shared" si="24"/>
        <v/>
      </c>
      <c r="C384" s="384" t="str">
        <f ca="1">TEXT(IFERROR(INDEX('Overview - Section A'!$A$37:$A$44,MATCH(G384,'Overview - Section A'!$U$37:$U$44,0)),""),"d-mmm-yy") &amp;" to " &amp; TEXT(IFERROR(INDEX('Overview - Section A'!$E$37:$E$44,MATCH(G384,'Overview - Section A'!$U$37:$U$44,0)),""),"d-mmm-yy")</f>
        <v>1-Jan-19 to 30-Jun-19</v>
      </c>
      <c r="D384" s="461"/>
      <c r="E384" s="461"/>
      <c r="F384" s="458" t="str">
        <f t="shared" si="25"/>
        <v/>
      </c>
      <c r="G384" s="462" t="s">
        <v>414</v>
      </c>
      <c r="H384" s="462"/>
      <c r="I384" s="463" t="b">
        <f t="shared" si="26"/>
        <v>1</v>
      </c>
      <c r="J384" s="463" t="b">
        <f t="shared" si="27"/>
        <v>0</v>
      </c>
      <c r="K384" s="463" t="str">
        <f t="shared" si="28"/>
        <v>a1N36000004vIgOEAU</v>
      </c>
      <c r="L384" s="464" t="s">
        <v>1284</v>
      </c>
      <c r="M384" s="131"/>
      <c r="N384" s="68"/>
      <c r="AM384" s="5"/>
      <c r="AN384" s="5"/>
    </row>
    <row r="385" spans="1:40" ht="280.8" x14ac:dyDescent="0.3">
      <c r="A385" s="366">
        <v>49</v>
      </c>
      <c r="B385" s="383" t="str">
        <f t="shared" si="24"/>
        <v/>
      </c>
      <c r="C385" s="384" t="str">
        <f ca="1">TEXT(IFERROR(INDEX('Overview - Section A'!$A$37:$A$44,MATCH(G385,'Overview - Section A'!$U$37:$U$44,0)),""),"d-mmm-yy") &amp;" to " &amp; TEXT(IFERROR(INDEX('Overview - Section A'!$E$37:$E$44,MATCH(G385,'Overview - Section A'!$U$37:$U$44,0)),""),"d-mmm-yy")</f>
        <v>1-Jul-19 to 31-Dec-19</v>
      </c>
      <c r="D385" s="461"/>
      <c r="E385" s="461"/>
      <c r="F385" s="458" t="str">
        <f t="shared" si="25"/>
        <v/>
      </c>
      <c r="G385" s="462" t="s">
        <v>416</v>
      </c>
      <c r="H385" s="462"/>
      <c r="I385" s="463" t="b">
        <f t="shared" si="26"/>
        <v>1</v>
      </c>
      <c r="J385" s="463" t="b">
        <f t="shared" si="27"/>
        <v>0</v>
      </c>
      <c r="K385" s="463" t="str">
        <f t="shared" si="28"/>
        <v>a1N36000004vIgOEAU</v>
      </c>
      <c r="L385" s="464" t="s">
        <v>1285</v>
      </c>
      <c r="M385" s="131"/>
      <c r="N385" s="68"/>
      <c r="AM385" s="5"/>
      <c r="AN385" s="5"/>
    </row>
    <row r="386" spans="1:40" ht="280.8" x14ac:dyDescent="0.3">
      <c r="A386" s="366">
        <v>49</v>
      </c>
      <c r="B386" s="383" t="str">
        <f t="shared" si="24"/>
        <v/>
      </c>
      <c r="C386" s="384" t="str">
        <f ca="1">TEXT(IFERROR(INDEX('Overview - Section A'!$A$37:$A$44,MATCH(G386,'Overview - Section A'!$U$37:$U$44,0)),""),"d-mmm-yy") &amp;" to " &amp; TEXT(IFERROR(INDEX('Overview - Section A'!$E$37:$E$44,MATCH(G386,'Overview - Section A'!$U$37:$U$44,0)),""),"d-mmm-yy")</f>
        <v>1-Jan-20 to 30-Jun-20</v>
      </c>
      <c r="D386" s="461"/>
      <c r="E386" s="461"/>
      <c r="F386" s="458" t="str">
        <f t="shared" si="25"/>
        <v/>
      </c>
      <c r="G386" s="462" t="s">
        <v>418</v>
      </c>
      <c r="H386" s="462"/>
      <c r="I386" s="463" t="b">
        <f t="shared" si="26"/>
        <v>1</v>
      </c>
      <c r="J386" s="463" t="b">
        <f t="shared" si="27"/>
        <v>0</v>
      </c>
      <c r="K386" s="463" t="str">
        <f t="shared" si="28"/>
        <v>a1N36000004vIgOEAU</v>
      </c>
      <c r="L386" s="464" t="s">
        <v>1286</v>
      </c>
      <c r="M386" s="131"/>
      <c r="N386" s="68"/>
      <c r="AM386" s="5"/>
      <c r="AN386" s="5"/>
    </row>
    <row r="387" spans="1:40" ht="280.8" x14ac:dyDescent="0.3">
      <c r="A387" s="366">
        <v>49</v>
      </c>
      <c r="B387" s="383" t="str">
        <f t="shared" si="24"/>
        <v/>
      </c>
      <c r="C387" s="384" t="str">
        <f ca="1">TEXT(IFERROR(INDEX('Overview - Section A'!$A$37:$A$44,MATCH(G387,'Overview - Section A'!$U$37:$U$44,0)),""),"d-mmm-yy") &amp;" to " &amp; TEXT(IFERROR(INDEX('Overview - Section A'!$E$37:$E$44,MATCH(G387,'Overview - Section A'!$U$37:$U$44,0)),""),"d-mmm-yy")</f>
        <v>1-Jul-20 to 31-Dec-20</v>
      </c>
      <c r="D387" s="461"/>
      <c r="E387" s="461"/>
      <c r="F387" s="458" t="str">
        <f t="shared" si="25"/>
        <v/>
      </c>
      <c r="G387" s="462" t="s">
        <v>420</v>
      </c>
      <c r="H387" s="462"/>
      <c r="I387" s="463" t="b">
        <f t="shared" si="26"/>
        <v>1</v>
      </c>
      <c r="J387" s="463" t="b">
        <f t="shared" si="27"/>
        <v>0</v>
      </c>
      <c r="K387" s="463" t="str">
        <f t="shared" si="28"/>
        <v>a1N36000004vIgOEAU</v>
      </c>
      <c r="L387" s="464" t="s">
        <v>1287</v>
      </c>
      <c r="M387" s="131"/>
      <c r="N387" s="68"/>
      <c r="AM387" s="5"/>
      <c r="AN387" s="5"/>
    </row>
    <row r="388" spans="1:40" ht="280.8" x14ac:dyDescent="0.3">
      <c r="A388" s="366">
        <v>50</v>
      </c>
      <c r="B388" s="383" t="str">
        <f t="shared" si="24"/>
        <v/>
      </c>
      <c r="C388" s="384" t="str">
        <f ca="1">TEXT(IFERROR(INDEX('Overview - Section A'!$A$37:$A$44,MATCH(G388,'Overview - Section A'!$U$37:$U$44,0)),""),"d-mmm-yy") &amp;" to " &amp; TEXT(IFERROR(INDEX('Overview - Section A'!$E$37:$E$44,MATCH(G388,'Overview - Section A'!$U$37:$U$44,0)),""),"d-mmm-yy")</f>
        <v>1-Jan-18 to 30-Jun-18</v>
      </c>
      <c r="D388" s="461"/>
      <c r="E388" s="461"/>
      <c r="F388" s="458" t="str">
        <f t="shared" si="25"/>
        <v/>
      </c>
      <c r="G388" s="462" t="s">
        <v>410</v>
      </c>
      <c r="H388" s="462"/>
      <c r="I388" s="463" t="b">
        <f t="shared" si="26"/>
        <v>1</v>
      </c>
      <c r="J388" s="463" t="b">
        <f t="shared" si="27"/>
        <v>0</v>
      </c>
      <c r="K388" s="463" t="str">
        <f t="shared" si="28"/>
        <v>a1N36000004vIgPEAU</v>
      </c>
      <c r="L388" s="464" t="s">
        <v>1288</v>
      </c>
      <c r="M388" s="131"/>
      <c r="N388" s="68"/>
      <c r="AM388" s="5"/>
      <c r="AN388" s="5"/>
    </row>
    <row r="389" spans="1:40" ht="280.8" x14ac:dyDescent="0.3">
      <c r="A389" s="366">
        <v>50</v>
      </c>
      <c r="B389" s="383" t="str">
        <f t="shared" si="24"/>
        <v/>
      </c>
      <c r="C389" s="384" t="str">
        <f ca="1">TEXT(IFERROR(INDEX('Overview - Section A'!$A$37:$A$44,MATCH(G389,'Overview - Section A'!$U$37:$U$44,0)),""),"d-mmm-yy") &amp;" to " &amp; TEXT(IFERROR(INDEX('Overview - Section A'!$E$37:$E$44,MATCH(G389,'Overview - Section A'!$U$37:$U$44,0)),""),"d-mmm-yy")</f>
        <v>1-Jul-18 to 31-Dec-18</v>
      </c>
      <c r="D389" s="461"/>
      <c r="E389" s="461"/>
      <c r="F389" s="458" t="str">
        <f t="shared" si="25"/>
        <v/>
      </c>
      <c r="G389" s="462" t="s">
        <v>412</v>
      </c>
      <c r="H389" s="462"/>
      <c r="I389" s="463" t="b">
        <f t="shared" si="26"/>
        <v>1</v>
      </c>
      <c r="J389" s="463" t="b">
        <f t="shared" si="27"/>
        <v>0</v>
      </c>
      <c r="K389" s="463" t="str">
        <f t="shared" si="28"/>
        <v>a1N36000004vIgPEAU</v>
      </c>
      <c r="L389" s="464" t="s">
        <v>1289</v>
      </c>
      <c r="M389" s="131"/>
      <c r="N389" s="68"/>
      <c r="AM389" s="5"/>
      <c r="AN389" s="5"/>
    </row>
    <row r="390" spans="1:40" ht="280.8" x14ac:dyDescent="0.3">
      <c r="A390" s="366">
        <v>50</v>
      </c>
      <c r="B390" s="383" t="str">
        <f t="shared" si="24"/>
        <v/>
      </c>
      <c r="C390" s="384" t="str">
        <f ca="1">TEXT(IFERROR(INDEX('Overview - Section A'!$A$37:$A$44,MATCH(G390,'Overview - Section A'!$U$37:$U$44,0)),""),"d-mmm-yy") &amp;" to " &amp; TEXT(IFERROR(INDEX('Overview - Section A'!$E$37:$E$44,MATCH(G390,'Overview - Section A'!$U$37:$U$44,0)),""),"d-mmm-yy")</f>
        <v>1-Jan-19 to 30-Jun-19</v>
      </c>
      <c r="D390" s="461"/>
      <c r="E390" s="461"/>
      <c r="F390" s="458" t="str">
        <f t="shared" si="25"/>
        <v/>
      </c>
      <c r="G390" s="462" t="s">
        <v>414</v>
      </c>
      <c r="H390" s="462"/>
      <c r="I390" s="463" t="b">
        <f t="shared" si="26"/>
        <v>1</v>
      </c>
      <c r="J390" s="463" t="b">
        <f t="shared" si="27"/>
        <v>0</v>
      </c>
      <c r="K390" s="463" t="str">
        <f t="shared" si="28"/>
        <v>a1N36000004vIgPEAU</v>
      </c>
      <c r="L390" s="464" t="s">
        <v>1290</v>
      </c>
      <c r="M390" s="131"/>
      <c r="N390" s="68"/>
      <c r="AM390" s="5"/>
      <c r="AN390" s="5"/>
    </row>
    <row r="391" spans="1:40" ht="280.8" x14ac:dyDescent="0.3">
      <c r="A391" s="366">
        <v>50</v>
      </c>
      <c r="B391" s="383" t="str">
        <f t="shared" si="24"/>
        <v/>
      </c>
      <c r="C391" s="384" t="str">
        <f ca="1">TEXT(IFERROR(INDEX('Overview - Section A'!$A$37:$A$44,MATCH(G391,'Overview - Section A'!$U$37:$U$44,0)),""),"d-mmm-yy") &amp;" to " &amp; TEXT(IFERROR(INDEX('Overview - Section A'!$E$37:$E$44,MATCH(G391,'Overview - Section A'!$U$37:$U$44,0)),""),"d-mmm-yy")</f>
        <v>1-Jul-19 to 31-Dec-19</v>
      </c>
      <c r="D391" s="461"/>
      <c r="E391" s="461"/>
      <c r="F391" s="458" t="str">
        <f t="shared" si="25"/>
        <v/>
      </c>
      <c r="G391" s="462" t="s">
        <v>416</v>
      </c>
      <c r="H391" s="462"/>
      <c r="I391" s="463" t="b">
        <f t="shared" si="26"/>
        <v>1</v>
      </c>
      <c r="J391" s="463" t="b">
        <f t="shared" si="27"/>
        <v>0</v>
      </c>
      <c r="K391" s="463" t="str">
        <f t="shared" si="28"/>
        <v>a1N36000004vIgPEAU</v>
      </c>
      <c r="L391" s="464" t="s">
        <v>1291</v>
      </c>
      <c r="M391" s="131"/>
      <c r="N391" s="68"/>
      <c r="AM391" s="5"/>
      <c r="AN391" s="5"/>
    </row>
    <row r="392" spans="1:40" ht="280.8" x14ac:dyDescent="0.3">
      <c r="A392" s="366">
        <v>50</v>
      </c>
      <c r="B392" s="383" t="str">
        <f t="shared" si="24"/>
        <v/>
      </c>
      <c r="C392" s="384" t="str">
        <f ca="1">TEXT(IFERROR(INDEX('Overview - Section A'!$A$37:$A$44,MATCH(G392,'Overview - Section A'!$U$37:$U$44,0)),""),"d-mmm-yy") &amp;" to " &amp; TEXT(IFERROR(INDEX('Overview - Section A'!$E$37:$E$44,MATCH(G392,'Overview - Section A'!$U$37:$U$44,0)),""),"d-mmm-yy")</f>
        <v>1-Jan-20 to 30-Jun-20</v>
      </c>
      <c r="D392" s="461"/>
      <c r="E392" s="461"/>
      <c r="F392" s="458" t="str">
        <f t="shared" si="25"/>
        <v/>
      </c>
      <c r="G392" s="462" t="s">
        <v>418</v>
      </c>
      <c r="H392" s="462"/>
      <c r="I392" s="463" t="b">
        <f t="shared" si="26"/>
        <v>1</v>
      </c>
      <c r="J392" s="463" t="b">
        <f t="shared" si="27"/>
        <v>0</v>
      </c>
      <c r="K392" s="463" t="str">
        <f t="shared" si="28"/>
        <v>a1N36000004vIgPEAU</v>
      </c>
      <c r="L392" s="464" t="s">
        <v>1292</v>
      </c>
      <c r="M392" s="131"/>
      <c r="N392" s="68"/>
      <c r="AM392" s="5"/>
      <c r="AN392" s="5"/>
    </row>
    <row r="393" spans="1:40" ht="280.8" x14ac:dyDescent="0.3">
      <c r="A393" s="366">
        <v>50</v>
      </c>
      <c r="B393" s="383" t="str">
        <f t="shared" si="24"/>
        <v/>
      </c>
      <c r="C393" s="384" t="str">
        <f ca="1">TEXT(IFERROR(INDEX('Overview - Section A'!$A$37:$A$44,MATCH(G393,'Overview - Section A'!$U$37:$U$44,0)),""),"d-mmm-yy") &amp;" to " &amp; TEXT(IFERROR(INDEX('Overview - Section A'!$E$37:$E$44,MATCH(G393,'Overview - Section A'!$U$37:$U$44,0)),""),"d-mmm-yy")</f>
        <v>1-Jul-20 to 31-Dec-20</v>
      </c>
      <c r="D393" s="461"/>
      <c r="E393" s="461"/>
      <c r="F393" s="458" t="str">
        <f t="shared" si="25"/>
        <v/>
      </c>
      <c r="G393" s="462" t="s">
        <v>420</v>
      </c>
      <c r="H393" s="462"/>
      <c r="I393" s="463" t="b">
        <f t="shared" si="26"/>
        <v>1</v>
      </c>
      <c r="J393" s="463" t="b">
        <f t="shared" si="27"/>
        <v>0</v>
      </c>
      <c r="K393" s="463" t="str">
        <f t="shared" si="28"/>
        <v>a1N36000004vIgPEAU</v>
      </c>
      <c r="L393" s="464" t="s">
        <v>1293</v>
      </c>
      <c r="M393" s="131"/>
      <c r="N393" s="68"/>
      <c r="AM393" s="5"/>
      <c r="AN393" s="5"/>
    </row>
    <row r="394" spans="1:40" ht="280.8" x14ac:dyDescent="0.3">
      <c r="A394" s="366">
        <v>51</v>
      </c>
      <c r="B394" s="383" t="str">
        <f t="shared" si="24"/>
        <v/>
      </c>
      <c r="C394" s="384" t="str">
        <f ca="1">TEXT(IFERROR(INDEX('Overview - Section A'!$A$37:$A$44,MATCH(G394,'Overview - Section A'!$U$37:$U$44,0)),""),"d-mmm-yy") &amp;" to " &amp; TEXT(IFERROR(INDEX('Overview - Section A'!$E$37:$E$44,MATCH(G394,'Overview - Section A'!$U$37:$U$44,0)),""),"d-mmm-yy")</f>
        <v>1-Jan-18 to 30-Jun-18</v>
      </c>
      <c r="D394" s="461"/>
      <c r="E394" s="461"/>
      <c r="F394" s="458" t="str">
        <f t="shared" si="25"/>
        <v/>
      </c>
      <c r="G394" s="462" t="s">
        <v>410</v>
      </c>
      <c r="H394" s="462"/>
      <c r="I394" s="463" t="b">
        <f t="shared" si="26"/>
        <v>1</v>
      </c>
      <c r="J394" s="463" t="b">
        <f t="shared" si="27"/>
        <v>0</v>
      </c>
      <c r="K394" s="463" t="str">
        <f t="shared" si="28"/>
        <v>a1N36000004vIgQEAU</v>
      </c>
      <c r="L394" s="464" t="s">
        <v>1294</v>
      </c>
      <c r="M394" s="131"/>
      <c r="N394" s="68"/>
      <c r="AM394" s="5"/>
      <c r="AN394" s="5"/>
    </row>
    <row r="395" spans="1:40" ht="280.8" x14ac:dyDescent="0.3">
      <c r="A395" s="366">
        <v>51</v>
      </c>
      <c r="B395" s="383" t="str">
        <f t="shared" si="24"/>
        <v/>
      </c>
      <c r="C395" s="384" t="str">
        <f ca="1">TEXT(IFERROR(INDEX('Overview - Section A'!$A$37:$A$44,MATCH(G395,'Overview - Section A'!$U$37:$U$44,0)),""),"d-mmm-yy") &amp;" to " &amp; TEXT(IFERROR(INDEX('Overview - Section A'!$E$37:$E$44,MATCH(G395,'Overview - Section A'!$U$37:$U$44,0)),""),"d-mmm-yy")</f>
        <v>1-Jul-18 to 31-Dec-18</v>
      </c>
      <c r="D395" s="461"/>
      <c r="E395" s="461"/>
      <c r="F395" s="458" t="str">
        <f t="shared" si="25"/>
        <v/>
      </c>
      <c r="G395" s="462" t="s">
        <v>412</v>
      </c>
      <c r="H395" s="462"/>
      <c r="I395" s="463" t="b">
        <f t="shared" si="26"/>
        <v>1</v>
      </c>
      <c r="J395" s="463" t="b">
        <f t="shared" si="27"/>
        <v>0</v>
      </c>
      <c r="K395" s="463" t="str">
        <f t="shared" si="28"/>
        <v>a1N36000004vIgQEAU</v>
      </c>
      <c r="L395" s="464" t="s">
        <v>1295</v>
      </c>
      <c r="M395" s="131"/>
      <c r="N395" s="68"/>
      <c r="AM395" s="5"/>
      <c r="AN395" s="5"/>
    </row>
    <row r="396" spans="1:40" ht="280.8" x14ac:dyDescent="0.3">
      <c r="A396" s="366">
        <v>51</v>
      </c>
      <c r="B396" s="383" t="str">
        <f t="shared" si="24"/>
        <v/>
      </c>
      <c r="C396" s="384" t="str">
        <f ca="1">TEXT(IFERROR(INDEX('Overview - Section A'!$A$37:$A$44,MATCH(G396,'Overview - Section A'!$U$37:$U$44,0)),""),"d-mmm-yy") &amp;" to " &amp; TEXT(IFERROR(INDEX('Overview - Section A'!$E$37:$E$44,MATCH(G396,'Overview - Section A'!$U$37:$U$44,0)),""),"d-mmm-yy")</f>
        <v>1-Jan-19 to 30-Jun-19</v>
      </c>
      <c r="D396" s="461"/>
      <c r="E396" s="461"/>
      <c r="F396" s="458" t="str">
        <f t="shared" si="25"/>
        <v/>
      </c>
      <c r="G396" s="462" t="s">
        <v>414</v>
      </c>
      <c r="H396" s="462"/>
      <c r="I396" s="463" t="b">
        <f t="shared" si="26"/>
        <v>1</v>
      </c>
      <c r="J396" s="463" t="b">
        <f t="shared" si="27"/>
        <v>0</v>
      </c>
      <c r="K396" s="463" t="str">
        <f t="shared" si="28"/>
        <v>a1N36000004vIgQEAU</v>
      </c>
      <c r="L396" s="464" t="s">
        <v>1296</v>
      </c>
      <c r="M396" s="131"/>
      <c r="N396" s="68"/>
      <c r="AM396" s="5"/>
      <c r="AN396" s="5"/>
    </row>
    <row r="397" spans="1:40" ht="280.8" x14ac:dyDescent="0.3">
      <c r="A397" s="366">
        <v>51</v>
      </c>
      <c r="B397" s="383" t="str">
        <f t="shared" si="24"/>
        <v/>
      </c>
      <c r="C397" s="384" t="str">
        <f ca="1">TEXT(IFERROR(INDEX('Overview - Section A'!$A$37:$A$44,MATCH(G397,'Overview - Section A'!$U$37:$U$44,0)),""),"d-mmm-yy") &amp;" to " &amp; TEXT(IFERROR(INDEX('Overview - Section A'!$E$37:$E$44,MATCH(G397,'Overview - Section A'!$U$37:$U$44,0)),""),"d-mmm-yy")</f>
        <v>1-Jul-19 to 31-Dec-19</v>
      </c>
      <c r="D397" s="461"/>
      <c r="E397" s="461"/>
      <c r="F397" s="458" t="str">
        <f t="shared" si="25"/>
        <v/>
      </c>
      <c r="G397" s="462" t="s">
        <v>416</v>
      </c>
      <c r="H397" s="462"/>
      <c r="I397" s="463" t="b">
        <f t="shared" si="26"/>
        <v>1</v>
      </c>
      <c r="J397" s="463" t="b">
        <f t="shared" si="27"/>
        <v>0</v>
      </c>
      <c r="K397" s="463" t="str">
        <f t="shared" si="28"/>
        <v>a1N36000004vIgQEAU</v>
      </c>
      <c r="L397" s="464" t="s">
        <v>1297</v>
      </c>
      <c r="M397" s="131"/>
      <c r="N397" s="68"/>
      <c r="AM397" s="5"/>
      <c r="AN397" s="5"/>
    </row>
    <row r="398" spans="1:40" ht="280.8" x14ac:dyDescent="0.3">
      <c r="A398" s="366">
        <v>51</v>
      </c>
      <c r="B398" s="383" t="str">
        <f t="shared" si="24"/>
        <v/>
      </c>
      <c r="C398" s="384" t="str">
        <f ca="1">TEXT(IFERROR(INDEX('Overview - Section A'!$A$37:$A$44,MATCH(G398,'Overview - Section A'!$U$37:$U$44,0)),""),"d-mmm-yy") &amp;" to " &amp; TEXT(IFERROR(INDEX('Overview - Section A'!$E$37:$E$44,MATCH(G398,'Overview - Section A'!$U$37:$U$44,0)),""),"d-mmm-yy")</f>
        <v>1-Jan-20 to 30-Jun-20</v>
      </c>
      <c r="D398" s="461"/>
      <c r="E398" s="461"/>
      <c r="F398" s="458" t="str">
        <f t="shared" si="25"/>
        <v/>
      </c>
      <c r="G398" s="462" t="s">
        <v>418</v>
      </c>
      <c r="H398" s="462"/>
      <c r="I398" s="463" t="b">
        <f t="shared" si="26"/>
        <v>1</v>
      </c>
      <c r="J398" s="463" t="b">
        <f t="shared" si="27"/>
        <v>0</v>
      </c>
      <c r="K398" s="463" t="str">
        <f t="shared" si="28"/>
        <v>a1N36000004vIgQEAU</v>
      </c>
      <c r="L398" s="464" t="s">
        <v>1298</v>
      </c>
      <c r="M398" s="131"/>
      <c r="N398" s="68"/>
      <c r="AM398" s="5"/>
      <c r="AN398" s="5"/>
    </row>
    <row r="399" spans="1:40" ht="280.8" x14ac:dyDescent="0.3">
      <c r="A399" s="366">
        <v>51</v>
      </c>
      <c r="B399" s="383" t="str">
        <f t="shared" si="24"/>
        <v/>
      </c>
      <c r="C399" s="384" t="str">
        <f ca="1">TEXT(IFERROR(INDEX('Overview - Section A'!$A$37:$A$44,MATCH(G399,'Overview - Section A'!$U$37:$U$44,0)),""),"d-mmm-yy") &amp;" to " &amp; TEXT(IFERROR(INDEX('Overview - Section A'!$E$37:$E$44,MATCH(G399,'Overview - Section A'!$U$37:$U$44,0)),""),"d-mmm-yy")</f>
        <v>1-Jul-20 to 31-Dec-20</v>
      </c>
      <c r="D399" s="461"/>
      <c r="E399" s="461"/>
      <c r="F399" s="458" t="str">
        <f t="shared" si="25"/>
        <v/>
      </c>
      <c r="G399" s="462" t="s">
        <v>420</v>
      </c>
      <c r="H399" s="462"/>
      <c r="I399" s="463" t="b">
        <f t="shared" si="26"/>
        <v>1</v>
      </c>
      <c r="J399" s="463" t="b">
        <f t="shared" si="27"/>
        <v>0</v>
      </c>
      <c r="K399" s="463" t="str">
        <f t="shared" si="28"/>
        <v>a1N36000004vIgQEAU</v>
      </c>
      <c r="L399" s="464" t="s">
        <v>1299</v>
      </c>
      <c r="M399" s="131"/>
      <c r="N399" s="68"/>
      <c r="AM399" s="5"/>
      <c r="AN399" s="5"/>
    </row>
    <row r="400" spans="1:40" ht="280.8" x14ac:dyDescent="0.3">
      <c r="A400" s="366">
        <v>52</v>
      </c>
      <c r="B400" s="383" t="str">
        <f t="shared" si="24"/>
        <v/>
      </c>
      <c r="C400" s="384" t="str">
        <f ca="1">TEXT(IFERROR(INDEX('Overview - Section A'!$A$37:$A$44,MATCH(G400,'Overview - Section A'!$U$37:$U$44,0)),""),"d-mmm-yy") &amp;" to " &amp; TEXT(IFERROR(INDEX('Overview - Section A'!$E$37:$E$44,MATCH(G400,'Overview - Section A'!$U$37:$U$44,0)),""),"d-mmm-yy")</f>
        <v>1-Jan-18 to 30-Jun-18</v>
      </c>
      <c r="D400" s="461"/>
      <c r="E400" s="461"/>
      <c r="F400" s="458" t="str">
        <f t="shared" si="25"/>
        <v/>
      </c>
      <c r="G400" s="462" t="s">
        <v>410</v>
      </c>
      <c r="H400" s="462"/>
      <c r="I400" s="463" t="b">
        <f t="shared" si="26"/>
        <v>1</v>
      </c>
      <c r="J400" s="463" t="b">
        <f t="shared" si="27"/>
        <v>0</v>
      </c>
      <c r="K400" s="463" t="str">
        <f t="shared" si="28"/>
        <v>a1N36000004vIgREAU</v>
      </c>
      <c r="L400" s="464" t="s">
        <v>1300</v>
      </c>
      <c r="M400" s="131"/>
      <c r="N400" s="68"/>
      <c r="AM400" s="5"/>
      <c r="AN400" s="5"/>
    </row>
    <row r="401" spans="1:40" ht="280.8" x14ac:dyDescent="0.3">
      <c r="A401" s="366">
        <v>52</v>
      </c>
      <c r="B401" s="383" t="str">
        <f t="shared" si="24"/>
        <v/>
      </c>
      <c r="C401" s="384" t="str">
        <f ca="1">TEXT(IFERROR(INDEX('Overview - Section A'!$A$37:$A$44,MATCH(G401,'Overview - Section A'!$U$37:$U$44,0)),""),"d-mmm-yy") &amp;" to " &amp; TEXT(IFERROR(INDEX('Overview - Section A'!$E$37:$E$44,MATCH(G401,'Overview - Section A'!$U$37:$U$44,0)),""),"d-mmm-yy")</f>
        <v>1-Jul-18 to 31-Dec-18</v>
      </c>
      <c r="D401" s="461"/>
      <c r="E401" s="461"/>
      <c r="F401" s="458" t="str">
        <f t="shared" si="25"/>
        <v/>
      </c>
      <c r="G401" s="462" t="s">
        <v>412</v>
      </c>
      <c r="H401" s="462"/>
      <c r="I401" s="463" t="b">
        <f t="shared" si="26"/>
        <v>1</v>
      </c>
      <c r="J401" s="463" t="b">
        <f t="shared" si="27"/>
        <v>0</v>
      </c>
      <c r="K401" s="463" t="str">
        <f t="shared" si="28"/>
        <v>a1N36000004vIgREAU</v>
      </c>
      <c r="L401" s="464" t="s">
        <v>1301</v>
      </c>
      <c r="M401" s="131"/>
      <c r="N401" s="68"/>
      <c r="AM401" s="5"/>
      <c r="AN401" s="5"/>
    </row>
    <row r="402" spans="1:40" ht="280.8" x14ac:dyDescent="0.3">
      <c r="A402" s="366">
        <v>52</v>
      </c>
      <c r="B402" s="383" t="str">
        <f t="shared" si="24"/>
        <v/>
      </c>
      <c r="C402" s="384" t="str">
        <f ca="1">TEXT(IFERROR(INDEX('Overview - Section A'!$A$37:$A$44,MATCH(G402,'Overview - Section A'!$U$37:$U$44,0)),""),"d-mmm-yy") &amp;" to " &amp; TEXT(IFERROR(INDEX('Overview - Section A'!$E$37:$E$44,MATCH(G402,'Overview - Section A'!$U$37:$U$44,0)),""),"d-mmm-yy")</f>
        <v>1-Jan-19 to 30-Jun-19</v>
      </c>
      <c r="D402" s="461"/>
      <c r="E402" s="461"/>
      <c r="F402" s="458" t="str">
        <f t="shared" si="25"/>
        <v/>
      </c>
      <c r="G402" s="462" t="s">
        <v>414</v>
      </c>
      <c r="H402" s="462"/>
      <c r="I402" s="463" t="b">
        <f t="shared" si="26"/>
        <v>1</v>
      </c>
      <c r="J402" s="463" t="b">
        <f t="shared" si="27"/>
        <v>0</v>
      </c>
      <c r="K402" s="463" t="str">
        <f t="shared" si="28"/>
        <v>a1N36000004vIgREAU</v>
      </c>
      <c r="L402" s="464" t="s">
        <v>1302</v>
      </c>
      <c r="M402" s="131"/>
      <c r="N402" s="68"/>
      <c r="AM402" s="5"/>
      <c r="AN402" s="5"/>
    </row>
    <row r="403" spans="1:40" ht="280.8" x14ac:dyDescent="0.3">
      <c r="A403" s="366">
        <v>52</v>
      </c>
      <c r="B403" s="383" t="str">
        <f t="shared" si="24"/>
        <v/>
      </c>
      <c r="C403" s="384" t="str">
        <f ca="1">TEXT(IFERROR(INDEX('Overview - Section A'!$A$37:$A$44,MATCH(G403,'Overview - Section A'!$U$37:$U$44,0)),""),"d-mmm-yy") &amp;" to " &amp; TEXT(IFERROR(INDEX('Overview - Section A'!$E$37:$E$44,MATCH(G403,'Overview - Section A'!$U$37:$U$44,0)),""),"d-mmm-yy")</f>
        <v>1-Jul-19 to 31-Dec-19</v>
      </c>
      <c r="D403" s="461"/>
      <c r="E403" s="461"/>
      <c r="F403" s="458" t="str">
        <f t="shared" si="25"/>
        <v/>
      </c>
      <c r="G403" s="462" t="s">
        <v>416</v>
      </c>
      <c r="H403" s="462"/>
      <c r="I403" s="463" t="b">
        <f t="shared" si="26"/>
        <v>1</v>
      </c>
      <c r="J403" s="463" t="b">
        <f t="shared" si="27"/>
        <v>0</v>
      </c>
      <c r="K403" s="463" t="str">
        <f t="shared" si="28"/>
        <v>a1N36000004vIgREAU</v>
      </c>
      <c r="L403" s="464" t="s">
        <v>1303</v>
      </c>
      <c r="M403" s="131"/>
      <c r="N403" s="68"/>
      <c r="AM403" s="5"/>
      <c r="AN403" s="5"/>
    </row>
    <row r="404" spans="1:40" ht="280.8" x14ac:dyDescent="0.3">
      <c r="A404" s="366">
        <v>52</v>
      </c>
      <c r="B404" s="383" t="str">
        <f t="shared" si="24"/>
        <v/>
      </c>
      <c r="C404" s="384" t="str">
        <f ca="1">TEXT(IFERROR(INDEX('Overview - Section A'!$A$37:$A$44,MATCH(G404,'Overview - Section A'!$U$37:$U$44,0)),""),"d-mmm-yy") &amp;" to " &amp; TEXT(IFERROR(INDEX('Overview - Section A'!$E$37:$E$44,MATCH(G404,'Overview - Section A'!$U$37:$U$44,0)),""),"d-mmm-yy")</f>
        <v>1-Jan-20 to 30-Jun-20</v>
      </c>
      <c r="D404" s="461"/>
      <c r="E404" s="461"/>
      <c r="F404" s="458" t="str">
        <f t="shared" si="25"/>
        <v/>
      </c>
      <c r="G404" s="462" t="s">
        <v>418</v>
      </c>
      <c r="H404" s="462"/>
      <c r="I404" s="463" t="b">
        <f t="shared" si="26"/>
        <v>1</v>
      </c>
      <c r="J404" s="463" t="b">
        <f t="shared" si="27"/>
        <v>0</v>
      </c>
      <c r="K404" s="463" t="str">
        <f t="shared" si="28"/>
        <v>a1N36000004vIgREAU</v>
      </c>
      <c r="L404" s="464" t="s">
        <v>1304</v>
      </c>
      <c r="M404" s="131"/>
      <c r="N404" s="68"/>
      <c r="AM404" s="5"/>
      <c r="AN404" s="5"/>
    </row>
    <row r="405" spans="1:40" ht="280.8" x14ac:dyDescent="0.3">
      <c r="A405" s="366">
        <v>52</v>
      </c>
      <c r="B405" s="383" t="str">
        <f t="shared" si="24"/>
        <v/>
      </c>
      <c r="C405" s="384" t="str">
        <f ca="1">TEXT(IFERROR(INDEX('Overview - Section A'!$A$37:$A$44,MATCH(G405,'Overview - Section A'!$U$37:$U$44,0)),""),"d-mmm-yy") &amp;" to " &amp; TEXT(IFERROR(INDEX('Overview - Section A'!$E$37:$E$44,MATCH(G405,'Overview - Section A'!$U$37:$U$44,0)),""),"d-mmm-yy")</f>
        <v>1-Jul-20 to 31-Dec-20</v>
      </c>
      <c r="D405" s="461"/>
      <c r="E405" s="461"/>
      <c r="F405" s="458" t="str">
        <f t="shared" si="25"/>
        <v/>
      </c>
      <c r="G405" s="462" t="s">
        <v>420</v>
      </c>
      <c r="H405" s="462"/>
      <c r="I405" s="463" t="b">
        <f t="shared" si="26"/>
        <v>1</v>
      </c>
      <c r="J405" s="463" t="b">
        <f t="shared" si="27"/>
        <v>0</v>
      </c>
      <c r="K405" s="463" t="str">
        <f t="shared" si="28"/>
        <v>a1N36000004vIgREAU</v>
      </c>
      <c r="L405" s="464" t="s">
        <v>1305</v>
      </c>
      <c r="M405" s="131"/>
      <c r="N405" s="68"/>
      <c r="AM405" s="5"/>
      <c r="AN405" s="5"/>
    </row>
    <row r="406" spans="1:40" ht="280.8" x14ac:dyDescent="0.3">
      <c r="A406" s="366">
        <v>53</v>
      </c>
      <c r="B406" s="383" t="str">
        <f t="shared" si="24"/>
        <v/>
      </c>
      <c r="C406" s="384" t="str">
        <f ca="1">TEXT(IFERROR(INDEX('Overview - Section A'!$A$37:$A$44,MATCH(G406,'Overview - Section A'!$U$37:$U$44,0)),""),"d-mmm-yy") &amp;" to " &amp; TEXT(IFERROR(INDEX('Overview - Section A'!$E$37:$E$44,MATCH(G406,'Overview - Section A'!$U$37:$U$44,0)),""),"d-mmm-yy")</f>
        <v>1-Jan-18 to 30-Jun-18</v>
      </c>
      <c r="D406" s="461"/>
      <c r="E406" s="461"/>
      <c r="F406" s="458" t="str">
        <f t="shared" si="25"/>
        <v/>
      </c>
      <c r="G406" s="462" t="s">
        <v>410</v>
      </c>
      <c r="H406" s="462"/>
      <c r="I406" s="463" t="b">
        <f t="shared" si="26"/>
        <v>1</v>
      </c>
      <c r="J406" s="463" t="b">
        <f t="shared" si="27"/>
        <v>0</v>
      </c>
      <c r="K406" s="463" t="str">
        <f t="shared" si="28"/>
        <v>a1N36000004vIgSEAU</v>
      </c>
      <c r="L406" s="464" t="s">
        <v>1306</v>
      </c>
      <c r="M406" s="131"/>
      <c r="N406" s="68"/>
      <c r="AM406" s="5"/>
      <c r="AN406" s="5"/>
    </row>
    <row r="407" spans="1:40" ht="280.8" x14ac:dyDescent="0.3">
      <c r="A407" s="366">
        <v>53</v>
      </c>
      <c r="B407" s="383" t="str">
        <f t="shared" si="24"/>
        <v/>
      </c>
      <c r="C407" s="384" t="str">
        <f ca="1">TEXT(IFERROR(INDEX('Overview - Section A'!$A$37:$A$44,MATCH(G407,'Overview - Section A'!$U$37:$U$44,0)),""),"d-mmm-yy") &amp;" to " &amp; TEXT(IFERROR(INDEX('Overview - Section A'!$E$37:$E$44,MATCH(G407,'Overview - Section A'!$U$37:$U$44,0)),""),"d-mmm-yy")</f>
        <v>1-Jul-18 to 31-Dec-18</v>
      </c>
      <c r="D407" s="461"/>
      <c r="E407" s="461"/>
      <c r="F407" s="458" t="str">
        <f t="shared" si="25"/>
        <v/>
      </c>
      <c r="G407" s="462" t="s">
        <v>412</v>
      </c>
      <c r="H407" s="462"/>
      <c r="I407" s="463" t="b">
        <f t="shared" si="26"/>
        <v>1</v>
      </c>
      <c r="J407" s="463" t="b">
        <f t="shared" si="27"/>
        <v>0</v>
      </c>
      <c r="K407" s="463" t="str">
        <f t="shared" si="28"/>
        <v>a1N36000004vIgSEAU</v>
      </c>
      <c r="L407" s="464" t="s">
        <v>1307</v>
      </c>
      <c r="M407" s="131"/>
      <c r="N407" s="68"/>
      <c r="AM407" s="5"/>
      <c r="AN407" s="5"/>
    </row>
    <row r="408" spans="1:40" ht="280.8" x14ac:dyDescent="0.3">
      <c r="A408" s="366">
        <v>53</v>
      </c>
      <c r="B408" s="383" t="str">
        <f t="shared" si="24"/>
        <v/>
      </c>
      <c r="C408" s="384" t="str">
        <f ca="1">TEXT(IFERROR(INDEX('Overview - Section A'!$A$37:$A$44,MATCH(G408,'Overview - Section A'!$U$37:$U$44,0)),""),"d-mmm-yy") &amp;" to " &amp; TEXT(IFERROR(INDEX('Overview - Section A'!$E$37:$E$44,MATCH(G408,'Overview - Section A'!$U$37:$U$44,0)),""),"d-mmm-yy")</f>
        <v>1-Jan-19 to 30-Jun-19</v>
      </c>
      <c r="D408" s="461"/>
      <c r="E408" s="461"/>
      <c r="F408" s="458" t="str">
        <f t="shared" si="25"/>
        <v/>
      </c>
      <c r="G408" s="462" t="s">
        <v>414</v>
      </c>
      <c r="H408" s="462"/>
      <c r="I408" s="463" t="b">
        <f t="shared" si="26"/>
        <v>1</v>
      </c>
      <c r="J408" s="463" t="b">
        <f t="shared" si="27"/>
        <v>0</v>
      </c>
      <c r="K408" s="463" t="str">
        <f t="shared" si="28"/>
        <v>a1N36000004vIgSEAU</v>
      </c>
      <c r="L408" s="464" t="s">
        <v>1308</v>
      </c>
      <c r="M408" s="131"/>
      <c r="N408" s="68"/>
      <c r="AM408" s="5"/>
      <c r="AN408" s="5"/>
    </row>
    <row r="409" spans="1:40" ht="280.8" x14ac:dyDescent="0.3">
      <c r="A409" s="366">
        <v>53</v>
      </c>
      <c r="B409" s="383" t="str">
        <f t="shared" si="24"/>
        <v/>
      </c>
      <c r="C409" s="384" t="str">
        <f ca="1">TEXT(IFERROR(INDEX('Overview - Section A'!$A$37:$A$44,MATCH(G409,'Overview - Section A'!$U$37:$U$44,0)),""),"d-mmm-yy") &amp;" to " &amp; TEXT(IFERROR(INDEX('Overview - Section A'!$E$37:$E$44,MATCH(G409,'Overview - Section A'!$U$37:$U$44,0)),""),"d-mmm-yy")</f>
        <v>1-Jul-19 to 31-Dec-19</v>
      </c>
      <c r="D409" s="461"/>
      <c r="E409" s="461"/>
      <c r="F409" s="458" t="str">
        <f t="shared" si="25"/>
        <v/>
      </c>
      <c r="G409" s="462" t="s">
        <v>416</v>
      </c>
      <c r="H409" s="462"/>
      <c r="I409" s="463" t="b">
        <f t="shared" si="26"/>
        <v>1</v>
      </c>
      <c r="J409" s="463" t="b">
        <f t="shared" si="27"/>
        <v>0</v>
      </c>
      <c r="K409" s="463" t="str">
        <f t="shared" si="28"/>
        <v>a1N36000004vIgSEAU</v>
      </c>
      <c r="L409" s="464" t="s">
        <v>1309</v>
      </c>
      <c r="M409" s="131"/>
      <c r="N409" s="68"/>
      <c r="AM409" s="5"/>
      <c r="AN409" s="5"/>
    </row>
    <row r="410" spans="1:40" ht="280.8" x14ac:dyDescent="0.3">
      <c r="A410" s="366">
        <v>53</v>
      </c>
      <c r="B410" s="383" t="str">
        <f t="shared" si="24"/>
        <v/>
      </c>
      <c r="C410" s="384" t="str">
        <f ca="1">TEXT(IFERROR(INDEX('Overview - Section A'!$A$37:$A$44,MATCH(G410,'Overview - Section A'!$U$37:$U$44,0)),""),"d-mmm-yy") &amp;" to " &amp; TEXT(IFERROR(INDEX('Overview - Section A'!$E$37:$E$44,MATCH(G410,'Overview - Section A'!$U$37:$U$44,0)),""),"d-mmm-yy")</f>
        <v>1-Jan-20 to 30-Jun-20</v>
      </c>
      <c r="D410" s="461"/>
      <c r="E410" s="461"/>
      <c r="F410" s="458" t="str">
        <f t="shared" si="25"/>
        <v/>
      </c>
      <c r="G410" s="462" t="s">
        <v>418</v>
      </c>
      <c r="H410" s="462"/>
      <c r="I410" s="463" t="b">
        <f t="shared" si="26"/>
        <v>1</v>
      </c>
      <c r="J410" s="463" t="b">
        <f t="shared" si="27"/>
        <v>0</v>
      </c>
      <c r="K410" s="463" t="str">
        <f t="shared" si="28"/>
        <v>a1N36000004vIgSEAU</v>
      </c>
      <c r="L410" s="464" t="s">
        <v>1310</v>
      </c>
      <c r="M410" s="131"/>
      <c r="N410" s="68"/>
      <c r="AM410" s="5"/>
      <c r="AN410" s="5"/>
    </row>
    <row r="411" spans="1:40" ht="280.8" x14ac:dyDescent="0.3">
      <c r="A411" s="366">
        <v>53</v>
      </c>
      <c r="B411" s="383" t="str">
        <f t="shared" si="24"/>
        <v/>
      </c>
      <c r="C411" s="384" t="str">
        <f ca="1">TEXT(IFERROR(INDEX('Overview - Section A'!$A$37:$A$44,MATCH(G411,'Overview - Section A'!$U$37:$U$44,0)),""),"d-mmm-yy") &amp;" to " &amp; TEXT(IFERROR(INDEX('Overview - Section A'!$E$37:$E$44,MATCH(G411,'Overview - Section A'!$U$37:$U$44,0)),""),"d-mmm-yy")</f>
        <v>1-Jul-20 to 31-Dec-20</v>
      </c>
      <c r="D411" s="461"/>
      <c r="E411" s="461"/>
      <c r="F411" s="458" t="str">
        <f t="shared" si="25"/>
        <v/>
      </c>
      <c r="G411" s="462" t="s">
        <v>420</v>
      </c>
      <c r="H411" s="462"/>
      <c r="I411" s="463" t="b">
        <f t="shared" si="26"/>
        <v>1</v>
      </c>
      <c r="J411" s="463" t="b">
        <f t="shared" si="27"/>
        <v>0</v>
      </c>
      <c r="K411" s="463" t="str">
        <f t="shared" si="28"/>
        <v>a1N36000004vIgSEAU</v>
      </c>
      <c r="L411" s="464" t="s">
        <v>1311</v>
      </c>
      <c r="M411" s="131"/>
      <c r="N411" s="68"/>
      <c r="AM411" s="5"/>
      <c r="AN411" s="5"/>
    </row>
    <row r="412" spans="1:40" ht="280.8" x14ac:dyDescent="0.3">
      <c r="A412" s="366">
        <v>54</v>
      </c>
      <c r="B412" s="383" t="str">
        <f t="shared" si="24"/>
        <v/>
      </c>
      <c r="C412" s="384" t="str">
        <f ca="1">TEXT(IFERROR(INDEX('Overview - Section A'!$A$37:$A$44,MATCH(G412,'Overview - Section A'!$U$37:$U$44,0)),""),"d-mmm-yy") &amp;" to " &amp; TEXT(IFERROR(INDEX('Overview - Section A'!$E$37:$E$44,MATCH(G412,'Overview - Section A'!$U$37:$U$44,0)),""),"d-mmm-yy")</f>
        <v>1-Jan-18 to 30-Jun-18</v>
      </c>
      <c r="D412" s="461"/>
      <c r="E412" s="461"/>
      <c r="F412" s="458" t="str">
        <f t="shared" si="25"/>
        <v/>
      </c>
      <c r="G412" s="462" t="s">
        <v>410</v>
      </c>
      <c r="H412" s="462"/>
      <c r="I412" s="463" t="b">
        <f t="shared" si="26"/>
        <v>1</v>
      </c>
      <c r="J412" s="463" t="b">
        <f t="shared" si="27"/>
        <v>0</v>
      </c>
      <c r="K412" s="463" t="str">
        <f t="shared" si="28"/>
        <v>a1N36000004vIgTEAU</v>
      </c>
      <c r="L412" s="464" t="s">
        <v>1312</v>
      </c>
      <c r="M412" s="131"/>
      <c r="N412" s="68"/>
      <c r="AM412" s="5"/>
      <c r="AN412" s="5"/>
    </row>
    <row r="413" spans="1:40" ht="280.8" x14ac:dyDescent="0.3">
      <c r="A413" s="366">
        <v>54</v>
      </c>
      <c r="B413" s="383" t="str">
        <f t="shared" si="24"/>
        <v/>
      </c>
      <c r="C413" s="384" t="str">
        <f ca="1">TEXT(IFERROR(INDEX('Overview - Section A'!$A$37:$A$44,MATCH(G413,'Overview - Section A'!$U$37:$U$44,0)),""),"d-mmm-yy") &amp;" to " &amp; TEXT(IFERROR(INDEX('Overview - Section A'!$E$37:$E$44,MATCH(G413,'Overview - Section A'!$U$37:$U$44,0)),""),"d-mmm-yy")</f>
        <v>1-Jul-18 to 31-Dec-18</v>
      </c>
      <c r="D413" s="461"/>
      <c r="E413" s="461"/>
      <c r="F413" s="458" t="str">
        <f t="shared" si="25"/>
        <v/>
      </c>
      <c r="G413" s="462" t="s">
        <v>412</v>
      </c>
      <c r="H413" s="462"/>
      <c r="I413" s="463" t="b">
        <f t="shared" si="26"/>
        <v>1</v>
      </c>
      <c r="J413" s="463" t="b">
        <f t="shared" si="27"/>
        <v>0</v>
      </c>
      <c r="K413" s="463" t="str">
        <f t="shared" si="28"/>
        <v>a1N36000004vIgTEAU</v>
      </c>
      <c r="L413" s="464" t="s">
        <v>1313</v>
      </c>
      <c r="M413" s="131"/>
      <c r="N413" s="68"/>
      <c r="AM413" s="5"/>
      <c r="AN413" s="5"/>
    </row>
    <row r="414" spans="1:40" ht="280.8" x14ac:dyDescent="0.3">
      <c r="A414" s="366">
        <v>54</v>
      </c>
      <c r="B414" s="383" t="str">
        <f t="shared" ref="B414:B477" si="29">IF(A414=A413,"",IF(VLOOKUP(A414,$A$8:$D$90,4,FALSE)=0,"",VLOOKUP(A414,$A$8:$D$90,4,FALSE)))</f>
        <v/>
      </c>
      <c r="C414" s="384" t="str">
        <f ca="1">TEXT(IFERROR(INDEX('Overview - Section A'!$A$37:$A$44,MATCH(G414,'Overview - Section A'!$U$37:$U$44,0)),""),"d-mmm-yy") &amp;" to " &amp; TEXT(IFERROR(INDEX('Overview - Section A'!$E$37:$E$44,MATCH(G414,'Overview - Section A'!$U$37:$U$44,0)),""),"d-mmm-yy")</f>
        <v>1-Jan-19 to 30-Jun-19</v>
      </c>
      <c r="D414" s="461"/>
      <c r="E414" s="461"/>
      <c r="F414" s="458" t="str">
        <f t="shared" ref="F414:F477" si="30">IF(VLOOKUP(A414,$A$8:$D$90,4,FALSE)=0,"",VLOOKUP(A414,$A$8:$D$90,4,FALSE))</f>
        <v/>
      </c>
      <c r="G414" s="462" t="s">
        <v>414</v>
      </c>
      <c r="H414" s="462"/>
      <c r="I414" s="463" t="b">
        <f t="shared" ref="I414:I477" si="31">IFERROR(TRUE,FALSE)</f>
        <v>1</v>
      </c>
      <c r="J414" s="463" t="b">
        <f t="shared" ref="J414:J477" si="32">IFERROR(IF(VLOOKUP(A414,$A$8:$D$90,4,FALSE)&lt;&gt;"",TRUE,FALSE),FALSE)</f>
        <v>0</v>
      </c>
      <c r="K414" s="463" t="str">
        <f t="shared" ref="K414:K477" si="33">IFERROR(VLOOKUP(A414,$A$8:$T$90,20,FALSE),"")</f>
        <v>a1N36000004vIgTEAU</v>
      </c>
      <c r="L414" s="464" t="s">
        <v>1314</v>
      </c>
      <c r="M414" s="131"/>
      <c r="N414" s="68"/>
      <c r="AM414" s="5"/>
      <c r="AN414" s="5"/>
    </row>
    <row r="415" spans="1:40" ht="280.8" x14ac:dyDescent="0.3">
      <c r="A415" s="366">
        <v>54</v>
      </c>
      <c r="B415" s="383" t="str">
        <f t="shared" si="29"/>
        <v/>
      </c>
      <c r="C415" s="384" t="str">
        <f ca="1">TEXT(IFERROR(INDEX('Overview - Section A'!$A$37:$A$44,MATCH(G415,'Overview - Section A'!$U$37:$U$44,0)),""),"d-mmm-yy") &amp;" to " &amp; TEXT(IFERROR(INDEX('Overview - Section A'!$E$37:$E$44,MATCH(G415,'Overview - Section A'!$U$37:$U$44,0)),""),"d-mmm-yy")</f>
        <v>1-Jul-19 to 31-Dec-19</v>
      </c>
      <c r="D415" s="461"/>
      <c r="E415" s="461"/>
      <c r="F415" s="458" t="str">
        <f t="shared" si="30"/>
        <v/>
      </c>
      <c r="G415" s="462" t="s">
        <v>416</v>
      </c>
      <c r="H415" s="462"/>
      <c r="I415" s="463" t="b">
        <f t="shared" si="31"/>
        <v>1</v>
      </c>
      <c r="J415" s="463" t="b">
        <f t="shared" si="32"/>
        <v>0</v>
      </c>
      <c r="K415" s="463" t="str">
        <f t="shared" si="33"/>
        <v>a1N36000004vIgTEAU</v>
      </c>
      <c r="L415" s="464" t="s">
        <v>1315</v>
      </c>
      <c r="M415" s="131"/>
      <c r="N415" s="68"/>
      <c r="AM415" s="5"/>
      <c r="AN415" s="5"/>
    </row>
    <row r="416" spans="1:40" ht="280.8" x14ac:dyDescent="0.3">
      <c r="A416" s="366">
        <v>54</v>
      </c>
      <c r="B416" s="383" t="str">
        <f t="shared" si="29"/>
        <v/>
      </c>
      <c r="C416" s="384" t="str">
        <f ca="1">TEXT(IFERROR(INDEX('Overview - Section A'!$A$37:$A$44,MATCH(G416,'Overview - Section A'!$U$37:$U$44,0)),""),"d-mmm-yy") &amp;" to " &amp; TEXT(IFERROR(INDEX('Overview - Section A'!$E$37:$E$44,MATCH(G416,'Overview - Section A'!$U$37:$U$44,0)),""),"d-mmm-yy")</f>
        <v>1-Jan-20 to 30-Jun-20</v>
      </c>
      <c r="D416" s="461"/>
      <c r="E416" s="461"/>
      <c r="F416" s="458" t="str">
        <f t="shared" si="30"/>
        <v/>
      </c>
      <c r="G416" s="462" t="s">
        <v>418</v>
      </c>
      <c r="H416" s="462"/>
      <c r="I416" s="463" t="b">
        <f t="shared" si="31"/>
        <v>1</v>
      </c>
      <c r="J416" s="463" t="b">
        <f t="shared" si="32"/>
        <v>0</v>
      </c>
      <c r="K416" s="463" t="str">
        <f t="shared" si="33"/>
        <v>a1N36000004vIgTEAU</v>
      </c>
      <c r="L416" s="464" t="s">
        <v>1316</v>
      </c>
      <c r="M416" s="131"/>
      <c r="N416" s="68"/>
      <c r="AM416" s="5"/>
      <c r="AN416" s="5"/>
    </row>
    <row r="417" spans="1:40" ht="280.8" x14ac:dyDescent="0.3">
      <c r="A417" s="366">
        <v>54</v>
      </c>
      <c r="B417" s="383" t="str">
        <f t="shared" si="29"/>
        <v/>
      </c>
      <c r="C417" s="384" t="str">
        <f ca="1">TEXT(IFERROR(INDEX('Overview - Section A'!$A$37:$A$44,MATCH(G417,'Overview - Section A'!$U$37:$U$44,0)),""),"d-mmm-yy") &amp;" to " &amp; TEXT(IFERROR(INDEX('Overview - Section A'!$E$37:$E$44,MATCH(G417,'Overview - Section A'!$U$37:$U$44,0)),""),"d-mmm-yy")</f>
        <v>1-Jul-20 to 31-Dec-20</v>
      </c>
      <c r="D417" s="461"/>
      <c r="E417" s="461"/>
      <c r="F417" s="458" t="str">
        <f t="shared" si="30"/>
        <v/>
      </c>
      <c r="G417" s="462" t="s">
        <v>420</v>
      </c>
      <c r="H417" s="462"/>
      <c r="I417" s="463" t="b">
        <f t="shared" si="31"/>
        <v>1</v>
      </c>
      <c r="J417" s="463" t="b">
        <f t="shared" si="32"/>
        <v>0</v>
      </c>
      <c r="K417" s="463" t="str">
        <f t="shared" si="33"/>
        <v>a1N36000004vIgTEAU</v>
      </c>
      <c r="L417" s="464" t="s">
        <v>1317</v>
      </c>
      <c r="M417" s="131"/>
      <c r="N417" s="68"/>
      <c r="AM417" s="5"/>
      <c r="AN417" s="5"/>
    </row>
    <row r="418" spans="1:40" ht="280.8" x14ac:dyDescent="0.3">
      <c r="A418" s="366">
        <v>55</v>
      </c>
      <c r="B418" s="383" t="str">
        <f t="shared" si="29"/>
        <v/>
      </c>
      <c r="C418" s="384" t="str">
        <f ca="1">TEXT(IFERROR(INDEX('Overview - Section A'!$A$37:$A$44,MATCH(G418,'Overview - Section A'!$U$37:$U$44,0)),""),"d-mmm-yy") &amp;" to " &amp; TEXT(IFERROR(INDEX('Overview - Section A'!$E$37:$E$44,MATCH(G418,'Overview - Section A'!$U$37:$U$44,0)),""),"d-mmm-yy")</f>
        <v>1-Jan-18 to 30-Jun-18</v>
      </c>
      <c r="D418" s="461"/>
      <c r="E418" s="461"/>
      <c r="F418" s="458" t="str">
        <f t="shared" si="30"/>
        <v/>
      </c>
      <c r="G418" s="462" t="s">
        <v>410</v>
      </c>
      <c r="H418" s="462"/>
      <c r="I418" s="463" t="b">
        <f t="shared" si="31"/>
        <v>1</v>
      </c>
      <c r="J418" s="463" t="b">
        <f t="shared" si="32"/>
        <v>0</v>
      </c>
      <c r="K418" s="463" t="str">
        <f t="shared" si="33"/>
        <v>a1N36000004vIgUEAU</v>
      </c>
      <c r="L418" s="464" t="s">
        <v>1318</v>
      </c>
      <c r="M418" s="131"/>
      <c r="N418" s="68"/>
      <c r="AM418" s="5"/>
      <c r="AN418" s="5"/>
    </row>
    <row r="419" spans="1:40" ht="280.8" x14ac:dyDescent="0.3">
      <c r="A419" s="366">
        <v>55</v>
      </c>
      <c r="B419" s="383" t="str">
        <f t="shared" si="29"/>
        <v/>
      </c>
      <c r="C419" s="384" t="str">
        <f ca="1">TEXT(IFERROR(INDEX('Overview - Section A'!$A$37:$A$44,MATCH(G419,'Overview - Section A'!$U$37:$U$44,0)),""),"d-mmm-yy") &amp;" to " &amp; TEXT(IFERROR(INDEX('Overview - Section A'!$E$37:$E$44,MATCH(G419,'Overview - Section A'!$U$37:$U$44,0)),""),"d-mmm-yy")</f>
        <v>1-Jul-18 to 31-Dec-18</v>
      </c>
      <c r="D419" s="461"/>
      <c r="E419" s="461"/>
      <c r="F419" s="458" t="str">
        <f t="shared" si="30"/>
        <v/>
      </c>
      <c r="G419" s="462" t="s">
        <v>412</v>
      </c>
      <c r="H419" s="462"/>
      <c r="I419" s="463" t="b">
        <f t="shared" si="31"/>
        <v>1</v>
      </c>
      <c r="J419" s="463" t="b">
        <f t="shared" si="32"/>
        <v>0</v>
      </c>
      <c r="K419" s="463" t="str">
        <f t="shared" si="33"/>
        <v>a1N36000004vIgUEAU</v>
      </c>
      <c r="L419" s="464" t="s">
        <v>1319</v>
      </c>
      <c r="M419" s="131"/>
      <c r="N419" s="68"/>
      <c r="AM419" s="5"/>
      <c r="AN419" s="5"/>
    </row>
    <row r="420" spans="1:40" ht="280.8" x14ac:dyDescent="0.3">
      <c r="A420" s="366">
        <v>55</v>
      </c>
      <c r="B420" s="383" t="str">
        <f t="shared" si="29"/>
        <v/>
      </c>
      <c r="C420" s="384" t="str">
        <f ca="1">TEXT(IFERROR(INDEX('Overview - Section A'!$A$37:$A$44,MATCH(G420,'Overview - Section A'!$U$37:$U$44,0)),""),"d-mmm-yy") &amp;" to " &amp; TEXT(IFERROR(INDEX('Overview - Section A'!$E$37:$E$44,MATCH(G420,'Overview - Section A'!$U$37:$U$44,0)),""),"d-mmm-yy")</f>
        <v>1-Jan-19 to 30-Jun-19</v>
      </c>
      <c r="D420" s="461"/>
      <c r="E420" s="461"/>
      <c r="F420" s="458" t="str">
        <f t="shared" si="30"/>
        <v/>
      </c>
      <c r="G420" s="462" t="s">
        <v>414</v>
      </c>
      <c r="H420" s="462"/>
      <c r="I420" s="463" t="b">
        <f t="shared" si="31"/>
        <v>1</v>
      </c>
      <c r="J420" s="463" t="b">
        <f t="shared" si="32"/>
        <v>0</v>
      </c>
      <c r="K420" s="463" t="str">
        <f t="shared" si="33"/>
        <v>a1N36000004vIgUEAU</v>
      </c>
      <c r="L420" s="464" t="s">
        <v>1320</v>
      </c>
      <c r="M420" s="131"/>
      <c r="N420" s="68"/>
      <c r="AM420" s="5"/>
      <c r="AN420" s="5"/>
    </row>
    <row r="421" spans="1:40" ht="280.8" x14ac:dyDescent="0.3">
      <c r="A421" s="366">
        <v>55</v>
      </c>
      <c r="B421" s="383" t="str">
        <f t="shared" si="29"/>
        <v/>
      </c>
      <c r="C421" s="384" t="str">
        <f ca="1">TEXT(IFERROR(INDEX('Overview - Section A'!$A$37:$A$44,MATCH(G421,'Overview - Section A'!$U$37:$U$44,0)),""),"d-mmm-yy") &amp;" to " &amp; TEXT(IFERROR(INDEX('Overview - Section A'!$E$37:$E$44,MATCH(G421,'Overview - Section A'!$U$37:$U$44,0)),""),"d-mmm-yy")</f>
        <v>1-Jul-19 to 31-Dec-19</v>
      </c>
      <c r="D421" s="461"/>
      <c r="E421" s="461"/>
      <c r="F421" s="458" t="str">
        <f t="shared" si="30"/>
        <v/>
      </c>
      <c r="G421" s="462" t="s">
        <v>416</v>
      </c>
      <c r="H421" s="462"/>
      <c r="I421" s="463" t="b">
        <f t="shared" si="31"/>
        <v>1</v>
      </c>
      <c r="J421" s="463" t="b">
        <f t="shared" si="32"/>
        <v>0</v>
      </c>
      <c r="K421" s="463" t="str">
        <f t="shared" si="33"/>
        <v>a1N36000004vIgUEAU</v>
      </c>
      <c r="L421" s="464" t="s">
        <v>1321</v>
      </c>
      <c r="M421" s="131"/>
      <c r="N421" s="68"/>
      <c r="AM421" s="5"/>
      <c r="AN421" s="5"/>
    </row>
    <row r="422" spans="1:40" ht="280.8" x14ac:dyDescent="0.3">
      <c r="A422" s="366">
        <v>55</v>
      </c>
      <c r="B422" s="383" t="str">
        <f t="shared" si="29"/>
        <v/>
      </c>
      <c r="C422" s="384" t="str">
        <f ca="1">TEXT(IFERROR(INDEX('Overview - Section A'!$A$37:$A$44,MATCH(G422,'Overview - Section A'!$U$37:$U$44,0)),""),"d-mmm-yy") &amp;" to " &amp; TEXT(IFERROR(INDEX('Overview - Section A'!$E$37:$E$44,MATCH(G422,'Overview - Section A'!$U$37:$U$44,0)),""),"d-mmm-yy")</f>
        <v>1-Jan-20 to 30-Jun-20</v>
      </c>
      <c r="D422" s="461"/>
      <c r="E422" s="461"/>
      <c r="F422" s="458" t="str">
        <f t="shared" si="30"/>
        <v/>
      </c>
      <c r="G422" s="462" t="s">
        <v>418</v>
      </c>
      <c r="H422" s="462"/>
      <c r="I422" s="463" t="b">
        <f t="shared" si="31"/>
        <v>1</v>
      </c>
      <c r="J422" s="463" t="b">
        <f t="shared" si="32"/>
        <v>0</v>
      </c>
      <c r="K422" s="463" t="str">
        <f t="shared" si="33"/>
        <v>a1N36000004vIgUEAU</v>
      </c>
      <c r="L422" s="464" t="s">
        <v>1322</v>
      </c>
      <c r="M422" s="131"/>
      <c r="N422" s="68"/>
      <c r="AM422" s="5"/>
      <c r="AN422" s="5"/>
    </row>
    <row r="423" spans="1:40" ht="280.8" x14ac:dyDescent="0.3">
      <c r="A423" s="366">
        <v>55</v>
      </c>
      <c r="B423" s="383" t="str">
        <f t="shared" si="29"/>
        <v/>
      </c>
      <c r="C423" s="384" t="str">
        <f ca="1">TEXT(IFERROR(INDEX('Overview - Section A'!$A$37:$A$44,MATCH(G423,'Overview - Section A'!$U$37:$U$44,0)),""),"d-mmm-yy") &amp;" to " &amp; TEXT(IFERROR(INDEX('Overview - Section A'!$E$37:$E$44,MATCH(G423,'Overview - Section A'!$U$37:$U$44,0)),""),"d-mmm-yy")</f>
        <v>1-Jul-20 to 31-Dec-20</v>
      </c>
      <c r="D423" s="461"/>
      <c r="E423" s="461"/>
      <c r="F423" s="458" t="str">
        <f t="shared" si="30"/>
        <v/>
      </c>
      <c r="G423" s="462" t="s">
        <v>420</v>
      </c>
      <c r="H423" s="462"/>
      <c r="I423" s="463" t="b">
        <f t="shared" si="31"/>
        <v>1</v>
      </c>
      <c r="J423" s="463" t="b">
        <f t="shared" si="32"/>
        <v>0</v>
      </c>
      <c r="K423" s="463" t="str">
        <f t="shared" si="33"/>
        <v>a1N36000004vIgUEAU</v>
      </c>
      <c r="L423" s="464" t="s">
        <v>1323</v>
      </c>
      <c r="M423" s="131"/>
      <c r="N423" s="68"/>
      <c r="AM423" s="5"/>
      <c r="AN423" s="5"/>
    </row>
    <row r="424" spans="1:40" ht="280.8" x14ac:dyDescent="0.3">
      <c r="A424" s="366">
        <v>56</v>
      </c>
      <c r="B424" s="383" t="str">
        <f t="shared" si="29"/>
        <v/>
      </c>
      <c r="C424" s="384" t="str">
        <f ca="1">TEXT(IFERROR(INDEX('Overview - Section A'!$A$37:$A$44,MATCH(G424,'Overview - Section A'!$U$37:$U$44,0)),""),"d-mmm-yy") &amp;" to " &amp; TEXT(IFERROR(INDEX('Overview - Section A'!$E$37:$E$44,MATCH(G424,'Overview - Section A'!$U$37:$U$44,0)),""),"d-mmm-yy")</f>
        <v>1-Jan-18 to 30-Jun-18</v>
      </c>
      <c r="D424" s="461"/>
      <c r="E424" s="461"/>
      <c r="F424" s="458" t="str">
        <f t="shared" si="30"/>
        <v/>
      </c>
      <c r="G424" s="462" t="s">
        <v>410</v>
      </c>
      <c r="H424" s="462"/>
      <c r="I424" s="463" t="b">
        <f t="shared" si="31"/>
        <v>1</v>
      </c>
      <c r="J424" s="463" t="b">
        <f t="shared" si="32"/>
        <v>0</v>
      </c>
      <c r="K424" s="463" t="str">
        <f t="shared" si="33"/>
        <v>a1N36000004vIgVEAU</v>
      </c>
      <c r="L424" s="464" t="s">
        <v>1324</v>
      </c>
      <c r="M424" s="131"/>
      <c r="N424" s="68"/>
      <c r="AM424" s="5"/>
      <c r="AN424" s="5"/>
    </row>
    <row r="425" spans="1:40" ht="280.8" x14ac:dyDescent="0.3">
      <c r="A425" s="366">
        <v>56</v>
      </c>
      <c r="B425" s="383" t="str">
        <f t="shared" si="29"/>
        <v/>
      </c>
      <c r="C425" s="384" t="str">
        <f ca="1">TEXT(IFERROR(INDEX('Overview - Section A'!$A$37:$A$44,MATCH(G425,'Overview - Section A'!$U$37:$U$44,0)),""),"d-mmm-yy") &amp;" to " &amp; TEXT(IFERROR(INDEX('Overview - Section A'!$E$37:$E$44,MATCH(G425,'Overview - Section A'!$U$37:$U$44,0)),""),"d-mmm-yy")</f>
        <v>1-Jul-18 to 31-Dec-18</v>
      </c>
      <c r="D425" s="461"/>
      <c r="E425" s="461"/>
      <c r="F425" s="458" t="str">
        <f t="shared" si="30"/>
        <v/>
      </c>
      <c r="G425" s="462" t="s">
        <v>412</v>
      </c>
      <c r="H425" s="462"/>
      <c r="I425" s="463" t="b">
        <f t="shared" si="31"/>
        <v>1</v>
      </c>
      <c r="J425" s="463" t="b">
        <f t="shared" si="32"/>
        <v>0</v>
      </c>
      <c r="K425" s="463" t="str">
        <f t="shared" si="33"/>
        <v>a1N36000004vIgVEAU</v>
      </c>
      <c r="L425" s="464" t="s">
        <v>1325</v>
      </c>
      <c r="M425" s="131"/>
      <c r="N425" s="68"/>
      <c r="AM425" s="5"/>
      <c r="AN425" s="5"/>
    </row>
    <row r="426" spans="1:40" ht="280.8" x14ac:dyDescent="0.3">
      <c r="A426" s="366">
        <v>56</v>
      </c>
      <c r="B426" s="383" t="str">
        <f t="shared" si="29"/>
        <v/>
      </c>
      <c r="C426" s="384" t="str">
        <f ca="1">TEXT(IFERROR(INDEX('Overview - Section A'!$A$37:$A$44,MATCH(G426,'Overview - Section A'!$U$37:$U$44,0)),""),"d-mmm-yy") &amp;" to " &amp; TEXT(IFERROR(INDEX('Overview - Section A'!$E$37:$E$44,MATCH(G426,'Overview - Section A'!$U$37:$U$44,0)),""),"d-mmm-yy")</f>
        <v>1-Jan-19 to 30-Jun-19</v>
      </c>
      <c r="D426" s="461"/>
      <c r="E426" s="461"/>
      <c r="F426" s="458" t="str">
        <f t="shared" si="30"/>
        <v/>
      </c>
      <c r="G426" s="462" t="s">
        <v>414</v>
      </c>
      <c r="H426" s="462"/>
      <c r="I426" s="463" t="b">
        <f t="shared" si="31"/>
        <v>1</v>
      </c>
      <c r="J426" s="463" t="b">
        <f t="shared" si="32"/>
        <v>0</v>
      </c>
      <c r="K426" s="463" t="str">
        <f t="shared" si="33"/>
        <v>a1N36000004vIgVEAU</v>
      </c>
      <c r="L426" s="464" t="s">
        <v>1326</v>
      </c>
      <c r="M426" s="131"/>
      <c r="N426" s="68"/>
      <c r="AM426" s="5"/>
      <c r="AN426" s="5"/>
    </row>
    <row r="427" spans="1:40" ht="280.8" x14ac:dyDescent="0.3">
      <c r="A427" s="366">
        <v>56</v>
      </c>
      <c r="B427" s="383" t="str">
        <f t="shared" si="29"/>
        <v/>
      </c>
      <c r="C427" s="384" t="str">
        <f ca="1">TEXT(IFERROR(INDEX('Overview - Section A'!$A$37:$A$44,MATCH(G427,'Overview - Section A'!$U$37:$U$44,0)),""),"d-mmm-yy") &amp;" to " &amp; TEXT(IFERROR(INDEX('Overview - Section A'!$E$37:$E$44,MATCH(G427,'Overview - Section A'!$U$37:$U$44,0)),""),"d-mmm-yy")</f>
        <v>1-Jul-19 to 31-Dec-19</v>
      </c>
      <c r="D427" s="461"/>
      <c r="E427" s="461"/>
      <c r="F427" s="458" t="str">
        <f t="shared" si="30"/>
        <v/>
      </c>
      <c r="G427" s="462" t="s">
        <v>416</v>
      </c>
      <c r="H427" s="462"/>
      <c r="I427" s="463" t="b">
        <f t="shared" si="31"/>
        <v>1</v>
      </c>
      <c r="J427" s="463" t="b">
        <f t="shared" si="32"/>
        <v>0</v>
      </c>
      <c r="K427" s="463" t="str">
        <f t="shared" si="33"/>
        <v>a1N36000004vIgVEAU</v>
      </c>
      <c r="L427" s="464" t="s">
        <v>1327</v>
      </c>
      <c r="M427" s="131"/>
      <c r="N427" s="68"/>
      <c r="AM427" s="5"/>
      <c r="AN427" s="5"/>
    </row>
    <row r="428" spans="1:40" ht="280.8" x14ac:dyDescent="0.3">
      <c r="A428" s="366">
        <v>56</v>
      </c>
      <c r="B428" s="383" t="str">
        <f t="shared" si="29"/>
        <v/>
      </c>
      <c r="C428" s="384" t="str">
        <f ca="1">TEXT(IFERROR(INDEX('Overview - Section A'!$A$37:$A$44,MATCH(G428,'Overview - Section A'!$U$37:$U$44,0)),""),"d-mmm-yy") &amp;" to " &amp; TEXT(IFERROR(INDEX('Overview - Section A'!$E$37:$E$44,MATCH(G428,'Overview - Section A'!$U$37:$U$44,0)),""),"d-mmm-yy")</f>
        <v>1-Jan-20 to 30-Jun-20</v>
      </c>
      <c r="D428" s="461"/>
      <c r="E428" s="461"/>
      <c r="F428" s="458" t="str">
        <f t="shared" si="30"/>
        <v/>
      </c>
      <c r="G428" s="462" t="s">
        <v>418</v>
      </c>
      <c r="H428" s="462"/>
      <c r="I428" s="463" t="b">
        <f t="shared" si="31"/>
        <v>1</v>
      </c>
      <c r="J428" s="463" t="b">
        <f t="shared" si="32"/>
        <v>0</v>
      </c>
      <c r="K428" s="463" t="str">
        <f t="shared" si="33"/>
        <v>a1N36000004vIgVEAU</v>
      </c>
      <c r="L428" s="464" t="s">
        <v>1328</v>
      </c>
      <c r="M428" s="131"/>
      <c r="N428" s="68"/>
      <c r="AM428" s="5"/>
      <c r="AN428" s="5"/>
    </row>
    <row r="429" spans="1:40" ht="280.8" x14ac:dyDescent="0.3">
      <c r="A429" s="366">
        <v>56</v>
      </c>
      <c r="B429" s="383" t="str">
        <f t="shared" si="29"/>
        <v/>
      </c>
      <c r="C429" s="384" t="str">
        <f ca="1">TEXT(IFERROR(INDEX('Overview - Section A'!$A$37:$A$44,MATCH(G429,'Overview - Section A'!$U$37:$U$44,0)),""),"d-mmm-yy") &amp;" to " &amp; TEXT(IFERROR(INDEX('Overview - Section A'!$E$37:$E$44,MATCH(G429,'Overview - Section A'!$U$37:$U$44,0)),""),"d-mmm-yy")</f>
        <v>1-Jul-20 to 31-Dec-20</v>
      </c>
      <c r="D429" s="461"/>
      <c r="E429" s="461"/>
      <c r="F429" s="458" t="str">
        <f t="shared" si="30"/>
        <v/>
      </c>
      <c r="G429" s="462" t="s">
        <v>420</v>
      </c>
      <c r="H429" s="462"/>
      <c r="I429" s="463" t="b">
        <f t="shared" si="31"/>
        <v>1</v>
      </c>
      <c r="J429" s="463" t="b">
        <f t="shared" si="32"/>
        <v>0</v>
      </c>
      <c r="K429" s="463" t="str">
        <f t="shared" si="33"/>
        <v>a1N36000004vIgVEAU</v>
      </c>
      <c r="L429" s="464" t="s">
        <v>1329</v>
      </c>
      <c r="M429" s="131"/>
      <c r="N429" s="68"/>
      <c r="AM429" s="5"/>
      <c r="AN429" s="5"/>
    </row>
    <row r="430" spans="1:40" ht="280.8" x14ac:dyDescent="0.3">
      <c r="A430" s="366">
        <v>57</v>
      </c>
      <c r="B430" s="383" t="str">
        <f t="shared" si="29"/>
        <v/>
      </c>
      <c r="C430" s="384" t="str">
        <f ca="1">TEXT(IFERROR(INDEX('Overview - Section A'!$A$37:$A$44,MATCH(G430,'Overview - Section A'!$U$37:$U$44,0)),""),"d-mmm-yy") &amp;" to " &amp; TEXT(IFERROR(INDEX('Overview - Section A'!$E$37:$E$44,MATCH(G430,'Overview - Section A'!$U$37:$U$44,0)),""),"d-mmm-yy")</f>
        <v>1-Jan-18 to 30-Jun-18</v>
      </c>
      <c r="D430" s="461"/>
      <c r="E430" s="461"/>
      <c r="F430" s="458" t="str">
        <f t="shared" si="30"/>
        <v/>
      </c>
      <c r="G430" s="462" t="s">
        <v>410</v>
      </c>
      <c r="H430" s="462"/>
      <c r="I430" s="463" t="b">
        <f t="shared" si="31"/>
        <v>1</v>
      </c>
      <c r="J430" s="463" t="b">
        <f t="shared" si="32"/>
        <v>0</v>
      </c>
      <c r="K430" s="463" t="str">
        <f t="shared" si="33"/>
        <v>a1N36000004vIgWEAU</v>
      </c>
      <c r="L430" s="464" t="s">
        <v>1330</v>
      </c>
      <c r="M430" s="131"/>
      <c r="N430" s="68"/>
      <c r="AM430" s="5"/>
      <c r="AN430" s="5"/>
    </row>
    <row r="431" spans="1:40" ht="280.8" x14ac:dyDescent="0.3">
      <c r="A431" s="366">
        <v>57</v>
      </c>
      <c r="B431" s="383" t="str">
        <f t="shared" si="29"/>
        <v/>
      </c>
      <c r="C431" s="384" t="str">
        <f ca="1">TEXT(IFERROR(INDEX('Overview - Section A'!$A$37:$A$44,MATCH(G431,'Overview - Section A'!$U$37:$U$44,0)),""),"d-mmm-yy") &amp;" to " &amp; TEXT(IFERROR(INDEX('Overview - Section A'!$E$37:$E$44,MATCH(G431,'Overview - Section A'!$U$37:$U$44,0)),""),"d-mmm-yy")</f>
        <v>1-Jul-18 to 31-Dec-18</v>
      </c>
      <c r="D431" s="461"/>
      <c r="E431" s="461"/>
      <c r="F431" s="458" t="str">
        <f t="shared" si="30"/>
        <v/>
      </c>
      <c r="G431" s="462" t="s">
        <v>412</v>
      </c>
      <c r="H431" s="462"/>
      <c r="I431" s="463" t="b">
        <f t="shared" si="31"/>
        <v>1</v>
      </c>
      <c r="J431" s="463" t="b">
        <f t="shared" si="32"/>
        <v>0</v>
      </c>
      <c r="K431" s="463" t="str">
        <f t="shared" si="33"/>
        <v>a1N36000004vIgWEAU</v>
      </c>
      <c r="L431" s="464" t="s">
        <v>1331</v>
      </c>
      <c r="M431" s="131"/>
      <c r="N431" s="68"/>
      <c r="AM431" s="5"/>
      <c r="AN431" s="5"/>
    </row>
    <row r="432" spans="1:40" ht="280.8" x14ac:dyDescent="0.3">
      <c r="A432" s="366">
        <v>57</v>
      </c>
      <c r="B432" s="383" t="str">
        <f t="shared" si="29"/>
        <v/>
      </c>
      <c r="C432" s="384" t="str">
        <f ca="1">TEXT(IFERROR(INDEX('Overview - Section A'!$A$37:$A$44,MATCH(G432,'Overview - Section A'!$U$37:$U$44,0)),""),"d-mmm-yy") &amp;" to " &amp; TEXT(IFERROR(INDEX('Overview - Section A'!$E$37:$E$44,MATCH(G432,'Overview - Section A'!$U$37:$U$44,0)),""),"d-mmm-yy")</f>
        <v>1-Jan-19 to 30-Jun-19</v>
      </c>
      <c r="D432" s="461"/>
      <c r="E432" s="461"/>
      <c r="F432" s="458" t="str">
        <f t="shared" si="30"/>
        <v/>
      </c>
      <c r="G432" s="462" t="s">
        <v>414</v>
      </c>
      <c r="H432" s="462"/>
      <c r="I432" s="463" t="b">
        <f t="shared" si="31"/>
        <v>1</v>
      </c>
      <c r="J432" s="463" t="b">
        <f t="shared" si="32"/>
        <v>0</v>
      </c>
      <c r="K432" s="463" t="str">
        <f t="shared" si="33"/>
        <v>a1N36000004vIgWEAU</v>
      </c>
      <c r="L432" s="464" t="s">
        <v>1332</v>
      </c>
      <c r="M432" s="131"/>
      <c r="N432" s="68"/>
      <c r="AM432" s="5"/>
      <c r="AN432" s="5"/>
    </row>
    <row r="433" spans="1:40" ht="280.8" x14ac:dyDescent="0.3">
      <c r="A433" s="366">
        <v>57</v>
      </c>
      <c r="B433" s="383" t="str">
        <f t="shared" si="29"/>
        <v/>
      </c>
      <c r="C433" s="384" t="str">
        <f ca="1">TEXT(IFERROR(INDEX('Overview - Section A'!$A$37:$A$44,MATCH(G433,'Overview - Section A'!$U$37:$U$44,0)),""),"d-mmm-yy") &amp;" to " &amp; TEXT(IFERROR(INDEX('Overview - Section A'!$E$37:$E$44,MATCH(G433,'Overview - Section A'!$U$37:$U$44,0)),""),"d-mmm-yy")</f>
        <v>1-Jul-19 to 31-Dec-19</v>
      </c>
      <c r="D433" s="461"/>
      <c r="E433" s="461"/>
      <c r="F433" s="458" t="str">
        <f t="shared" si="30"/>
        <v/>
      </c>
      <c r="G433" s="462" t="s">
        <v>416</v>
      </c>
      <c r="H433" s="462"/>
      <c r="I433" s="463" t="b">
        <f t="shared" si="31"/>
        <v>1</v>
      </c>
      <c r="J433" s="463" t="b">
        <f t="shared" si="32"/>
        <v>0</v>
      </c>
      <c r="K433" s="463" t="str">
        <f t="shared" si="33"/>
        <v>a1N36000004vIgWEAU</v>
      </c>
      <c r="L433" s="464" t="s">
        <v>1333</v>
      </c>
      <c r="M433" s="131"/>
      <c r="N433" s="68"/>
      <c r="AM433" s="5"/>
      <c r="AN433" s="5"/>
    </row>
    <row r="434" spans="1:40" ht="280.8" x14ac:dyDescent="0.3">
      <c r="A434" s="366">
        <v>57</v>
      </c>
      <c r="B434" s="383" t="str">
        <f t="shared" si="29"/>
        <v/>
      </c>
      <c r="C434" s="384" t="str">
        <f ca="1">TEXT(IFERROR(INDEX('Overview - Section A'!$A$37:$A$44,MATCH(G434,'Overview - Section A'!$U$37:$U$44,0)),""),"d-mmm-yy") &amp;" to " &amp; TEXT(IFERROR(INDEX('Overview - Section A'!$E$37:$E$44,MATCH(G434,'Overview - Section A'!$U$37:$U$44,0)),""),"d-mmm-yy")</f>
        <v>1-Jan-20 to 30-Jun-20</v>
      </c>
      <c r="D434" s="461"/>
      <c r="E434" s="461"/>
      <c r="F434" s="458" t="str">
        <f t="shared" si="30"/>
        <v/>
      </c>
      <c r="G434" s="462" t="s">
        <v>418</v>
      </c>
      <c r="H434" s="462"/>
      <c r="I434" s="463" t="b">
        <f t="shared" si="31"/>
        <v>1</v>
      </c>
      <c r="J434" s="463" t="b">
        <f t="shared" si="32"/>
        <v>0</v>
      </c>
      <c r="K434" s="463" t="str">
        <f t="shared" si="33"/>
        <v>a1N36000004vIgWEAU</v>
      </c>
      <c r="L434" s="464" t="s">
        <v>1334</v>
      </c>
      <c r="M434" s="131"/>
      <c r="N434" s="68"/>
      <c r="AM434" s="5"/>
      <c r="AN434" s="5"/>
    </row>
    <row r="435" spans="1:40" ht="280.8" x14ac:dyDescent="0.3">
      <c r="A435" s="366">
        <v>57</v>
      </c>
      <c r="B435" s="383" t="str">
        <f t="shared" si="29"/>
        <v/>
      </c>
      <c r="C435" s="384" t="str">
        <f ca="1">TEXT(IFERROR(INDEX('Overview - Section A'!$A$37:$A$44,MATCH(G435,'Overview - Section A'!$U$37:$U$44,0)),""),"d-mmm-yy") &amp;" to " &amp; TEXT(IFERROR(INDEX('Overview - Section A'!$E$37:$E$44,MATCH(G435,'Overview - Section A'!$U$37:$U$44,0)),""),"d-mmm-yy")</f>
        <v>1-Jul-20 to 31-Dec-20</v>
      </c>
      <c r="D435" s="461"/>
      <c r="E435" s="461"/>
      <c r="F435" s="458" t="str">
        <f t="shared" si="30"/>
        <v/>
      </c>
      <c r="G435" s="462" t="s">
        <v>420</v>
      </c>
      <c r="H435" s="462"/>
      <c r="I435" s="463" t="b">
        <f t="shared" si="31"/>
        <v>1</v>
      </c>
      <c r="J435" s="463" t="b">
        <f t="shared" si="32"/>
        <v>0</v>
      </c>
      <c r="K435" s="463" t="str">
        <f t="shared" si="33"/>
        <v>a1N36000004vIgWEAU</v>
      </c>
      <c r="L435" s="464" t="s">
        <v>1335</v>
      </c>
      <c r="M435" s="131"/>
      <c r="N435" s="68"/>
      <c r="AM435" s="5"/>
      <c r="AN435" s="5"/>
    </row>
    <row r="436" spans="1:40" ht="280.8" x14ac:dyDescent="0.3">
      <c r="A436" s="366">
        <v>58</v>
      </c>
      <c r="B436" s="383" t="str">
        <f t="shared" si="29"/>
        <v/>
      </c>
      <c r="C436" s="384" t="str">
        <f ca="1">TEXT(IFERROR(INDEX('Overview - Section A'!$A$37:$A$44,MATCH(G436,'Overview - Section A'!$U$37:$U$44,0)),""),"d-mmm-yy") &amp;" to " &amp; TEXT(IFERROR(INDEX('Overview - Section A'!$E$37:$E$44,MATCH(G436,'Overview - Section A'!$U$37:$U$44,0)),""),"d-mmm-yy")</f>
        <v>1-Jan-18 to 30-Jun-18</v>
      </c>
      <c r="D436" s="461"/>
      <c r="E436" s="461"/>
      <c r="F436" s="458" t="str">
        <f t="shared" si="30"/>
        <v/>
      </c>
      <c r="G436" s="462" t="s">
        <v>410</v>
      </c>
      <c r="H436" s="462"/>
      <c r="I436" s="463" t="b">
        <f t="shared" si="31"/>
        <v>1</v>
      </c>
      <c r="J436" s="463" t="b">
        <f t="shared" si="32"/>
        <v>0</v>
      </c>
      <c r="K436" s="463" t="str">
        <f t="shared" si="33"/>
        <v>a1N36000004vIgXEAU</v>
      </c>
      <c r="L436" s="464" t="s">
        <v>1336</v>
      </c>
      <c r="M436" s="131"/>
      <c r="N436" s="68"/>
      <c r="AM436" s="5"/>
      <c r="AN436" s="5"/>
    </row>
    <row r="437" spans="1:40" ht="280.8" x14ac:dyDescent="0.3">
      <c r="A437" s="366">
        <v>58</v>
      </c>
      <c r="B437" s="383" t="str">
        <f t="shared" si="29"/>
        <v/>
      </c>
      <c r="C437" s="384" t="str">
        <f ca="1">TEXT(IFERROR(INDEX('Overview - Section A'!$A$37:$A$44,MATCH(G437,'Overview - Section A'!$U$37:$U$44,0)),""),"d-mmm-yy") &amp;" to " &amp; TEXT(IFERROR(INDEX('Overview - Section A'!$E$37:$E$44,MATCH(G437,'Overview - Section A'!$U$37:$U$44,0)),""),"d-mmm-yy")</f>
        <v>1-Jul-18 to 31-Dec-18</v>
      </c>
      <c r="D437" s="461"/>
      <c r="E437" s="461"/>
      <c r="F437" s="458" t="str">
        <f t="shared" si="30"/>
        <v/>
      </c>
      <c r="G437" s="462" t="s">
        <v>412</v>
      </c>
      <c r="H437" s="462"/>
      <c r="I437" s="463" t="b">
        <f t="shared" si="31"/>
        <v>1</v>
      </c>
      <c r="J437" s="463" t="b">
        <f t="shared" si="32"/>
        <v>0</v>
      </c>
      <c r="K437" s="463" t="str">
        <f t="shared" si="33"/>
        <v>a1N36000004vIgXEAU</v>
      </c>
      <c r="L437" s="464" t="s">
        <v>1337</v>
      </c>
      <c r="M437" s="131"/>
      <c r="N437" s="68"/>
      <c r="AM437" s="5"/>
      <c r="AN437" s="5"/>
    </row>
    <row r="438" spans="1:40" ht="280.8" x14ac:dyDescent="0.3">
      <c r="A438" s="366">
        <v>58</v>
      </c>
      <c r="B438" s="383" t="str">
        <f t="shared" si="29"/>
        <v/>
      </c>
      <c r="C438" s="384" t="str">
        <f ca="1">TEXT(IFERROR(INDEX('Overview - Section A'!$A$37:$A$44,MATCH(G438,'Overview - Section A'!$U$37:$U$44,0)),""),"d-mmm-yy") &amp;" to " &amp; TEXT(IFERROR(INDEX('Overview - Section A'!$E$37:$E$44,MATCH(G438,'Overview - Section A'!$U$37:$U$44,0)),""),"d-mmm-yy")</f>
        <v>1-Jan-19 to 30-Jun-19</v>
      </c>
      <c r="D438" s="461"/>
      <c r="E438" s="461"/>
      <c r="F438" s="458" t="str">
        <f t="shared" si="30"/>
        <v/>
      </c>
      <c r="G438" s="462" t="s">
        <v>414</v>
      </c>
      <c r="H438" s="462"/>
      <c r="I438" s="463" t="b">
        <f t="shared" si="31"/>
        <v>1</v>
      </c>
      <c r="J438" s="463" t="b">
        <f t="shared" si="32"/>
        <v>0</v>
      </c>
      <c r="K438" s="463" t="str">
        <f t="shared" si="33"/>
        <v>a1N36000004vIgXEAU</v>
      </c>
      <c r="L438" s="464" t="s">
        <v>1338</v>
      </c>
      <c r="M438" s="131"/>
      <c r="N438" s="68"/>
      <c r="AM438" s="5"/>
      <c r="AN438" s="5"/>
    </row>
    <row r="439" spans="1:40" ht="280.8" x14ac:dyDescent="0.3">
      <c r="A439" s="366">
        <v>58</v>
      </c>
      <c r="B439" s="383" t="str">
        <f t="shared" si="29"/>
        <v/>
      </c>
      <c r="C439" s="384" t="str">
        <f ca="1">TEXT(IFERROR(INDEX('Overview - Section A'!$A$37:$A$44,MATCH(G439,'Overview - Section A'!$U$37:$U$44,0)),""),"d-mmm-yy") &amp;" to " &amp; TEXT(IFERROR(INDEX('Overview - Section A'!$E$37:$E$44,MATCH(G439,'Overview - Section A'!$U$37:$U$44,0)),""),"d-mmm-yy")</f>
        <v>1-Jul-19 to 31-Dec-19</v>
      </c>
      <c r="D439" s="461"/>
      <c r="E439" s="461"/>
      <c r="F439" s="458" t="str">
        <f t="shared" si="30"/>
        <v/>
      </c>
      <c r="G439" s="462" t="s">
        <v>416</v>
      </c>
      <c r="H439" s="462"/>
      <c r="I439" s="463" t="b">
        <f t="shared" si="31"/>
        <v>1</v>
      </c>
      <c r="J439" s="463" t="b">
        <f t="shared" si="32"/>
        <v>0</v>
      </c>
      <c r="K439" s="463" t="str">
        <f t="shared" si="33"/>
        <v>a1N36000004vIgXEAU</v>
      </c>
      <c r="L439" s="464" t="s">
        <v>1339</v>
      </c>
      <c r="M439" s="131"/>
      <c r="N439" s="68"/>
      <c r="AM439" s="5"/>
      <c r="AN439" s="5"/>
    </row>
    <row r="440" spans="1:40" ht="280.8" x14ac:dyDescent="0.3">
      <c r="A440" s="366">
        <v>58</v>
      </c>
      <c r="B440" s="383" t="str">
        <f t="shared" si="29"/>
        <v/>
      </c>
      <c r="C440" s="384" t="str">
        <f ca="1">TEXT(IFERROR(INDEX('Overview - Section A'!$A$37:$A$44,MATCH(G440,'Overview - Section A'!$U$37:$U$44,0)),""),"d-mmm-yy") &amp;" to " &amp; TEXT(IFERROR(INDEX('Overview - Section A'!$E$37:$E$44,MATCH(G440,'Overview - Section A'!$U$37:$U$44,0)),""),"d-mmm-yy")</f>
        <v>1-Jan-20 to 30-Jun-20</v>
      </c>
      <c r="D440" s="461"/>
      <c r="E440" s="461"/>
      <c r="F440" s="458" t="str">
        <f t="shared" si="30"/>
        <v/>
      </c>
      <c r="G440" s="462" t="s">
        <v>418</v>
      </c>
      <c r="H440" s="462"/>
      <c r="I440" s="463" t="b">
        <f t="shared" si="31"/>
        <v>1</v>
      </c>
      <c r="J440" s="463" t="b">
        <f t="shared" si="32"/>
        <v>0</v>
      </c>
      <c r="K440" s="463" t="str">
        <f t="shared" si="33"/>
        <v>a1N36000004vIgXEAU</v>
      </c>
      <c r="L440" s="464" t="s">
        <v>1340</v>
      </c>
      <c r="M440" s="131"/>
      <c r="N440" s="68"/>
      <c r="AM440" s="5"/>
      <c r="AN440" s="5"/>
    </row>
    <row r="441" spans="1:40" ht="280.8" x14ac:dyDescent="0.3">
      <c r="A441" s="366">
        <v>58</v>
      </c>
      <c r="B441" s="383" t="str">
        <f t="shared" si="29"/>
        <v/>
      </c>
      <c r="C441" s="384" t="str">
        <f ca="1">TEXT(IFERROR(INDEX('Overview - Section A'!$A$37:$A$44,MATCH(G441,'Overview - Section A'!$U$37:$U$44,0)),""),"d-mmm-yy") &amp;" to " &amp; TEXT(IFERROR(INDEX('Overview - Section A'!$E$37:$E$44,MATCH(G441,'Overview - Section A'!$U$37:$U$44,0)),""),"d-mmm-yy")</f>
        <v>1-Jul-20 to 31-Dec-20</v>
      </c>
      <c r="D441" s="461"/>
      <c r="E441" s="461"/>
      <c r="F441" s="458" t="str">
        <f t="shared" si="30"/>
        <v/>
      </c>
      <c r="G441" s="462" t="s">
        <v>420</v>
      </c>
      <c r="H441" s="462"/>
      <c r="I441" s="463" t="b">
        <f t="shared" si="31"/>
        <v>1</v>
      </c>
      <c r="J441" s="463" t="b">
        <f t="shared" si="32"/>
        <v>0</v>
      </c>
      <c r="K441" s="463" t="str">
        <f t="shared" si="33"/>
        <v>a1N36000004vIgXEAU</v>
      </c>
      <c r="L441" s="464" t="s">
        <v>1341</v>
      </c>
      <c r="M441" s="131"/>
      <c r="N441" s="68"/>
      <c r="AM441" s="5"/>
      <c r="AN441" s="5"/>
    </row>
    <row r="442" spans="1:40" ht="280.8" x14ac:dyDescent="0.3">
      <c r="A442" s="366">
        <v>59</v>
      </c>
      <c r="B442" s="383" t="str">
        <f t="shared" si="29"/>
        <v/>
      </c>
      <c r="C442" s="384" t="str">
        <f ca="1">TEXT(IFERROR(INDEX('Overview - Section A'!$A$37:$A$44,MATCH(G442,'Overview - Section A'!$U$37:$U$44,0)),""),"d-mmm-yy") &amp;" to " &amp; TEXT(IFERROR(INDEX('Overview - Section A'!$E$37:$E$44,MATCH(G442,'Overview - Section A'!$U$37:$U$44,0)),""),"d-mmm-yy")</f>
        <v>1-Jan-18 to 30-Jun-18</v>
      </c>
      <c r="D442" s="461"/>
      <c r="E442" s="461"/>
      <c r="F442" s="458" t="str">
        <f t="shared" si="30"/>
        <v/>
      </c>
      <c r="G442" s="462" t="s">
        <v>410</v>
      </c>
      <c r="H442" s="462"/>
      <c r="I442" s="463" t="b">
        <f t="shared" si="31"/>
        <v>1</v>
      </c>
      <c r="J442" s="463" t="b">
        <f t="shared" si="32"/>
        <v>0</v>
      </c>
      <c r="K442" s="463" t="str">
        <f t="shared" si="33"/>
        <v>a1N36000004vIgYEAU</v>
      </c>
      <c r="L442" s="464" t="s">
        <v>1342</v>
      </c>
      <c r="M442" s="131"/>
      <c r="N442" s="68"/>
      <c r="AM442" s="5"/>
      <c r="AN442" s="5"/>
    </row>
    <row r="443" spans="1:40" ht="280.8" x14ac:dyDescent="0.3">
      <c r="A443" s="366">
        <v>59</v>
      </c>
      <c r="B443" s="383" t="str">
        <f t="shared" si="29"/>
        <v/>
      </c>
      <c r="C443" s="384" t="str">
        <f ca="1">TEXT(IFERROR(INDEX('Overview - Section A'!$A$37:$A$44,MATCH(G443,'Overview - Section A'!$U$37:$U$44,0)),""),"d-mmm-yy") &amp;" to " &amp; TEXT(IFERROR(INDEX('Overview - Section A'!$E$37:$E$44,MATCH(G443,'Overview - Section A'!$U$37:$U$44,0)),""),"d-mmm-yy")</f>
        <v>1-Jul-18 to 31-Dec-18</v>
      </c>
      <c r="D443" s="461"/>
      <c r="E443" s="461"/>
      <c r="F443" s="458" t="str">
        <f t="shared" si="30"/>
        <v/>
      </c>
      <c r="G443" s="462" t="s">
        <v>412</v>
      </c>
      <c r="H443" s="462"/>
      <c r="I443" s="463" t="b">
        <f t="shared" si="31"/>
        <v>1</v>
      </c>
      <c r="J443" s="463" t="b">
        <f t="shared" si="32"/>
        <v>0</v>
      </c>
      <c r="K443" s="463" t="str">
        <f t="shared" si="33"/>
        <v>a1N36000004vIgYEAU</v>
      </c>
      <c r="L443" s="464" t="s">
        <v>1343</v>
      </c>
      <c r="M443" s="131"/>
      <c r="N443" s="68"/>
      <c r="AM443" s="5"/>
      <c r="AN443" s="5"/>
    </row>
    <row r="444" spans="1:40" ht="280.8" x14ac:dyDescent="0.3">
      <c r="A444" s="366">
        <v>59</v>
      </c>
      <c r="B444" s="383" t="str">
        <f t="shared" si="29"/>
        <v/>
      </c>
      <c r="C444" s="384" t="str">
        <f ca="1">TEXT(IFERROR(INDEX('Overview - Section A'!$A$37:$A$44,MATCH(G444,'Overview - Section A'!$U$37:$U$44,0)),""),"d-mmm-yy") &amp;" to " &amp; TEXT(IFERROR(INDEX('Overview - Section A'!$E$37:$E$44,MATCH(G444,'Overview - Section A'!$U$37:$U$44,0)),""),"d-mmm-yy")</f>
        <v>1-Jan-19 to 30-Jun-19</v>
      </c>
      <c r="D444" s="461"/>
      <c r="E444" s="461"/>
      <c r="F444" s="458" t="str">
        <f t="shared" si="30"/>
        <v/>
      </c>
      <c r="G444" s="462" t="s">
        <v>414</v>
      </c>
      <c r="H444" s="462"/>
      <c r="I444" s="463" t="b">
        <f t="shared" si="31"/>
        <v>1</v>
      </c>
      <c r="J444" s="463" t="b">
        <f t="shared" si="32"/>
        <v>0</v>
      </c>
      <c r="K444" s="463" t="str">
        <f t="shared" si="33"/>
        <v>a1N36000004vIgYEAU</v>
      </c>
      <c r="L444" s="464" t="s">
        <v>1344</v>
      </c>
      <c r="M444" s="131"/>
      <c r="N444" s="68"/>
      <c r="AM444" s="5"/>
      <c r="AN444" s="5"/>
    </row>
    <row r="445" spans="1:40" ht="280.8" x14ac:dyDescent="0.3">
      <c r="A445" s="366">
        <v>59</v>
      </c>
      <c r="B445" s="383" t="str">
        <f t="shared" si="29"/>
        <v/>
      </c>
      <c r="C445" s="384" t="str">
        <f ca="1">TEXT(IFERROR(INDEX('Overview - Section A'!$A$37:$A$44,MATCH(G445,'Overview - Section A'!$U$37:$U$44,0)),""),"d-mmm-yy") &amp;" to " &amp; TEXT(IFERROR(INDEX('Overview - Section A'!$E$37:$E$44,MATCH(G445,'Overview - Section A'!$U$37:$U$44,0)),""),"d-mmm-yy")</f>
        <v>1-Jul-19 to 31-Dec-19</v>
      </c>
      <c r="D445" s="461"/>
      <c r="E445" s="461"/>
      <c r="F445" s="458" t="str">
        <f t="shared" si="30"/>
        <v/>
      </c>
      <c r="G445" s="462" t="s">
        <v>416</v>
      </c>
      <c r="H445" s="462"/>
      <c r="I445" s="463" t="b">
        <f t="shared" si="31"/>
        <v>1</v>
      </c>
      <c r="J445" s="463" t="b">
        <f t="shared" si="32"/>
        <v>0</v>
      </c>
      <c r="K445" s="463" t="str">
        <f t="shared" si="33"/>
        <v>a1N36000004vIgYEAU</v>
      </c>
      <c r="L445" s="464" t="s">
        <v>1345</v>
      </c>
      <c r="M445" s="131"/>
      <c r="N445" s="68"/>
      <c r="AM445" s="5"/>
      <c r="AN445" s="5"/>
    </row>
    <row r="446" spans="1:40" ht="280.8" x14ac:dyDescent="0.3">
      <c r="A446" s="366">
        <v>59</v>
      </c>
      <c r="B446" s="383" t="str">
        <f t="shared" si="29"/>
        <v/>
      </c>
      <c r="C446" s="384" t="str">
        <f ca="1">TEXT(IFERROR(INDEX('Overview - Section A'!$A$37:$A$44,MATCH(G446,'Overview - Section A'!$U$37:$U$44,0)),""),"d-mmm-yy") &amp;" to " &amp; TEXT(IFERROR(INDEX('Overview - Section A'!$E$37:$E$44,MATCH(G446,'Overview - Section A'!$U$37:$U$44,0)),""),"d-mmm-yy")</f>
        <v>1-Jan-20 to 30-Jun-20</v>
      </c>
      <c r="D446" s="461"/>
      <c r="E446" s="461"/>
      <c r="F446" s="458" t="str">
        <f t="shared" si="30"/>
        <v/>
      </c>
      <c r="G446" s="462" t="s">
        <v>418</v>
      </c>
      <c r="H446" s="462"/>
      <c r="I446" s="463" t="b">
        <f t="shared" si="31"/>
        <v>1</v>
      </c>
      <c r="J446" s="463" t="b">
        <f t="shared" si="32"/>
        <v>0</v>
      </c>
      <c r="K446" s="463" t="str">
        <f t="shared" si="33"/>
        <v>a1N36000004vIgYEAU</v>
      </c>
      <c r="L446" s="464" t="s">
        <v>1346</v>
      </c>
      <c r="M446" s="131"/>
      <c r="N446" s="68"/>
      <c r="AM446" s="5"/>
      <c r="AN446" s="5"/>
    </row>
    <row r="447" spans="1:40" ht="280.8" x14ac:dyDescent="0.3">
      <c r="A447" s="366">
        <v>59</v>
      </c>
      <c r="B447" s="383" t="str">
        <f t="shared" si="29"/>
        <v/>
      </c>
      <c r="C447" s="384" t="str">
        <f ca="1">TEXT(IFERROR(INDEX('Overview - Section A'!$A$37:$A$44,MATCH(G447,'Overview - Section A'!$U$37:$U$44,0)),""),"d-mmm-yy") &amp;" to " &amp; TEXT(IFERROR(INDEX('Overview - Section A'!$E$37:$E$44,MATCH(G447,'Overview - Section A'!$U$37:$U$44,0)),""),"d-mmm-yy")</f>
        <v>1-Jul-20 to 31-Dec-20</v>
      </c>
      <c r="D447" s="461"/>
      <c r="E447" s="461"/>
      <c r="F447" s="458" t="str">
        <f t="shared" si="30"/>
        <v/>
      </c>
      <c r="G447" s="462" t="s">
        <v>420</v>
      </c>
      <c r="H447" s="462"/>
      <c r="I447" s="463" t="b">
        <f t="shared" si="31"/>
        <v>1</v>
      </c>
      <c r="J447" s="463" t="b">
        <f t="shared" si="32"/>
        <v>0</v>
      </c>
      <c r="K447" s="463" t="str">
        <f t="shared" si="33"/>
        <v>a1N36000004vIgYEAU</v>
      </c>
      <c r="L447" s="464" t="s">
        <v>1347</v>
      </c>
      <c r="M447" s="131"/>
      <c r="N447" s="68"/>
      <c r="AM447" s="5"/>
      <c r="AN447" s="5"/>
    </row>
    <row r="448" spans="1:40" ht="280.8" x14ac:dyDescent="0.3">
      <c r="A448" s="366">
        <v>60</v>
      </c>
      <c r="B448" s="383" t="str">
        <f t="shared" si="29"/>
        <v/>
      </c>
      <c r="C448" s="384" t="str">
        <f ca="1">TEXT(IFERROR(INDEX('Overview - Section A'!$A$37:$A$44,MATCH(G448,'Overview - Section A'!$U$37:$U$44,0)),""),"d-mmm-yy") &amp;" to " &amp; TEXT(IFERROR(INDEX('Overview - Section A'!$E$37:$E$44,MATCH(G448,'Overview - Section A'!$U$37:$U$44,0)),""),"d-mmm-yy")</f>
        <v>1-Jan-18 to 30-Jun-18</v>
      </c>
      <c r="D448" s="461"/>
      <c r="E448" s="461"/>
      <c r="F448" s="458" t="str">
        <f t="shared" si="30"/>
        <v/>
      </c>
      <c r="G448" s="462" t="s">
        <v>410</v>
      </c>
      <c r="H448" s="462"/>
      <c r="I448" s="463" t="b">
        <f t="shared" si="31"/>
        <v>1</v>
      </c>
      <c r="J448" s="463" t="b">
        <f t="shared" si="32"/>
        <v>0</v>
      </c>
      <c r="K448" s="463" t="str">
        <f t="shared" si="33"/>
        <v>a1N36000004vIgZEAU</v>
      </c>
      <c r="L448" s="464" t="s">
        <v>1348</v>
      </c>
      <c r="M448" s="131"/>
      <c r="N448" s="68"/>
      <c r="AM448" s="5"/>
      <c r="AN448" s="5"/>
    </row>
    <row r="449" spans="1:40" ht="280.8" x14ac:dyDescent="0.3">
      <c r="A449" s="366">
        <v>60</v>
      </c>
      <c r="B449" s="383" t="str">
        <f t="shared" si="29"/>
        <v/>
      </c>
      <c r="C449" s="384" t="str">
        <f ca="1">TEXT(IFERROR(INDEX('Overview - Section A'!$A$37:$A$44,MATCH(G449,'Overview - Section A'!$U$37:$U$44,0)),""),"d-mmm-yy") &amp;" to " &amp; TEXT(IFERROR(INDEX('Overview - Section A'!$E$37:$E$44,MATCH(G449,'Overview - Section A'!$U$37:$U$44,0)),""),"d-mmm-yy")</f>
        <v>1-Jul-18 to 31-Dec-18</v>
      </c>
      <c r="D449" s="461"/>
      <c r="E449" s="461"/>
      <c r="F449" s="458" t="str">
        <f t="shared" si="30"/>
        <v/>
      </c>
      <c r="G449" s="462" t="s">
        <v>412</v>
      </c>
      <c r="H449" s="462"/>
      <c r="I449" s="463" t="b">
        <f t="shared" si="31"/>
        <v>1</v>
      </c>
      <c r="J449" s="463" t="b">
        <f t="shared" si="32"/>
        <v>0</v>
      </c>
      <c r="K449" s="463" t="str">
        <f t="shared" si="33"/>
        <v>a1N36000004vIgZEAU</v>
      </c>
      <c r="L449" s="464" t="s">
        <v>1349</v>
      </c>
      <c r="M449" s="131"/>
      <c r="N449" s="68"/>
      <c r="AM449" s="5"/>
      <c r="AN449" s="5"/>
    </row>
    <row r="450" spans="1:40" ht="280.8" x14ac:dyDescent="0.3">
      <c r="A450" s="366">
        <v>60</v>
      </c>
      <c r="B450" s="383" t="str">
        <f t="shared" si="29"/>
        <v/>
      </c>
      <c r="C450" s="384" t="str">
        <f ca="1">TEXT(IFERROR(INDEX('Overview - Section A'!$A$37:$A$44,MATCH(G450,'Overview - Section A'!$U$37:$U$44,0)),""),"d-mmm-yy") &amp;" to " &amp; TEXT(IFERROR(INDEX('Overview - Section A'!$E$37:$E$44,MATCH(G450,'Overview - Section A'!$U$37:$U$44,0)),""),"d-mmm-yy")</f>
        <v>1-Jan-19 to 30-Jun-19</v>
      </c>
      <c r="D450" s="461"/>
      <c r="E450" s="461"/>
      <c r="F450" s="458" t="str">
        <f t="shared" si="30"/>
        <v/>
      </c>
      <c r="G450" s="462" t="s">
        <v>414</v>
      </c>
      <c r="H450" s="462"/>
      <c r="I450" s="463" t="b">
        <f t="shared" si="31"/>
        <v>1</v>
      </c>
      <c r="J450" s="463" t="b">
        <f t="shared" si="32"/>
        <v>0</v>
      </c>
      <c r="K450" s="463" t="str">
        <f t="shared" si="33"/>
        <v>a1N36000004vIgZEAU</v>
      </c>
      <c r="L450" s="464" t="s">
        <v>1350</v>
      </c>
      <c r="M450" s="131"/>
      <c r="N450" s="68"/>
      <c r="AM450" s="5"/>
      <c r="AN450" s="5"/>
    </row>
    <row r="451" spans="1:40" ht="280.8" x14ac:dyDescent="0.3">
      <c r="A451" s="366">
        <v>60</v>
      </c>
      <c r="B451" s="383" t="str">
        <f t="shared" si="29"/>
        <v/>
      </c>
      <c r="C451" s="384" t="str">
        <f ca="1">TEXT(IFERROR(INDEX('Overview - Section A'!$A$37:$A$44,MATCH(G451,'Overview - Section A'!$U$37:$U$44,0)),""),"d-mmm-yy") &amp;" to " &amp; TEXT(IFERROR(INDEX('Overview - Section A'!$E$37:$E$44,MATCH(G451,'Overview - Section A'!$U$37:$U$44,0)),""),"d-mmm-yy")</f>
        <v>1-Jul-19 to 31-Dec-19</v>
      </c>
      <c r="D451" s="461"/>
      <c r="E451" s="461"/>
      <c r="F451" s="458" t="str">
        <f t="shared" si="30"/>
        <v/>
      </c>
      <c r="G451" s="462" t="s">
        <v>416</v>
      </c>
      <c r="H451" s="462"/>
      <c r="I451" s="463" t="b">
        <f t="shared" si="31"/>
        <v>1</v>
      </c>
      <c r="J451" s="463" t="b">
        <f t="shared" si="32"/>
        <v>0</v>
      </c>
      <c r="K451" s="463" t="str">
        <f t="shared" si="33"/>
        <v>a1N36000004vIgZEAU</v>
      </c>
      <c r="L451" s="464" t="s">
        <v>1351</v>
      </c>
      <c r="M451" s="131"/>
      <c r="N451" s="68"/>
      <c r="AM451" s="5"/>
      <c r="AN451" s="5"/>
    </row>
    <row r="452" spans="1:40" ht="280.8" x14ac:dyDescent="0.3">
      <c r="A452" s="366">
        <v>60</v>
      </c>
      <c r="B452" s="383" t="str">
        <f t="shared" si="29"/>
        <v/>
      </c>
      <c r="C452" s="384" t="str">
        <f ca="1">TEXT(IFERROR(INDEX('Overview - Section A'!$A$37:$A$44,MATCH(G452,'Overview - Section A'!$U$37:$U$44,0)),""),"d-mmm-yy") &amp;" to " &amp; TEXT(IFERROR(INDEX('Overview - Section A'!$E$37:$E$44,MATCH(G452,'Overview - Section A'!$U$37:$U$44,0)),""),"d-mmm-yy")</f>
        <v>1-Jan-20 to 30-Jun-20</v>
      </c>
      <c r="D452" s="461"/>
      <c r="E452" s="461"/>
      <c r="F452" s="458" t="str">
        <f t="shared" si="30"/>
        <v/>
      </c>
      <c r="G452" s="462" t="s">
        <v>418</v>
      </c>
      <c r="H452" s="462"/>
      <c r="I452" s="463" t="b">
        <f t="shared" si="31"/>
        <v>1</v>
      </c>
      <c r="J452" s="463" t="b">
        <f t="shared" si="32"/>
        <v>0</v>
      </c>
      <c r="K452" s="463" t="str">
        <f t="shared" si="33"/>
        <v>a1N36000004vIgZEAU</v>
      </c>
      <c r="L452" s="464" t="s">
        <v>1352</v>
      </c>
      <c r="M452" s="131"/>
      <c r="N452" s="68"/>
      <c r="AM452" s="5"/>
      <c r="AN452" s="5"/>
    </row>
    <row r="453" spans="1:40" ht="280.8" x14ac:dyDescent="0.3">
      <c r="A453" s="366">
        <v>60</v>
      </c>
      <c r="B453" s="383" t="str">
        <f t="shared" si="29"/>
        <v/>
      </c>
      <c r="C453" s="384" t="str">
        <f ca="1">TEXT(IFERROR(INDEX('Overview - Section A'!$A$37:$A$44,MATCH(G453,'Overview - Section A'!$U$37:$U$44,0)),""),"d-mmm-yy") &amp;" to " &amp; TEXT(IFERROR(INDEX('Overview - Section A'!$E$37:$E$44,MATCH(G453,'Overview - Section A'!$U$37:$U$44,0)),""),"d-mmm-yy")</f>
        <v>1-Jul-20 to 31-Dec-20</v>
      </c>
      <c r="D453" s="461"/>
      <c r="E453" s="461"/>
      <c r="F453" s="458" t="str">
        <f t="shared" si="30"/>
        <v/>
      </c>
      <c r="G453" s="462" t="s">
        <v>420</v>
      </c>
      <c r="H453" s="462"/>
      <c r="I453" s="463" t="b">
        <f t="shared" si="31"/>
        <v>1</v>
      </c>
      <c r="J453" s="463" t="b">
        <f t="shared" si="32"/>
        <v>0</v>
      </c>
      <c r="K453" s="463" t="str">
        <f t="shared" si="33"/>
        <v>a1N36000004vIgZEAU</v>
      </c>
      <c r="L453" s="464" t="s">
        <v>1353</v>
      </c>
      <c r="M453" s="131"/>
      <c r="N453" s="68"/>
      <c r="AM453" s="5"/>
      <c r="AN453" s="5"/>
    </row>
    <row r="454" spans="1:40" ht="280.8" x14ac:dyDescent="0.3">
      <c r="A454" s="366">
        <v>61</v>
      </c>
      <c r="B454" s="383" t="str">
        <f t="shared" si="29"/>
        <v/>
      </c>
      <c r="C454" s="384" t="str">
        <f ca="1">TEXT(IFERROR(INDEX('Overview - Section A'!$A$37:$A$44,MATCH(G454,'Overview - Section A'!$U$37:$U$44,0)),""),"d-mmm-yy") &amp;" to " &amp; TEXT(IFERROR(INDEX('Overview - Section A'!$E$37:$E$44,MATCH(G454,'Overview - Section A'!$U$37:$U$44,0)),""),"d-mmm-yy")</f>
        <v>1-Jan-18 to 30-Jun-18</v>
      </c>
      <c r="D454" s="461"/>
      <c r="E454" s="461"/>
      <c r="F454" s="458" t="str">
        <f t="shared" si="30"/>
        <v/>
      </c>
      <c r="G454" s="462" t="s">
        <v>410</v>
      </c>
      <c r="H454" s="462"/>
      <c r="I454" s="463" t="b">
        <f t="shared" si="31"/>
        <v>1</v>
      </c>
      <c r="J454" s="463" t="b">
        <f t="shared" si="32"/>
        <v>0</v>
      </c>
      <c r="K454" s="463" t="str">
        <f t="shared" si="33"/>
        <v>a1N36000004vIgaEAE</v>
      </c>
      <c r="L454" s="464" t="s">
        <v>1354</v>
      </c>
      <c r="M454" s="131"/>
      <c r="N454" s="68"/>
      <c r="AM454" s="5"/>
      <c r="AN454" s="5"/>
    </row>
    <row r="455" spans="1:40" ht="280.8" x14ac:dyDescent="0.3">
      <c r="A455" s="366">
        <v>61</v>
      </c>
      <c r="B455" s="383" t="str">
        <f t="shared" si="29"/>
        <v/>
      </c>
      <c r="C455" s="384" t="str">
        <f ca="1">TEXT(IFERROR(INDEX('Overview - Section A'!$A$37:$A$44,MATCH(G455,'Overview - Section A'!$U$37:$U$44,0)),""),"d-mmm-yy") &amp;" to " &amp; TEXT(IFERROR(INDEX('Overview - Section A'!$E$37:$E$44,MATCH(G455,'Overview - Section A'!$U$37:$U$44,0)),""),"d-mmm-yy")</f>
        <v>1-Jul-18 to 31-Dec-18</v>
      </c>
      <c r="D455" s="461"/>
      <c r="E455" s="461"/>
      <c r="F455" s="458" t="str">
        <f t="shared" si="30"/>
        <v/>
      </c>
      <c r="G455" s="462" t="s">
        <v>412</v>
      </c>
      <c r="H455" s="462"/>
      <c r="I455" s="463" t="b">
        <f t="shared" si="31"/>
        <v>1</v>
      </c>
      <c r="J455" s="463" t="b">
        <f t="shared" si="32"/>
        <v>0</v>
      </c>
      <c r="K455" s="463" t="str">
        <f t="shared" si="33"/>
        <v>a1N36000004vIgaEAE</v>
      </c>
      <c r="L455" s="464" t="s">
        <v>1355</v>
      </c>
      <c r="M455" s="131"/>
      <c r="N455" s="68"/>
      <c r="AM455" s="5"/>
      <c r="AN455" s="5"/>
    </row>
    <row r="456" spans="1:40" ht="280.8" x14ac:dyDescent="0.3">
      <c r="A456" s="366">
        <v>61</v>
      </c>
      <c r="B456" s="383" t="str">
        <f t="shared" si="29"/>
        <v/>
      </c>
      <c r="C456" s="384" t="str">
        <f ca="1">TEXT(IFERROR(INDEX('Overview - Section A'!$A$37:$A$44,MATCH(G456,'Overview - Section A'!$U$37:$U$44,0)),""),"d-mmm-yy") &amp;" to " &amp; TEXT(IFERROR(INDEX('Overview - Section A'!$E$37:$E$44,MATCH(G456,'Overview - Section A'!$U$37:$U$44,0)),""),"d-mmm-yy")</f>
        <v>1-Jan-19 to 30-Jun-19</v>
      </c>
      <c r="D456" s="461"/>
      <c r="E456" s="461"/>
      <c r="F456" s="458" t="str">
        <f t="shared" si="30"/>
        <v/>
      </c>
      <c r="G456" s="462" t="s">
        <v>414</v>
      </c>
      <c r="H456" s="462"/>
      <c r="I456" s="463" t="b">
        <f t="shared" si="31"/>
        <v>1</v>
      </c>
      <c r="J456" s="463" t="b">
        <f t="shared" si="32"/>
        <v>0</v>
      </c>
      <c r="K456" s="463" t="str">
        <f t="shared" si="33"/>
        <v>a1N36000004vIgaEAE</v>
      </c>
      <c r="L456" s="464" t="s">
        <v>1356</v>
      </c>
      <c r="M456" s="131"/>
      <c r="N456" s="68"/>
      <c r="AM456" s="5"/>
      <c r="AN456" s="5"/>
    </row>
    <row r="457" spans="1:40" ht="280.8" x14ac:dyDescent="0.3">
      <c r="A457" s="366">
        <v>61</v>
      </c>
      <c r="B457" s="383" t="str">
        <f t="shared" si="29"/>
        <v/>
      </c>
      <c r="C457" s="384" t="str">
        <f ca="1">TEXT(IFERROR(INDEX('Overview - Section A'!$A$37:$A$44,MATCH(G457,'Overview - Section A'!$U$37:$U$44,0)),""),"d-mmm-yy") &amp;" to " &amp; TEXT(IFERROR(INDEX('Overview - Section A'!$E$37:$E$44,MATCH(G457,'Overview - Section A'!$U$37:$U$44,0)),""),"d-mmm-yy")</f>
        <v>1-Jul-19 to 31-Dec-19</v>
      </c>
      <c r="D457" s="461"/>
      <c r="E457" s="461"/>
      <c r="F457" s="458" t="str">
        <f t="shared" si="30"/>
        <v/>
      </c>
      <c r="G457" s="462" t="s">
        <v>416</v>
      </c>
      <c r="H457" s="462"/>
      <c r="I457" s="463" t="b">
        <f t="shared" si="31"/>
        <v>1</v>
      </c>
      <c r="J457" s="463" t="b">
        <f t="shared" si="32"/>
        <v>0</v>
      </c>
      <c r="K457" s="463" t="str">
        <f t="shared" si="33"/>
        <v>a1N36000004vIgaEAE</v>
      </c>
      <c r="L457" s="464" t="s">
        <v>1357</v>
      </c>
      <c r="M457" s="131"/>
      <c r="N457" s="68"/>
      <c r="AM457" s="5"/>
      <c r="AN457" s="5"/>
    </row>
    <row r="458" spans="1:40" ht="280.8" x14ac:dyDescent="0.3">
      <c r="A458" s="366">
        <v>61</v>
      </c>
      <c r="B458" s="383" t="str">
        <f t="shared" si="29"/>
        <v/>
      </c>
      <c r="C458" s="384" t="str">
        <f ca="1">TEXT(IFERROR(INDEX('Overview - Section A'!$A$37:$A$44,MATCH(G458,'Overview - Section A'!$U$37:$U$44,0)),""),"d-mmm-yy") &amp;" to " &amp; TEXT(IFERROR(INDEX('Overview - Section A'!$E$37:$E$44,MATCH(G458,'Overview - Section A'!$U$37:$U$44,0)),""),"d-mmm-yy")</f>
        <v>1-Jan-20 to 30-Jun-20</v>
      </c>
      <c r="D458" s="461"/>
      <c r="E458" s="461"/>
      <c r="F458" s="458" t="str">
        <f t="shared" si="30"/>
        <v/>
      </c>
      <c r="G458" s="462" t="s">
        <v>418</v>
      </c>
      <c r="H458" s="462"/>
      <c r="I458" s="463" t="b">
        <f t="shared" si="31"/>
        <v>1</v>
      </c>
      <c r="J458" s="463" t="b">
        <f t="shared" si="32"/>
        <v>0</v>
      </c>
      <c r="K458" s="463" t="str">
        <f t="shared" si="33"/>
        <v>a1N36000004vIgaEAE</v>
      </c>
      <c r="L458" s="464" t="s">
        <v>1358</v>
      </c>
      <c r="M458" s="131"/>
      <c r="N458" s="68"/>
      <c r="AM458" s="5"/>
      <c r="AN458" s="5"/>
    </row>
    <row r="459" spans="1:40" ht="280.8" x14ac:dyDescent="0.3">
      <c r="A459" s="366">
        <v>61</v>
      </c>
      <c r="B459" s="383" t="str">
        <f t="shared" si="29"/>
        <v/>
      </c>
      <c r="C459" s="384" t="str">
        <f ca="1">TEXT(IFERROR(INDEX('Overview - Section A'!$A$37:$A$44,MATCH(G459,'Overview - Section A'!$U$37:$U$44,0)),""),"d-mmm-yy") &amp;" to " &amp; TEXT(IFERROR(INDEX('Overview - Section A'!$E$37:$E$44,MATCH(G459,'Overview - Section A'!$U$37:$U$44,0)),""),"d-mmm-yy")</f>
        <v>1-Jul-20 to 31-Dec-20</v>
      </c>
      <c r="D459" s="461"/>
      <c r="E459" s="461"/>
      <c r="F459" s="458" t="str">
        <f t="shared" si="30"/>
        <v/>
      </c>
      <c r="G459" s="462" t="s">
        <v>420</v>
      </c>
      <c r="H459" s="462"/>
      <c r="I459" s="463" t="b">
        <f t="shared" si="31"/>
        <v>1</v>
      </c>
      <c r="J459" s="463" t="b">
        <f t="shared" si="32"/>
        <v>0</v>
      </c>
      <c r="K459" s="463" t="str">
        <f t="shared" si="33"/>
        <v>a1N36000004vIgaEAE</v>
      </c>
      <c r="L459" s="464" t="s">
        <v>1359</v>
      </c>
      <c r="M459" s="131"/>
      <c r="N459" s="68"/>
      <c r="AM459" s="5"/>
      <c r="AN459" s="5"/>
    </row>
    <row r="460" spans="1:40" ht="280.8" x14ac:dyDescent="0.3">
      <c r="A460" s="366">
        <v>62</v>
      </c>
      <c r="B460" s="383" t="str">
        <f t="shared" si="29"/>
        <v/>
      </c>
      <c r="C460" s="384" t="str">
        <f ca="1">TEXT(IFERROR(INDEX('Overview - Section A'!$A$37:$A$44,MATCH(G460,'Overview - Section A'!$U$37:$U$44,0)),""),"d-mmm-yy") &amp;" to " &amp; TEXT(IFERROR(INDEX('Overview - Section A'!$E$37:$E$44,MATCH(G460,'Overview - Section A'!$U$37:$U$44,0)),""),"d-mmm-yy")</f>
        <v>1-Jan-18 to 30-Jun-18</v>
      </c>
      <c r="D460" s="461"/>
      <c r="E460" s="461"/>
      <c r="F460" s="458" t="str">
        <f t="shared" si="30"/>
        <v/>
      </c>
      <c r="G460" s="462" t="s">
        <v>410</v>
      </c>
      <c r="H460" s="462"/>
      <c r="I460" s="463" t="b">
        <f t="shared" si="31"/>
        <v>1</v>
      </c>
      <c r="J460" s="463" t="b">
        <f t="shared" si="32"/>
        <v>0</v>
      </c>
      <c r="K460" s="463" t="str">
        <f t="shared" si="33"/>
        <v>a1N36000004vIgbEAE</v>
      </c>
      <c r="L460" s="464" t="s">
        <v>1360</v>
      </c>
      <c r="M460" s="131"/>
      <c r="N460" s="68"/>
      <c r="AM460" s="5"/>
      <c r="AN460" s="5"/>
    </row>
    <row r="461" spans="1:40" ht="280.8" x14ac:dyDescent="0.3">
      <c r="A461" s="366">
        <v>62</v>
      </c>
      <c r="B461" s="383" t="str">
        <f t="shared" si="29"/>
        <v/>
      </c>
      <c r="C461" s="384" t="str">
        <f ca="1">TEXT(IFERROR(INDEX('Overview - Section A'!$A$37:$A$44,MATCH(G461,'Overview - Section A'!$U$37:$U$44,0)),""),"d-mmm-yy") &amp;" to " &amp; TEXT(IFERROR(INDEX('Overview - Section A'!$E$37:$E$44,MATCH(G461,'Overview - Section A'!$U$37:$U$44,0)),""),"d-mmm-yy")</f>
        <v>1-Jul-18 to 31-Dec-18</v>
      </c>
      <c r="D461" s="461"/>
      <c r="E461" s="461"/>
      <c r="F461" s="458" t="str">
        <f t="shared" si="30"/>
        <v/>
      </c>
      <c r="G461" s="462" t="s">
        <v>412</v>
      </c>
      <c r="H461" s="462"/>
      <c r="I461" s="463" t="b">
        <f t="shared" si="31"/>
        <v>1</v>
      </c>
      <c r="J461" s="463" t="b">
        <f t="shared" si="32"/>
        <v>0</v>
      </c>
      <c r="K461" s="463" t="str">
        <f t="shared" si="33"/>
        <v>a1N36000004vIgbEAE</v>
      </c>
      <c r="L461" s="464" t="s">
        <v>1361</v>
      </c>
      <c r="M461" s="131"/>
      <c r="N461" s="68"/>
      <c r="AM461" s="5"/>
      <c r="AN461" s="5"/>
    </row>
    <row r="462" spans="1:40" ht="280.8" x14ac:dyDescent="0.3">
      <c r="A462" s="366">
        <v>62</v>
      </c>
      <c r="B462" s="383" t="str">
        <f t="shared" si="29"/>
        <v/>
      </c>
      <c r="C462" s="384" t="str">
        <f ca="1">TEXT(IFERROR(INDEX('Overview - Section A'!$A$37:$A$44,MATCH(G462,'Overview - Section A'!$U$37:$U$44,0)),""),"d-mmm-yy") &amp;" to " &amp; TEXT(IFERROR(INDEX('Overview - Section A'!$E$37:$E$44,MATCH(G462,'Overview - Section A'!$U$37:$U$44,0)),""),"d-mmm-yy")</f>
        <v>1-Jan-19 to 30-Jun-19</v>
      </c>
      <c r="D462" s="461"/>
      <c r="E462" s="461"/>
      <c r="F462" s="458" t="str">
        <f t="shared" si="30"/>
        <v/>
      </c>
      <c r="G462" s="462" t="s">
        <v>414</v>
      </c>
      <c r="H462" s="462"/>
      <c r="I462" s="463" t="b">
        <f t="shared" si="31"/>
        <v>1</v>
      </c>
      <c r="J462" s="463" t="b">
        <f t="shared" si="32"/>
        <v>0</v>
      </c>
      <c r="K462" s="463" t="str">
        <f t="shared" si="33"/>
        <v>a1N36000004vIgbEAE</v>
      </c>
      <c r="L462" s="464" t="s">
        <v>1362</v>
      </c>
      <c r="M462" s="131"/>
      <c r="N462" s="68"/>
      <c r="AM462" s="5"/>
      <c r="AN462" s="5"/>
    </row>
    <row r="463" spans="1:40" ht="280.8" x14ac:dyDescent="0.3">
      <c r="A463" s="366">
        <v>62</v>
      </c>
      <c r="B463" s="383" t="str">
        <f t="shared" si="29"/>
        <v/>
      </c>
      <c r="C463" s="384" t="str">
        <f ca="1">TEXT(IFERROR(INDEX('Overview - Section A'!$A$37:$A$44,MATCH(G463,'Overview - Section A'!$U$37:$U$44,0)),""),"d-mmm-yy") &amp;" to " &amp; TEXT(IFERROR(INDEX('Overview - Section A'!$E$37:$E$44,MATCH(G463,'Overview - Section A'!$U$37:$U$44,0)),""),"d-mmm-yy")</f>
        <v>1-Jul-19 to 31-Dec-19</v>
      </c>
      <c r="D463" s="461"/>
      <c r="E463" s="461"/>
      <c r="F463" s="458" t="str">
        <f t="shared" si="30"/>
        <v/>
      </c>
      <c r="G463" s="462" t="s">
        <v>416</v>
      </c>
      <c r="H463" s="462"/>
      <c r="I463" s="463" t="b">
        <f t="shared" si="31"/>
        <v>1</v>
      </c>
      <c r="J463" s="463" t="b">
        <f t="shared" si="32"/>
        <v>0</v>
      </c>
      <c r="K463" s="463" t="str">
        <f t="shared" si="33"/>
        <v>a1N36000004vIgbEAE</v>
      </c>
      <c r="L463" s="464" t="s">
        <v>1363</v>
      </c>
      <c r="M463" s="131"/>
      <c r="N463" s="68"/>
      <c r="AM463" s="5"/>
      <c r="AN463" s="5"/>
    </row>
    <row r="464" spans="1:40" ht="280.8" x14ac:dyDescent="0.3">
      <c r="A464" s="366">
        <v>62</v>
      </c>
      <c r="B464" s="383" t="str">
        <f t="shared" si="29"/>
        <v/>
      </c>
      <c r="C464" s="384" t="str">
        <f ca="1">TEXT(IFERROR(INDEX('Overview - Section A'!$A$37:$A$44,MATCH(G464,'Overview - Section A'!$U$37:$U$44,0)),""),"d-mmm-yy") &amp;" to " &amp; TEXT(IFERROR(INDEX('Overview - Section A'!$E$37:$E$44,MATCH(G464,'Overview - Section A'!$U$37:$U$44,0)),""),"d-mmm-yy")</f>
        <v>1-Jan-20 to 30-Jun-20</v>
      </c>
      <c r="D464" s="461"/>
      <c r="E464" s="461"/>
      <c r="F464" s="458" t="str">
        <f t="shared" si="30"/>
        <v/>
      </c>
      <c r="G464" s="462" t="s">
        <v>418</v>
      </c>
      <c r="H464" s="462"/>
      <c r="I464" s="463" t="b">
        <f t="shared" si="31"/>
        <v>1</v>
      </c>
      <c r="J464" s="463" t="b">
        <f t="shared" si="32"/>
        <v>0</v>
      </c>
      <c r="K464" s="463" t="str">
        <f t="shared" si="33"/>
        <v>a1N36000004vIgbEAE</v>
      </c>
      <c r="L464" s="464" t="s">
        <v>1364</v>
      </c>
      <c r="M464" s="131"/>
      <c r="N464" s="68"/>
      <c r="AM464" s="5"/>
      <c r="AN464" s="5"/>
    </row>
    <row r="465" spans="1:40" ht="280.8" x14ac:dyDescent="0.3">
      <c r="A465" s="366">
        <v>62</v>
      </c>
      <c r="B465" s="383" t="str">
        <f t="shared" si="29"/>
        <v/>
      </c>
      <c r="C465" s="384" t="str">
        <f ca="1">TEXT(IFERROR(INDEX('Overview - Section A'!$A$37:$A$44,MATCH(G465,'Overview - Section A'!$U$37:$U$44,0)),""),"d-mmm-yy") &amp;" to " &amp; TEXT(IFERROR(INDEX('Overview - Section A'!$E$37:$E$44,MATCH(G465,'Overview - Section A'!$U$37:$U$44,0)),""),"d-mmm-yy")</f>
        <v>1-Jul-20 to 31-Dec-20</v>
      </c>
      <c r="D465" s="461"/>
      <c r="E465" s="461"/>
      <c r="F465" s="458" t="str">
        <f t="shared" si="30"/>
        <v/>
      </c>
      <c r="G465" s="462" t="s">
        <v>420</v>
      </c>
      <c r="H465" s="462"/>
      <c r="I465" s="463" t="b">
        <f t="shared" si="31"/>
        <v>1</v>
      </c>
      <c r="J465" s="463" t="b">
        <f t="shared" si="32"/>
        <v>0</v>
      </c>
      <c r="K465" s="463" t="str">
        <f t="shared" si="33"/>
        <v>a1N36000004vIgbEAE</v>
      </c>
      <c r="L465" s="464" t="s">
        <v>1365</v>
      </c>
      <c r="M465" s="131"/>
      <c r="N465" s="68"/>
      <c r="AM465" s="5"/>
      <c r="AN465" s="5"/>
    </row>
    <row r="466" spans="1:40" ht="280.8" x14ac:dyDescent="0.3">
      <c r="A466" s="366">
        <v>63</v>
      </c>
      <c r="B466" s="383" t="str">
        <f t="shared" si="29"/>
        <v/>
      </c>
      <c r="C466" s="384" t="str">
        <f ca="1">TEXT(IFERROR(INDEX('Overview - Section A'!$A$37:$A$44,MATCH(G466,'Overview - Section A'!$U$37:$U$44,0)),""),"d-mmm-yy") &amp;" to " &amp; TEXT(IFERROR(INDEX('Overview - Section A'!$E$37:$E$44,MATCH(G466,'Overview - Section A'!$U$37:$U$44,0)),""),"d-mmm-yy")</f>
        <v>1-Jan-18 to 30-Jun-18</v>
      </c>
      <c r="D466" s="461"/>
      <c r="E466" s="461"/>
      <c r="F466" s="458" t="str">
        <f t="shared" si="30"/>
        <v/>
      </c>
      <c r="G466" s="462" t="s">
        <v>410</v>
      </c>
      <c r="H466" s="462"/>
      <c r="I466" s="463" t="b">
        <f t="shared" si="31"/>
        <v>1</v>
      </c>
      <c r="J466" s="463" t="b">
        <f t="shared" si="32"/>
        <v>0</v>
      </c>
      <c r="K466" s="463" t="str">
        <f t="shared" si="33"/>
        <v>a1N36000004vIgcEAE</v>
      </c>
      <c r="L466" s="464" t="s">
        <v>1366</v>
      </c>
      <c r="M466" s="131"/>
      <c r="N466" s="68"/>
      <c r="AM466" s="5"/>
      <c r="AN466" s="5"/>
    </row>
    <row r="467" spans="1:40" ht="280.8" x14ac:dyDescent="0.3">
      <c r="A467" s="366">
        <v>63</v>
      </c>
      <c r="B467" s="383" t="str">
        <f t="shared" si="29"/>
        <v/>
      </c>
      <c r="C467" s="384" t="str">
        <f ca="1">TEXT(IFERROR(INDEX('Overview - Section A'!$A$37:$A$44,MATCH(G467,'Overview - Section A'!$U$37:$U$44,0)),""),"d-mmm-yy") &amp;" to " &amp; TEXT(IFERROR(INDEX('Overview - Section A'!$E$37:$E$44,MATCH(G467,'Overview - Section A'!$U$37:$U$44,0)),""),"d-mmm-yy")</f>
        <v>1-Jul-18 to 31-Dec-18</v>
      </c>
      <c r="D467" s="461"/>
      <c r="E467" s="461"/>
      <c r="F467" s="458" t="str">
        <f t="shared" si="30"/>
        <v/>
      </c>
      <c r="G467" s="462" t="s">
        <v>412</v>
      </c>
      <c r="H467" s="462"/>
      <c r="I467" s="463" t="b">
        <f t="shared" si="31"/>
        <v>1</v>
      </c>
      <c r="J467" s="463" t="b">
        <f t="shared" si="32"/>
        <v>0</v>
      </c>
      <c r="K467" s="463" t="str">
        <f t="shared" si="33"/>
        <v>a1N36000004vIgcEAE</v>
      </c>
      <c r="L467" s="464" t="s">
        <v>1367</v>
      </c>
      <c r="M467" s="131"/>
      <c r="N467" s="68"/>
      <c r="AM467" s="5"/>
      <c r="AN467" s="5"/>
    </row>
    <row r="468" spans="1:40" ht="280.8" x14ac:dyDescent="0.3">
      <c r="A468" s="366">
        <v>63</v>
      </c>
      <c r="B468" s="383" t="str">
        <f t="shared" si="29"/>
        <v/>
      </c>
      <c r="C468" s="384" t="str">
        <f ca="1">TEXT(IFERROR(INDEX('Overview - Section A'!$A$37:$A$44,MATCH(G468,'Overview - Section A'!$U$37:$U$44,0)),""),"d-mmm-yy") &amp;" to " &amp; TEXT(IFERROR(INDEX('Overview - Section A'!$E$37:$E$44,MATCH(G468,'Overview - Section A'!$U$37:$U$44,0)),""),"d-mmm-yy")</f>
        <v>1-Jan-19 to 30-Jun-19</v>
      </c>
      <c r="D468" s="461"/>
      <c r="E468" s="461"/>
      <c r="F468" s="458" t="str">
        <f t="shared" si="30"/>
        <v/>
      </c>
      <c r="G468" s="462" t="s">
        <v>414</v>
      </c>
      <c r="H468" s="462"/>
      <c r="I468" s="463" t="b">
        <f t="shared" si="31"/>
        <v>1</v>
      </c>
      <c r="J468" s="463" t="b">
        <f t="shared" si="32"/>
        <v>0</v>
      </c>
      <c r="K468" s="463" t="str">
        <f t="shared" si="33"/>
        <v>a1N36000004vIgcEAE</v>
      </c>
      <c r="L468" s="464" t="s">
        <v>1368</v>
      </c>
      <c r="M468" s="131"/>
      <c r="N468" s="68"/>
      <c r="AM468" s="5"/>
      <c r="AN468" s="5"/>
    </row>
    <row r="469" spans="1:40" ht="280.8" x14ac:dyDescent="0.3">
      <c r="A469" s="366">
        <v>63</v>
      </c>
      <c r="B469" s="383" t="str">
        <f t="shared" si="29"/>
        <v/>
      </c>
      <c r="C469" s="384" t="str">
        <f ca="1">TEXT(IFERROR(INDEX('Overview - Section A'!$A$37:$A$44,MATCH(G469,'Overview - Section A'!$U$37:$U$44,0)),""),"d-mmm-yy") &amp;" to " &amp; TEXT(IFERROR(INDEX('Overview - Section A'!$E$37:$E$44,MATCH(G469,'Overview - Section A'!$U$37:$U$44,0)),""),"d-mmm-yy")</f>
        <v>1-Jul-19 to 31-Dec-19</v>
      </c>
      <c r="D469" s="461"/>
      <c r="E469" s="461"/>
      <c r="F469" s="458" t="str">
        <f t="shared" si="30"/>
        <v/>
      </c>
      <c r="G469" s="462" t="s">
        <v>416</v>
      </c>
      <c r="H469" s="462"/>
      <c r="I469" s="463" t="b">
        <f t="shared" si="31"/>
        <v>1</v>
      </c>
      <c r="J469" s="463" t="b">
        <f t="shared" si="32"/>
        <v>0</v>
      </c>
      <c r="K469" s="463" t="str">
        <f t="shared" si="33"/>
        <v>a1N36000004vIgcEAE</v>
      </c>
      <c r="L469" s="464" t="s">
        <v>1369</v>
      </c>
      <c r="M469" s="131"/>
      <c r="N469" s="68"/>
      <c r="AM469" s="5"/>
      <c r="AN469" s="5"/>
    </row>
    <row r="470" spans="1:40" ht="280.8" x14ac:dyDescent="0.3">
      <c r="A470" s="366">
        <v>63</v>
      </c>
      <c r="B470" s="383" t="str">
        <f t="shared" si="29"/>
        <v/>
      </c>
      <c r="C470" s="384" t="str">
        <f ca="1">TEXT(IFERROR(INDEX('Overview - Section A'!$A$37:$A$44,MATCH(G470,'Overview - Section A'!$U$37:$U$44,0)),""),"d-mmm-yy") &amp;" to " &amp; TEXT(IFERROR(INDEX('Overview - Section A'!$E$37:$E$44,MATCH(G470,'Overview - Section A'!$U$37:$U$44,0)),""),"d-mmm-yy")</f>
        <v>1-Jan-20 to 30-Jun-20</v>
      </c>
      <c r="D470" s="461"/>
      <c r="E470" s="461"/>
      <c r="F470" s="458" t="str">
        <f t="shared" si="30"/>
        <v/>
      </c>
      <c r="G470" s="462" t="s">
        <v>418</v>
      </c>
      <c r="H470" s="462"/>
      <c r="I470" s="463" t="b">
        <f t="shared" si="31"/>
        <v>1</v>
      </c>
      <c r="J470" s="463" t="b">
        <f t="shared" si="32"/>
        <v>0</v>
      </c>
      <c r="K470" s="463" t="str">
        <f t="shared" si="33"/>
        <v>a1N36000004vIgcEAE</v>
      </c>
      <c r="L470" s="464" t="s">
        <v>1370</v>
      </c>
      <c r="M470" s="131"/>
      <c r="N470" s="68"/>
      <c r="AM470" s="5"/>
      <c r="AN470" s="5"/>
    </row>
    <row r="471" spans="1:40" ht="280.8" x14ac:dyDescent="0.3">
      <c r="A471" s="366">
        <v>63</v>
      </c>
      <c r="B471" s="383" t="str">
        <f t="shared" si="29"/>
        <v/>
      </c>
      <c r="C471" s="384" t="str">
        <f ca="1">TEXT(IFERROR(INDEX('Overview - Section A'!$A$37:$A$44,MATCH(G471,'Overview - Section A'!$U$37:$U$44,0)),""),"d-mmm-yy") &amp;" to " &amp; TEXT(IFERROR(INDEX('Overview - Section A'!$E$37:$E$44,MATCH(G471,'Overview - Section A'!$U$37:$U$44,0)),""),"d-mmm-yy")</f>
        <v>1-Jul-20 to 31-Dec-20</v>
      </c>
      <c r="D471" s="461"/>
      <c r="E471" s="461"/>
      <c r="F471" s="458" t="str">
        <f t="shared" si="30"/>
        <v/>
      </c>
      <c r="G471" s="462" t="s">
        <v>420</v>
      </c>
      <c r="H471" s="462"/>
      <c r="I471" s="463" t="b">
        <f t="shared" si="31"/>
        <v>1</v>
      </c>
      <c r="J471" s="463" t="b">
        <f t="shared" si="32"/>
        <v>0</v>
      </c>
      <c r="K471" s="463" t="str">
        <f t="shared" si="33"/>
        <v>a1N36000004vIgcEAE</v>
      </c>
      <c r="L471" s="464" t="s">
        <v>1371</v>
      </c>
      <c r="M471" s="131"/>
      <c r="N471" s="68"/>
      <c r="AM471" s="5"/>
      <c r="AN471" s="5"/>
    </row>
    <row r="472" spans="1:40" ht="280.8" x14ac:dyDescent="0.3">
      <c r="A472" s="366">
        <v>64</v>
      </c>
      <c r="B472" s="383" t="str">
        <f t="shared" si="29"/>
        <v/>
      </c>
      <c r="C472" s="384" t="str">
        <f ca="1">TEXT(IFERROR(INDEX('Overview - Section A'!$A$37:$A$44,MATCH(G472,'Overview - Section A'!$U$37:$U$44,0)),""),"d-mmm-yy") &amp;" to " &amp; TEXT(IFERROR(INDEX('Overview - Section A'!$E$37:$E$44,MATCH(G472,'Overview - Section A'!$U$37:$U$44,0)),""),"d-mmm-yy")</f>
        <v>1-Jan-18 to 30-Jun-18</v>
      </c>
      <c r="D472" s="461"/>
      <c r="E472" s="461"/>
      <c r="F472" s="458" t="str">
        <f t="shared" si="30"/>
        <v/>
      </c>
      <c r="G472" s="462" t="s">
        <v>410</v>
      </c>
      <c r="H472" s="462"/>
      <c r="I472" s="463" t="b">
        <f t="shared" si="31"/>
        <v>1</v>
      </c>
      <c r="J472" s="463" t="b">
        <f t="shared" si="32"/>
        <v>0</v>
      </c>
      <c r="K472" s="463" t="str">
        <f t="shared" si="33"/>
        <v>a1N36000004vIgdEAE</v>
      </c>
      <c r="L472" s="464" t="s">
        <v>1372</v>
      </c>
      <c r="M472" s="131"/>
      <c r="N472" s="68"/>
      <c r="AM472" s="5"/>
      <c r="AN472" s="5"/>
    </row>
    <row r="473" spans="1:40" ht="280.8" x14ac:dyDescent="0.3">
      <c r="A473" s="366">
        <v>64</v>
      </c>
      <c r="B473" s="383" t="str">
        <f t="shared" si="29"/>
        <v/>
      </c>
      <c r="C473" s="384" t="str">
        <f ca="1">TEXT(IFERROR(INDEX('Overview - Section A'!$A$37:$A$44,MATCH(G473,'Overview - Section A'!$U$37:$U$44,0)),""),"d-mmm-yy") &amp;" to " &amp; TEXT(IFERROR(INDEX('Overview - Section A'!$E$37:$E$44,MATCH(G473,'Overview - Section A'!$U$37:$U$44,0)),""),"d-mmm-yy")</f>
        <v>1-Jul-18 to 31-Dec-18</v>
      </c>
      <c r="D473" s="461"/>
      <c r="E473" s="461"/>
      <c r="F473" s="458" t="str">
        <f t="shared" si="30"/>
        <v/>
      </c>
      <c r="G473" s="462" t="s">
        <v>412</v>
      </c>
      <c r="H473" s="462"/>
      <c r="I473" s="463" t="b">
        <f t="shared" si="31"/>
        <v>1</v>
      </c>
      <c r="J473" s="463" t="b">
        <f t="shared" si="32"/>
        <v>0</v>
      </c>
      <c r="K473" s="463" t="str">
        <f t="shared" si="33"/>
        <v>a1N36000004vIgdEAE</v>
      </c>
      <c r="L473" s="464" t="s">
        <v>1373</v>
      </c>
      <c r="M473" s="131"/>
      <c r="N473" s="68"/>
      <c r="AM473" s="5"/>
      <c r="AN473" s="5"/>
    </row>
    <row r="474" spans="1:40" ht="280.8" x14ac:dyDescent="0.3">
      <c r="A474" s="366">
        <v>64</v>
      </c>
      <c r="B474" s="383" t="str">
        <f t="shared" si="29"/>
        <v/>
      </c>
      <c r="C474" s="384" t="str">
        <f ca="1">TEXT(IFERROR(INDEX('Overview - Section A'!$A$37:$A$44,MATCH(G474,'Overview - Section A'!$U$37:$U$44,0)),""),"d-mmm-yy") &amp;" to " &amp; TEXT(IFERROR(INDEX('Overview - Section A'!$E$37:$E$44,MATCH(G474,'Overview - Section A'!$U$37:$U$44,0)),""),"d-mmm-yy")</f>
        <v>1-Jan-19 to 30-Jun-19</v>
      </c>
      <c r="D474" s="461"/>
      <c r="E474" s="461"/>
      <c r="F474" s="458" t="str">
        <f t="shared" si="30"/>
        <v/>
      </c>
      <c r="G474" s="462" t="s">
        <v>414</v>
      </c>
      <c r="H474" s="462"/>
      <c r="I474" s="463" t="b">
        <f t="shared" si="31"/>
        <v>1</v>
      </c>
      <c r="J474" s="463" t="b">
        <f t="shared" si="32"/>
        <v>0</v>
      </c>
      <c r="K474" s="463" t="str">
        <f t="shared" si="33"/>
        <v>a1N36000004vIgdEAE</v>
      </c>
      <c r="L474" s="464" t="s">
        <v>1374</v>
      </c>
      <c r="M474" s="131"/>
      <c r="N474" s="68"/>
      <c r="AM474" s="5"/>
      <c r="AN474" s="5"/>
    </row>
    <row r="475" spans="1:40" ht="280.8" x14ac:dyDescent="0.3">
      <c r="A475" s="366">
        <v>64</v>
      </c>
      <c r="B475" s="383" t="str">
        <f t="shared" si="29"/>
        <v/>
      </c>
      <c r="C475" s="384" t="str">
        <f ca="1">TEXT(IFERROR(INDEX('Overview - Section A'!$A$37:$A$44,MATCH(G475,'Overview - Section A'!$U$37:$U$44,0)),""),"d-mmm-yy") &amp;" to " &amp; TEXT(IFERROR(INDEX('Overview - Section A'!$E$37:$E$44,MATCH(G475,'Overview - Section A'!$U$37:$U$44,0)),""),"d-mmm-yy")</f>
        <v>1-Jul-19 to 31-Dec-19</v>
      </c>
      <c r="D475" s="461"/>
      <c r="E475" s="461"/>
      <c r="F475" s="458" t="str">
        <f t="shared" si="30"/>
        <v/>
      </c>
      <c r="G475" s="462" t="s">
        <v>416</v>
      </c>
      <c r="H475" s="462"/>
      <c r="I475" s="463" t="b">
        <f t="shared" si="31"/>
        <v>1</v>
      </c>
      <c r="J475" s="463" t="b">
        <f t="shared" si="32"/>
        <v>0</v>
      </c>
      <c r="K475" s="463" t="str">
        <f t="shared" si="33"/>
        <v>a1N36000004vIgdEAE</v>
      </c>
      <c r="L475" s="464" t="s">
        <v>1375</v>
      </c>
      <c r="M475" s="131"/>
      <c r="N475" s="68"/>
      <c r="AM475" s="5"/>
      <c r="AN475" s="5"/>
    </row>
    <row r="476" spans="1:40" ht="280.8" x14ac:dyDescent="0.3">
      <c r="A476" s="366">
        <v>64</v>
      </c>
      <c r="B476" s="383" t="str">
        <f t="shared" si="29"/>
        <v/>
      </c>
      <c r="C476" s="384" t="str">
        <f ca="1">TEXT(IFERROR(INDEX('Overview - Section A'!$A$37:$A$44,MATCH(G476,'Overview - Section A'!$U$37:$U$44,0)),""),"d-mmm-yy") &amp;" to " &amp; TEXT(IFERROR(INDEX('Overview - Section A'!$E$37:$E$44,MATCH(G476,'Overview - Section A'!$U$37:$U$44,0)),""),"d-mmm-yy")</f>
        <v>1-Jan-20 to 30-Jun-20</v>
      </c>
      <c r="D476" s="461"/>
      <c r="E476" s="461"/>
      <c r="F476" s="458" t="str">
        <f t="shared" si="30"/>
        <v/>
      </c>
      <c r="G476" s="462" t="s">
        <v>418</v>
      </c>
      <c r="H476" s="462"/>
      <c r="I476" s="463" t="b">
        <f t="shared" si="31"/>
        <v>1</v>
      </c>
      <c r="J476" s="463" t="b">
        <f t="shared" si="32"/>
        <v>0</v>
      </c>
      <c r="K476" s="463" t="str">
        <f t="shared" si="33"/>
        <v>a1N36000004vIgdEAE</v>
      </c>
      <c r="L476" s="464" t="s">
        <v>1376</v>
      </c>
      <c r="M476" s="131"/>
      <c r="N476" s="68"/>
      <c r="AM476" s="5"/>
      <c r="AN476" s="5"/>
    </row>
    <row r="477" spans="1:40" ht="280.8" x14ac:dyDescent="0.3">
      <c r="A477" s="366">
        <v>64</v>
      </c>
      <c r="B477" s="383" t="str">
        <f t="shared" si="29"/>
        <v/>
      </c>
      <c r="C477" s="384" t="str">
        <f ca="1">TEXT(IFERROR(INDEX('Overview - Section A'!$A$37:$A$44,MATCH(G477,'Overview - Section A'!$U$37:$U$44,0)),""),"d-mmm-yy") &amp;" to " &amp; TEXT(IFERROR(INDEX('Overview - Section A'!$E$37:$E$44,MATCH(G477,'Overview - Section A'!$U$37:$U$44,0)),""),"d-mmm-yy")</f>
        <v>1-Jul-20 to 31-Dec-20</v>
      </c>
      <c r="D477" s="461"/>
      <c r="E477" s="461"/>
      <c r="F477" s="458" t="str">
        <f t="shared" si="30"/>
        <v/>
      </c>
      <c r="G477" s="462" t="s">
        <v>420</v>
      </c>
      <c r="H477" s="462"/>
      <c r="I477" s="463" t="b">
        <f t="shared" si="31"/>
        <v>1</v>
      </c>
      <c r="J477" s="463" t="b">
        <f t="shared" si="32"/>
        <v>0</v>
      </c>
      <c r="K477" s="463" t="str">
        <f t="shared" si="33"/>
        <v>a1N36000004vIgdEAE</v>
      </c>
      <c r="L477" s="464" t="s">
        <v>1377</v>
      </c>
      <c r="M477" s="131"/>
      <c r="N477" s="68"/>
      <c r="AM477" s="5"/>
      <c r="AN477" s="5"/>
    </row>
    <row r="478" spans="1:40" ht="280.8" x14ac:dyDescent="0.3">
      <c r="A478" s="366">
        <v>65</v>
      </c>
      <c r="B478" s="383" t="str">
        <f t="shared" ref="B478:B541" si="34">IF(A478=A477,"",IF(VLOOKUP(A478,$A$8:$D$90,4,FALSE)=0,"",VLOOKUP(A478,$A$8:$D$90,4,FALSE)))</f>
        <v/>
      </c>
      <c r="C478" s="384" t="str">
        <f ca="1">TEXT(IFERROR(INDEX('Overview - Section A'!$A$37:$A$44,MATCH(G478,'Overview - Section A'!$U$37:$U$44,0)),""),"d-mmm-yy") &amp;" to " &amp; TEXT(IFERROR(INDEX('Overview - Section A'!$E$37:$E$44,MATCH(G478,'Overview - Section A'!$U$37:$U$44,0)),""),"d-mmm-yy")</f>
        <v>1-Jan-18 to 30-Jun-18</v>
      </c>
      <c r="D478" s="461"/>
      <c r="E478" s="461"/>
      <c r="F478" s="458" t="str">
        <f t="shared" ref="F478:F541" si="35">IF(VLOOKUP(A478,$A$8:$D$90,4,FALSE)=0,"",VLOOKUP(A478,$A$8:$D$90,4,FALSE))</f>
        <v/>
      </c>
      <c r="G478" s="462" t="s">
        <v>410</v>
      </c>
      <c r="H478" s="462"/>
      <c r="I478" s="463" t="b">
        <f t="shared" ref="I478:I541" si="36">IFERROR(TRUE,FALSE)</f>
        <v>1</v>
      </c>
      <c r="J478" s="463" t="b">
        <f t="shared" ref="J478:J541" si="37">IFERROR(IF(VLOOKUP(A478,$A$8:$D$90,4,FALSE)&lt;&gt;"",TRUE,FALSE),FALSE)</f>
        <v>0</v>
      </c>
      <c r="K478" s="463" t="str">
        <f t="shared" ref="K478:K541" si="38">IFERROR(VLOOKUP(A478,$A$8:$T$90,20,FALSE),"")</f>
        <v>a1N36000004vIgeEAE</v>
      </c>
      <c r="L478" s="464" t="s">
        <v>1378</v>
      </c>
      <c r="M478" s="131"/>
      <c r="N478" s="68"/>
      <c r="AM478" s="5"/>
      <c r="AN478" s="5"/>
    </row>
    <row r="479" spans="1:40" ht="280.8" x14ac:dyDescent="0.3">
      <c r="A479" s="366">
        <v>65</v>
      </c>
      <c r="B479" s="383" t="str">
        <f t="shared" si="34"/>
        <v/>
      </c>
      <c r="C479" s="384" t="str">
        <f ca="1">TEXT(IFERROR(INDEX('Overview - Section A'!$A$37:$A$44,MATCH(G479,'Overview - Section A'!$U$37:$U$44,0)),""),"d-mmm-yy") &amp;" to " &amp; TEXT(IFERROR(INDEX('Overview - Section A'!$E$37:$E$44,MATCH(G479,'Overview - Section A'!$U$37:$U$44,0)),""),"d-mmm-yy")</f>
        <v>1-Jul-18 to 31-Dec-18</v>
      </c>
      <c r="D479" s="461"/>
      <c r="E479" s="461"/>
      <c r="F479" s="458" t="str">
        <f t="shared" si="35"/>
        <v/>
      </c>
      <c r="G479" s="462" t="s">
        <v>412</v>
      </c>
      <c r="H479" s="462"/>
      <c r="I479" s="463" t="b">
        <f t="shared" si="36"/>
        <v>1</v>
      </c>
      <c r="J479" s="463" t="b">
        <f t="shared" si="37"/>
        <v>0</v>
      </c>
      <c r="K479" s="463" t="str">
        <f t="shared" si="38"/>
        <v>a1N36000004vIgeEAE</v>
      </c>
      <c r="L479" s="464" t="s">
        <v>1379</v>
      </c>
      <c r="M479" s="131"/>
      <c r="N479" s="68"/>
      <c r="AM479" s="5"/>
      <c r="AN479" s="5"/>
    </row>
    <row r="480" spans="1:40" ht="280.8" x14ac:dyDescent="0.3">
      <c r="A480" s="366">
        <v>65</v>
      </c>
      <c r="B480" s="383" t="str">
        <f t="shared" si="34"/>
        <v/>
      </c>
      <c r="C480" s="384" t="str">
        <f ca="1">TEXT(IFERROR(INDEX('Overview - Section A'!$A$37:$A$44,MATCH(G480,'Overview - Section A'!$U$37:$U$44,0)),""),"d-mmm-yy") &amp;" to " &amp; TEXT(IFERROR(INDEX('Overview - Section A'!$E$37:$E$44,MATCH(G480,'Overview - Section A'!$U$37:$U$44,0)),""),"d-mmm-yy")</f>
        <v>1-Jan-19 to 30-Jun-19</v>
      </c>
      <c r="D480" s="461"/>
      <c r="E480" s="461"/>
      <c r="F480" s="458" t="str">
        <f t="shared" si="35"/>
        <v/>
      </c>
      <c r="G480" s="462" t="s">
        <v>414</v>
      </c>
      <c r="H480" s="462"/>
      <c r="I480" s="463" t="b">
        <f t="shared" si="36"/>
        <v>1</v>
      </c>
      <c r="J480" s="463" t="b">
        <f t="shared" si="37"/>
        <v>0</v>
      </c>
      <c r="K480" s="463" t="str">
        <f t="shared" si="38"/>
        <v>a1N36000004vIgeEAE</v>
      </c>
      <c r="L480" s="464" t="s">
        <v>1380</v>
      </c>
      <c r="M480" s="131"/>
      <c r="N480" s="68"/>
      <c r="AM480" s="5"/>
      <c r="AN480" s="5"/>
    </row>
    <row r="481" spans="1:40" ht="280.8" x14ac:dyDescent="0.3">
      <c r="A481" s="366">
        <v>65</v>
      </c>
      <c r="B481" s="383" t="str">
        <f t="shared" si="34"/>
        <v/>
      </c>
      <c r="C481" s="384" t="str">
        <f ca="1">TEXT(IFERROR(INDEX('Overview - Section A'!$A$37:$A$44,MATCH(G481,'Overview - Section A'!$U$37:$U$44,0)),""),"d-mmm-yy") &amp;" to " &amp; TEXT(IFERROR(INDEX('Overview - Section A'!$E$37:$E$44,MATCH(G481,'Overview - Section A'!$U$37:$U$44,0)),""),"d-mmm-yy")</f>
        <v>1-Jul-19 to 31-Dec-19</v>
      </c>
      <c r="D481" s="461"/>
      <c r="E481" s="461"/>
      <c r="F481" s="458" t="str">
        <f t="shared" si="35"/>
        <v/>
      </c>
      <c r="G481" s="462" t="s">
        <v>416</v>
      </c>
      <c r="H481" s="462"/>
      <c r="I481" s="463" t="b">
        <f t="shared" si="36"/>
        <v>1</v>
      </c>
      <c r="J481" s="463" t="b">
        <f t="shared" si="37"/>
        <v>0</v>
      </c>
      <c r="K481" s="463" t="str">
        <f t="shared" si="38"/>
        <v>a1N36000004vIgeEAE</v>
      </c>
      <c r="L481" s="464" t="s">
        <v>1381</v>
      </c>
      <c r="M481" s="131"/>
      <c r="N481" s="68"/>
      <c r="AM481" s="5"/>
      <c r="AN481" s="5"/>
    </row>
    <row r="482" spans="1:40" ht="280.8" x14ac:dyDescent="0.3">
      <c r="A482" s="366">
        <v>65</v>
      </c>
      <c r="B482" s="383" t="str">
        <f t="shared" si="34"/>
        <v/>
      </c>
      <c r="C482" s="384" t="str">
        <f ca="1">TEXT(IFERROR(INDEX('Overview - Section A'!$A$37:$A$44,MATCH(G482,'Overview - Section A'!$U$37:$U$44,0)),""),"d-mmm-yy") &amp;" to " &amp; TEXT(IFERROR(INDEX('Overview - Section A'!$E$37:$E$44,MATCH(G482,'Overview - Section A'!$U$37:$U$44,0)),""),"d-mmm-yy")</f>
        <v>1-Jan-20 to 30-Jun-20</v>
      </c>
      <c r="D482" s="461"/>
      <c r="E482" s="461"/>
      <c r="F482" s="458" t="str">
        <f t="shared" si="35"/>
        <v/>
      </c>
      <c r="G482" s="462" t="s">
        <v>418</v>
      </c>
      <c r="H482" s="462"/>
      <c r="I482" s="463" t="b">
        <f t="shared" si="36"/>
        <v>1</v>
      </c>
      <c r="J482" s="463" t="b">
        <f t="shared" si="37"/>
        <v>0</v>
      </c>
      <c r="K482" s="463" t="str">
        <f t="shared" si="38"/>
        <v>a1N36000004vIgeEAE</v>
      </c>
      <c r="L482" s="464" t="s">
        <v>1382</v>
      </c>
      <c r="M482" s="131"/>
      <c r="N482" s="68"/>
      <c r="AM482" s="5"/>
      <c r="AN482" s="5"/>
    </row>
    <row r="483" spans="1:40" ht="280.8" x14ac:dyDescent="0.3">
      <c r="A483" s="366">
        <v>65</v>
      </c>
      <c r="B483" s="383" t="str">
        <f t="shared" si="34"/>
        <v/>
      </c>
      <c r="C483" s="384" t="str">
        <f ca="1">TEXT(IFERROR(INDEX('Overview - Section A'!$A$37:$A$44,MATCH(G483,'Overview - Section A'!$U$37:$U$44,0)),""),"d-mmm-yy") &amp;" to " &amp; TEXT(IFERROR(INDEX('Overview - Section A'!$E$37:$E$44,MATCH(G483,'Overview - Section A'!$U$37:$U$44,0)),""),"d-mmm-yy")</f>
        <v>1-Jul-20 to 31-Dec-20</v>
      </c>
      <c r="D483" s="461"/>
      <c r="E483" s="461"/>
      <c r="F483" s="458" t="str">
        <f t="shared" si="35"/>
        <v/>
      </c>
      <c r="G483" s="462" t="s">
        <v>420</v>
      </c>
      <c r="H483" s="462"/>
      <c r="I483" s="463" t="b">
        <f t="shared" si="36"/>
        <v>1</v>
      </c>
      <c r="J483" s="463" t="b">
        <f t="shared" si="37"/>
        <v>0</v>
      </c>
      <c r="K483" s="463" t="str">
        <f t="shared" si="38"/>
        <v>a1N36000004vIgeEAE</v>
      </c>
      <c r="L483" s="464" t="s">
        <v>1383</v>
      </c>
      <c r="M483" s="131"/>
      <c r="N483" s="68"/>
      <c r="AM483" s="5"/>
      <c r="AN483" s="5"/>
    </row>
    <row r="484" spans="1:40" ht="280.8" x14ac:dyDescent="0.3">
      <c r="A484" s="366">
        <v>66</v>
      </c>
      <c r="B484" s="383" t="str">
        <f t="shared" si="34"/>
        <v/>
      </c>
      <c r="C484" s="384" t="str">
        <f ca="1">TEXT(IFERROR(INDEX('Overview - Section A'!$A$37:$A$44,MATCH(G484,'Overview - Section A'!$U$37:$U$44,0)),""),"d-mmm-yy") &amp;" to " &amp; TEXT(IFERROR(INDEX('Overview - Section A'!$E$37:$E$44,MATCH(G484,'Overview - Section A'!$U$37:$U$44,0)),""),"d-mmm-yy")</f>
        <v>1-Jan-18 to 30-Jun-18</v>
      </c>
      <c r="D484" s="461"/>
      <c r="E484" s="461"/>
      <c r="F484" s="458" t="str">
        <f t="shared" si="35"/>
        <v/>
      </c>
      <c r="G484" s="462" t="s">
        <v>410</v>
      </c>
      <c r="H484" s="462"/>
      <c r="I484" s="463" t="b">
        <f t="shared" si="36"/>
        <v>1</v>
      </c>
      <c r="J484" s="463" t="b">
        <f t="shared" si="37"/>
        <v>0</v>
      </c>
      <c r="K484" s="463" t="str">
        <f t="shared" si="38"/>
        <v>a1N36000004vIgfEAE</v>
      </c>
      <c r="L484" s="464" t="s">
        <v>1384</v>
      </c>
      <c r="M484" s="131"/>
      <c r="N484" s="68"/>
      <c r="AM484" s="5"/>
      <c r="AN484" s="5"/>
    </row>
    <row r="485" spans="1:40" ht="280.8" x14ac:dyDescent="0.3">
      <c r="A485" s="366">
        <v>66</v>
      </c>
      <c r="B485" s="383" t="str">
        <f t="shared" si="34"/>
        <v/>
      </c>
      <c r="C485" s="384" t="str">
        <f ca="1">TEXT(IFERROR(INDEX('Overview - Section A'!$A$37:$A$44,MATCH(G485,'Overview - Section A'!$U$37:$U$44,0)),""),"d-mmm-yy") &amp;" to " &amp; TEXT(IFERROR(INDEX('Overview - Section A'!$E$37:$E$44,MATCH(G485,'Overview - Section A'!$U$37:$U$44,0)),""),"d-mmm-yy")</f>
        <v>1-Jul-18 to 31-Dec-18</v>
      </c>
      <c r="D485" s="461"/>
      <c r="E485" s="461"/>
      <c r="F485" s="458" t="str">
        <f t="shared" si="35"/>
        <v/>
      </c>
      <c r="G485" s="462" t="s">
        <v>412</v>
      </c>
      <c r="H485" s="462"/>
      <c r="I485" s="463" t="b">
        <f t="shared" si="36"/>
        <v>1</v>
      </c>
      <c r="J485" s="463" t="b">
        <f t="shared" si="37"/>
        <v>0</v>
      </c>
      <c r="K485" s="463" t="str">
        <f t="shared" si="38"/>
        <v>a1N36000004vIgfEAE</v>
      </c>
      <c r="L485" s="464" t="s">
        <v>1385</v>
      </c>
      <c r="M485" s="131"/>
      <c r="N485" s="68"/>
      <c r="AM485" s="5"/>
      <c r="AN485" s="5"/>
    </row>
    <row r="486" spans="1:40" ht="280.8" x14ac:dyDescent="0.3">
      <c r="A486" s="366">
        <v>66</v>
      </c>
      <c r="B486" s="383" t="str">
        <f t="shared" si="34"/>
        <v/>
      </c>
      <c r="C486" s="384" t="str">
        <f ca="1">TEXT(IFERROR(INDEX('Overview - Section A'!$A$37:$A$44,MATCH(G486,'Overview - Section A'!$U$37:$U$44,0)),""),"d-mmm-yy") &amp;" to " &amp; TEXT(IFERROR(INDEX('Overview - Section A'!$E$37:$E$44,MATCH(G486,'Overview - Section A'!$U$37:$U$44,0)),""),"d-mmm-yy")</f>
        <v>1-Jan-19 to 30-Jun-19</v>
      </c>
      <c r="D486" s="461"/>
      <c r="E486" s="461"/>
      <c r="F486" s="458" t="str">
        <f t="shared" si="35"/>
        <v/>
      </c>
      <c r="G486" s="462" t="s">
        <v>414</v>
      </c>
      <c r="H486" s="462"/>
      <c r="I486" s="463" t="b">
        <f t="shared" si="36"/>
        <v>1</v>
      </c>
      <c r="J486" s="463" t="b">
        <f t="shared" si="37"/>
        <v>0</v>
      </c>
      <c r="K486" s="463" t="str">
        <f t="shared" si="38"/>
        <v>a1N36000004vIgfEAE</v>
      </c>
      <c r="L486" s="464" t="s">
        <v>1386</v>
      </c>
      <c r="M486" s="131"/>
      <c r="N486" s="68"/>
      <c r="AM486" s="5"/>
      <c r="AN486" s="5"/>
    </row>
    <row r="487" spans="1:40" ht="280.8" x14ac:dyDescent="0.3">
      <c r="A487" s="366">
        <v>66</v>
      </c>
      <c r="B487" s="383" t="str">
        <f t="shared" si="34"/>
        <v/>
      </c>
      <c r="C487" s="384" t="str">
        <f ca="1">TEXT(IFERROR(INDEX('Overview - Section A'!$A$37:$A$44,MATCH(G487,'Overview - Section A'!$U$37:$U$44,0)),""),"d-mmm-yy") &amp;" to " &amp; TEXT(IFERROR(INDEX('Overview - Section A'!$E$37:$E$44,MATCH(G487,'Overview - Section A'!$U$37:$U$44,0)),""),"d-mmm-yy")</f>
        <v>1-Jul-19 to 31-Dec-19</v>
      </c>
      <c r="D487" s="461"/>
      <c r="E487" s="461"/>
      <c r="F487" s="458" t="str">
        <f t="shared" si="35"/>
        <v/>
      </c>
      <c r="G487" s="462" t="s">
        <v>416</v>
      </c>
      <c r="H487" s="462"/>
      <c r="I487" s="463" t="b">
        <f t="shared" si="36"/>
        <v>1</v>
      </c>
      <c r="J487" s="463" t="b">
        <f t="shared" si="37"/>
        <v>0</v>
      </c>
      <c r="K487" s="463" t="str">
        <f t="shared" si="38"/>
        <v>a1N36000004vIgfEAE</v>
      </c>
      <c r="L487" s="464" t="s">
        <v>1387</v>
      </c>
      <c r="M487" s="131"/>
      <c r="N487" s="68"/>
      <c r="AM487" s="5"/>
      <c r="AN487" s="5"/>
    </row>
    <row r="488" spans="1:40" ht="280.8" x14ac:dyDescent="0.3">
      <c r="A488" s="366">
        <v>66</v>
      </c>
      <c r="B488" s="383" t="str">
        <f t="shared" si="34"/>
        <v/>
      </c>
      <c r="C488" s="384" t="str">
        <f ca="1">TEXT(IFERROR(INDEX('Overview - Section A'!$A$37:$A$44,MATCH(G488,'Overview - Section A'!$U$37:$U$44,0)),""),"d-mmm-yy") &amp;" to " &amp; TEXT(IFERROR(INDEX('Overview - Section A'!$E$37:$E$44,MATCH(G488,'Overview - Section A'!$U$37:$U$44,0)),""),"d-mmm-yy")</f>
        <v>1-Jan-20 to 30-Jun-20</v>
      </c>
      <c r="D488" s="461"/>
      <c r="E488" s="461"/>
      <c r="F488" s="458" t="str">
        <f t="shared" si="35"/>
        <v/>
      </c>
      <c r="G488" s="462" t="s">
        <v>418</v>
      </c>
      <c r="H488" s="462"/>
      <c r="I488" s="463" t="b">
        <f t="shared" si="36"/>
        <v>1</v>
      </c>
      <c r="J488" s="463" t="b">
        <f t="shared" si="37"/>
        <v>0</v>
      </c>
      <c r="K488" s="463" t="str">
        <f t="shared" si="38"/>
        <v>a1N36000004vIgfEAE</v>
      </c>
      <c r="L488" s="464" t="s">
        <v>1388</v>
      </c>
      <c r="M488" s="131"/>
      <c r="N488" s="68"/>
      <c r="AM488" s="5"/>
      <c r="AN488" s="5"/>
    </row>
    <row r="489" spans="1:40" ht="280.8" x14ac:dyDescent="0.3">
      <c r="A489" s="366">
        <v>66</v>
      </c>
      <c r="B489" s="383" t="str">
        <f t="shared" si="34"/>
        <v/>
      </c>
      <c r="C489" s="384" t="str">
        <f ca="1">TEXT(IFERROR(INDEX('Overview - Section A'!$A$37:$A$44,MATCH(G489,'Overview - Section A'!$U$37:$U$44,0)),""),"d-mmm-yy") &amp;" to " &amp; TEXT(IFERROR(INDEX('Overview - Section A'!$E$37:$E$44,MATCH(G489,'Overview - Section A'!$U$37:$U$44,0)),""),"d-mmm-yy")</f>
        <v>1-Jul-20 to 31-Dec-20</v>
      </c>
      <c r="D489" s="461"/>
      <c r="E489" s="461"/>
      <c r="F489" s="458" t="str">
        <f t="shared" si="35"/>
        <v/>
      </c>
      <c r="G489" s="462" t="s">
        <v>420</v>
      </c>
      <c r="H489" s="462"/>
      <c r="I489" s="463" t="b">
        <f t="shared" si="36"/>
        <v>1</v>
      </c>
      <c r="J489" s="463" t="b">
        <f t="shared" si="37"/>
        <v>0</v>
      </c>
      <c r="K489" s="463" t="str">
        <f t="shared" si="38"/>
        <v>a1N36000004vIgfEAE</v>
      </c>
      <c r="L489" s="464" t="s">
        <v>1389</v>
      </c>
      <c r="M489" s="131"/>
      <c r="N489" s="68"/>
      <c r="AM489" s="5"/>
      <c r="AN489" s="5"/>
    </row>
    <row r="490" spans="1:40" ht="280.8" x14ac:dyDescent="0.3">
      <c r="A490" s="366">
        <v>67</v>
      </c>
      <c r="B490" s="383" t="str">
        <f t="shared" si="34"/>
        <v/>
      </c>
      <c r="C490" s="384" t="str">
        <f ca="1">TEXT(IFERROR(INDEX('Overview - Section A'!$A$37:$A$44,MATCH(G490,'Overview - Section A'!$U$37:$U$44,0)),""),"d-mmm-yy") &amp;" to " &amp; TEXT(IFERROR(INDEX('Overview - Section A'!$E$37:$E$44,MATCH(G490,'Overview - Section A'!$U$37:$U$44,0)),""),"d-mmm-yy")</f>
        <v>1-Jan-18 to 30-Jun-18</v>
      </c>
      <c r="D490" s="461"/>
      <c r="E490" s="461"/>
      <c r="F490" s="458" t="str">
        <f t="shared" si="35"/>
        <v/>
      </c>
      <c r="G490" s="462" t="s">
        <v>410</v>
      </c>
      <c r="H490" s="462"/>
      <c r="I490" s="463" t="b">
        <f t="shared" si="36"/>
        <v>1</v>
      </c>
      <c r="J490" s="463" t="b">
        <f t="shared" si="37"/>
        <v>0</v>
      </c>
      <c r="K490" s="463" t="str">
        <f t="shared" si="38"/>
        <v>a1N36000004vIggEAE</v>
      </c>
      <c r="L490" s="464" t="s">
        <v>1390</v>
      </c>
      <c r="M490" s="131"/>
      <c r="N490" s="68"/>
      <c r="AM490" s="5"/>
      <c r="AN490" s="5"/>
    </row>
    <row r="491" spans="1:40" ht="280.8" x14ac:dyDescent="0.3">
      <c r="A491" s="366">
        <v>67</v>
      </c>
      <c r="B491" s="383" t="str">
        <f t="shared" si="34"/>
        <v/>
      </c>
      <c r="C491" s="384" t="str">
        <f ca="1">TEXT(IFERROR(INDEX('Overview - Section A'!$A$37:$A$44,MATCH(G491,'Overview - Section A'!$U$37:$U$44,0)),""),"d-mmm-yy") &amp;" to " &amp; TEXT(IFERROR(INDEX('Overview - Section A'!$E$37:$E$44,MATCH(G491,'Overview - Section A'!$U$37:$U$44,0)),""),"d-mmm-yy")</f>
        <v>1-Jul-18 to 31-Dec-18</v>
      </c>
      <c r="D491" s="461"/>
      <c r="E491" s="461"/>
      <c r="F491" s="458" t="str">
        <f t="shared" si="35"/>
        <v/>
      </c>
      <c r="G491" s="462" t="s">
        <v>412</v>
      </c>
      <c r="H491" s="462"/>
      <c r="I491" s="463" t="b">
        <f t="shared" si="36"/>
        <v>1</v>
      </c>
      <c r="J491" s="463" t="b">
        <f t="shared" si="37"/>
        <v>0</v>
      </c>
      <c r="K491" s="463" t="str">
        <f t="shared" si="38"/>
        <v>a1N36000004vIggEAE</v>
      </c>
      <c r="L491" s="464" t="s">
        <v>1391</v>
      </c>
      <c r="M491" s="131"/>
      <c r="N491" s="68"/>
      <c r="AM491" s="5"/>
      <c r="AN491" s="5"/>
    </row>
    <row r="492" spans="1:40" ht="280.8" x14ac:dyDescent="0.3">
      <c r="A492" s="366">
        <v>67</v>
      </c>
      <c r="B492" s="383" t="str">
        <f t="shared" si="34"/>
        <v/>
      </c>
      <c r="C492" s="384" t="str">
        <f ca="1">TEXT(IFERROR(INDEX('Overview - Section A'!$A$37:$A$44,MATCH(G492,'Overview - Section A'!$U$37:$U$44,0)),""),"d-mmm-yy") &amp;" to " &amp; TEXT(IFERROR(INDEX('Overview - Section A'!$E$37:$E$44,MATCH(G492,'Overview - Section A'!$U$37:$U$44,0)),""),"d-mmm-yy")</f>
        <v>1-Jan-19 to 30-Jun-19</v>
      </c>
      <c r="D492" s="461"/>
      <c r="E492" s="461"/>
      <c r="F492" s="458" t="str">
        <f t="shared" si="35"/>
        <v/>
      </c>
      <c r="G492" s="462" t="s">
        <v>414</v>
      </c>
      <c r="H492" s="462"/>
      <c r="I492" s="463" t="b">
        <f t="shared" si="36"/>
        <v>1</v>
      </c>
      <c r="J492" s="463" t="b">
        <f t="shared" si="37"/>
        <v>0</v>
      </c>
      <c r="K492" s="463" t="str">
        <f t="shared" si="38"/>
        <v>a1N36000004vIggEAE</v>
      </c>
      <c r="L492" s="464" t="s">
        <v>1392</v>
      </c>
      <c r="M492" s="131"/>
      <c r="N492" s="68"/>
      <c r="AM492" s="5"/>
      <c r="AN492" s="5"/>
    </row>
    <row r="493" spans="1:40" ht="280.8" x14ac:dyDescent="0.3">
      <c r="A493" s="366">
        <v>67</v>
      </c>
      <c r="B493" s="383" t="str">
        <f t="shared" si="34"/>
        <v/>
      </c>
      <c r="C493" s="384" t="str">
        <f ca="1">TEXT(IFERROR(INDEX('Overview - Section A'!$A$37:$A$44,MATCH(G493,'Overview - Section A'!$U$37:$U$44,0)),""),"d-mmm-yy") &amp;" to " &amp; TEXT(IFERROR(INDEX('Overview - Section A'!$E$37:$E$44,MATCH(G493,'Overview - Section A'!$U$37:$U$44,0)),""),"d-mmm-yy")</f>
        <v>1-Jul-19 to 31-Dec-19</v>
      </c>
      <c r="D493" s="461"/>
      <c r="E493" s="461"/>
      <c r="F493" s="458" t="str">
        <f t="shared" si="35"/>
        <v/>
      </c>
      <c r="G493" s="462" t="s">
        <v>416</v>
      </c>
      <c r="H493" s="462"/>
      <c r="I493" s="463" t="b">
        <f t="shared" si="36"/>
        <v>1</v>
      </c>
      <c r="J493" s="463" t="b">
        <f t="shared" si="37"/>
        <v>0</v>
      </c>
      <c r="K493" s="463" t="str">
        <f t="shared" si="38"/>
        <v>a1N36000004vIggEAE</v>
      </c>
      <c r="L493" s="464" t="s">
        <v>1393</v>
      </c>
      <c r="M493" s="131"/>
      <c r="N493" s="68"/>
      <c r="AM493" s="5"/>
      <c r="AN493" s="5"/>
    </row>
    <row r="494" spans="1:40" ht="280.8" x14ac:dyDescent="0.3">
      <c r="A494" s="366">
        <v>67</v>
      </c>
      <c r="B494" s="383" t="str">
        <f t="shared" si="34"/>
        <v/>
      </c>
      <c r="C494" s="384" t="str">
        <f ca="1">TEXT(IFERROR(INDEX('Overview - Section A'!$A$37:$A$44,MATCH(G494,'Overview - Section A'!$U$37:$U$44,0)),""),"d-mmm-yy") &amp;" to " &amp; TEXT(IFERROR(INDEX('Overview - Section A'!$E$37:$E$44,MATCH(G494,'Overview - Section A'!$U$37:$U$44,0)),""),"d-mmm-yy")</f>
        <v>1-Jan-20 to 30-Jun-20</v>
      </c>
      <c r="D494" s="461"/>
      <c r="E494" s="461"/>
      <c r="F494" s="458" t="str">
        <f t="shared" si="35"/>
        <v/>
      </c>
      <c r="G494" s="462" t="s">
        <v>418</v>
      </c>
      <c r="H494" s="462"/>
      <c r="I494" s="463" t="b">
        <f t="shared" si="36"/>
        <v>1</v>
      </c>
      <c r="J494" s="463" t="b">
        <f t="shared" si="37"/>
        <v>0</v>
      </c>
      <c r="K494" s="463" t="str">
        <f t="shared" si="38"/>
        <v>a1N36000004vIggEAE</v>
      </c>
      <c r="L494" s="464" t="s">
        <v>1394</v>
      </c>
      <c r="M494" s="131"/>
      <c r="N494" s="68"/>
      <c r="AM494" s="5"/>
      <c r="AN494" s="5"/>
    </row>
    <row r="495" spans="1:40" ht="280.8" x14ac:dyDescent="0.3">
      <c r="A495" s="366">
        <v>67</v>
      </c>
      <c r="B495" s="383" t="str">
        <f t="shared" si="34"/>
        <v/>
      </c>
      <c r="C495" s="384" t="str">
        <f ca="1">TEXT(IFERROR(INDEX('Overview - Section A'!$A$37:$A$44,MATCH(G495,'Overview - Section A'!$U$37:$U$44,0)),""),"d-mmm-yy") &amp;" to " &amp; TEXT(IFERROR(INDEX('Overview - Section A'!$E$37:$E$44,MATCH(G495,'Overview - Section A'!$U$37:$U$44,0)),""),"d-mmm-yy")</f>
        <v>1-Jul-20 to 31-Dec-20</v>
      </c>
      <c r="D495" s="461"/>
      <c r="E495" s="461"/>
      <c r="F495" s="458" t="str">
        <f t="shared" si="35"/>
        <v/>
      </c>
      <c r="G495" s="462" t="s">
        <v>420</v>
      </c>
      <c r="H495" s="462"/>
      <c r="I495" s="463" t="b">
        <f t="shared" si="36"/>
        <v>1</v>
      </c>
      <c r="J495" s="463" t="b">
        <f t="shared" si="37"/>
        <v>0</v>
      </c>
      <c r="K495" s="463" t="str">
        <f t="shared" si="38"/>
        <v>a1N36000004vIggEAE</v>
      </c>
      <c r="L495" s="464" t="s">
        <v>1395</v>
      </c>
      <c r="M495" s="131"/>
      <c r="N495" s="68"/>
      <c r="AM495" s="5"/>
      <c r="AN495" s="5"/>
    </row>
    <row r="496" spans="1:40" ht="280.8" x14ac:dyDescent="0.3">
      <c r="A496" s="366">
        <v>68</v>
      </c>
      <c r="B496" s="383" t="str">
        <f t="shared" si="34"/>
        <v/>
      </c>
      <c r="C496" s="384" t="str">
        <f ca="1">TEXT(IFERROR(INDEX('Overview - Section A'!$A$37:$A$44,MATCH(G496,'Overview - Section A'!$U$37:$U$44,0)),""),"d-mmm-yy") &amp;" to " &amp; TEXT(IFERROR(INDEX('Overview - Section A'!$E$37:$E$44,MATCH(G496,'Overview - Section A'!$U$37:$U$44,0)),""),"d-mmm-yy")</f>
        <v>1-Jan-18 to 30-Jun-18</v>
      </c>
      <c r="D496" s="461"/>
      <c r="E496" s="461"/>
      <c r="F496" s="458" t="str">
        <f t="shared" si="35"/>
        <v/>
      </c>
      <c r="G496" s="462" t="s">
        <v>410</v>
      </c>
      <c r="H496" s="462"/>
      <c r="I496" s="463" t="b">
        <f t="shared" si="36"/>
        <v>1</v>
      </c>
      <c r="J496" s="463" t="b">
        <f t="shared" si="37"/>
        <v>0</v>
      </c>
      <c r="K496" s="463" t="str">
        <f t="shared" si="38"/>
        <v>a1N36000004vIghEAE</v>
      </c>
      <c r="L496" s="464" t="s">
        <v>1396</v>
      </c>
      <c r="M496" s="131"/>
      <c r="N496" s="68"/>
      <c r="AM496" s="5"/>
      <c r="AN496" s="5"/>
    </row>
    <row r="497" spans="1:40" ht="280.8" x14ac:dyDescent="0.3">
      <c r="A497" s="366">
        <v>68</v>
      </c>
      <c r="B497" s="383" t="str">
        <f t="shared" si="34"/>
        <v/>
      </c>
      <c r="C497" s="384" t="str">
        <f ca="1">TEXT(IFERROR(INDEX('Overview - Section A'!$A$37:$A$44,MATCH(G497,'Overview - Section A'!$U$37:$U$44,0)),""),"d-mmm-yy") &amp;" to " &amp; TEXT(IFERROR(INDEX('Overview - Section A'!$E$37:$E$44,MATCH(G497,'Overview - Section A'!$U$37:$U$44,0)),""),"d-mmm-yy")</f>
        <v>1-Jul-18 to 31-Dec-18</v>
      </c>
      <c r="D497" s="461"/>
      <c r="E497" s="461"/>
      <c r="F497" s="458" t="str">
        <f t="shared" si="35"/>
        <v/>
      </c>
      <c r="G497" s="462" t="s">
        <v>412</v>
      </c>
      <c r="H497" s="462"/>
      <c r="I497" s="463" t="b">
        <f t="shared" si="36"/>
        <v>1</v>
      </c>
      <c r="J497" s="463" t="b">
        <f t="shared" si="37"/>
        <v>0</v>
      </c>
      <c r="K497" s="463" t="str">
        <f t="shared" si="38"/>
        <v>a1N36000004vIghEAE</v>
      </c>
      <c r="L497" s="464" t="s">
        <v>1397</v>
      </c>
      <c r="M497" s="131"/>
      <c r="N497" s="68"/>
      <c r="AM497" s="5"/>
      <c r="AN497" s="5"/>
    </row>
    <row r="498" spans="1:40" ht="280.8" x14ac:dyDescent="0.3">
      <c r="A498" s="366">
        <v>68</v>
      </c>
      <c r="B498" s="383" t="str">
        <f t="shared" si="34"/>
        <v/>
      </c>
      <c r="C498" s="384" t="str">
        <f ca="1">TEXT(IFERROR(INDEX('Overview - Section A'!$A$37:$A$44,MATCH(G498,'Overview - Section A'!$U$37:$U$44,0)),""),"d-mmm-yy") &amp;" to " &amp; TEXT(IFERROR(INDEX('Overview - Section A'!$E$37:$E$44,MATCH(G498,'Overview - Section A'!$U$37:$U$44,0)),""),"d-mmm-yy")</f>
        <v>1-Jan-19 to 30-Jun-19</v>
      </c>
      <c r="D498" s="461"/>
      <c r="E498" s="461"/>
      <c r="F498" s="458" t="str">
        <f t="shared" si="35"/>
        <v/>
      </c>
      <c r="G498" s="462" t="s">
        <v>414</v>
      </c>
      <c r="H498" s="462"/>
      <c r="I498" s="463" t="b">
        <f t="shared" si="36"/>
        <v>1</v>
      </c>
      <c r="J498" s="463" t="b">
        <f t="shared" si="37"/>
        <v>0</v>
      </c>
      <c r="K498" s="463" t="str">
        <f t="shared" si="38"/>
        <v>a1N36000004vIghEAE</v>
      </c>
      <c r="L498" s="464" t="s">
        <v>1398</v>
      </c>
      <c r="M498" s="131"/>
      <c r="N498" s="68"/>
      <c r="AM498" s="5"/>
      <c r="AN498" s="5"/>
    </row>
    <row r="499" spans="1:40" ht="280.8" x14ac:dyDescent="0.3">
      <c r="A499" s="366">
        <v>68</v>
      </c>
      <c r="B499" s="383" t="str">
        <f t="shared" si="34"/>
        <v/>
      </c>
      <c r="C499" s="384" t="str">
        <f ca="1">TEXT(IFERROR(INDEX('Overview - Section A'!$A$37:$A$44,MATCH(G499,'Overview - Section A'!$U$37:$U$44,0)),""),"d-mmm-yy") &amp;" to " &amp; TEXT(IFERROR(INDEX('Overview - Section A'!$E$37:$E$44,MATCH(G499,'Overview - Section A'!$U$37:$U$44,0)),""),"d-mmm-yy")</f>
        <v>1-Jul-19 to 31-Dec-19</v>
      </c>
      <c r="D499" s="461"/>
      <c r="E499" s="461"/>
      <c r="F499" s="458" t="str">
        <f t="shared" si="35"/>
        <v/>
      </c>
      <c r="G499" s="462" t="s">
        <v>416</v>
      </c>
      <c r="H499" s="462"/>
      <c r="I499" s="463" t="b">
        <f t="shared" si="36"/>
        <v>1</v>
      </c>
      <c r="J499" s="463" t="b">
        <f t="shared" si="37"/>
        <v>0</v>
      </c>
      <c r="K499" s="463" t="str">
        <f t="shared" si="38"/>
        <v>a1N36000004vIghEAE</v>
      </c>
      <c r="L499" s="464" t="s">
        <v>1399</v>
      </c>
      <c r="M499" s="131"/>
      <c r="N499" s="68"/>
      <c r="AM499" s="5"/>
      <c r="AN499" s="5"/>
    </row>
    <row r="500" spans="1:40" ht="280.8" x14ac:dyDescent="0.3">
      <c r="A500" s="366">
        <v>68</v>
      </c>
      <c r="B500" s="383" t="str">
        <f t="shared" si="34"/>
        <v/>
      </c>
      <c r="C500" s="384" t="str">
        <f ca="1">TEXT(IFERROR(INDEX('Overview - Section A'!$A$37:$A$44,MATCH(G500,'Overview - Section A'!$U$37:$U$44,0)),""),"d-mmm-yy") &amp;" to " &amp; TEXT(IFERROR(INDEX('Overview - Section A'!$E$37:$E$44,MATCH(G500,'Overview - Section A'!$U$37:$U$44,0)),""),"d-mmm-yy")</f>
        <v>1-Jan-20 to 30-Jun-20</v>
      </c>
      <c r="D500" s="461"/>
      <c r="E500" s="461"/>
      <c r="F500" s="458" t="str">
        <f t="shared" si="35"/>
        <v/>
      </c>
      <c r="G500" s="462" t="s">
        <v>418</v>
      </c>
      <c r="H500" s="462"/>
      <c r="I500" s="463" t="b">
        <f t="shared" si="36"/>
        <v>1</v>
      </c>
      <c r="J500" s="463" t="b">
        <f t="shared" si="37"/>
        <v>0</v>
      </c>
      <c r="K500" s="463" t="str">
        <f t="shared" si="38"/>
        <v>a1N36000004vIghEAE</v>
      </c>
      <c r="L500" s="464" t="s">
        <v>1400</v>
      </c>
      <c r="M500" s="131"/>
      <c r="N500" s="68"/>
      <c r="AM500" s="5"/>
      <c r="AN500" s="5"/>
    </row>
    <row r="501" spans="1:40" ht="280.8" x14ac:dyDescent="0.3">
      <c r="A501" s="366">
        <v>68</v>
      </c>
      <c r="B501" s="383" t="str">
        <f t="shared" si="34"/>
        <v/>
      </c>
      <c r="C501" s="384" t="str">
        <f ca="1">TEXT(IFERROR(INDEX('Overview - Section A'!$A$37:$A$44,MATCH(G501,'Overview - Section A'!$U$37:$U$44,0)),""),"d-mmm-yy") &amp;" to " &amp; TEXT(IFERROR(INDEX('Overview - Section A'!$E$37:$E$44,MATCH(G501,'Overview - Section A'!$U$37:$U$44,0)),""),"d-mmm-yy")</f>
        <v>1-Jul-20 to 31-Dec-20</v>
      </c>
      <c r="D501" s="461"/>
      <c r="E501" s="461"/>
      <c r="F501" s="458" t="str">
        <f t="shared" si="35"/>
        <v/>
      </c>
      <c r="G501" s="462" t="s">
        <v>420</v>
      </c>
      <c r="H501" s="462"/>
      <c r="I501" s="463" t="b">
        <f t="shared" si="36"/>
        <v>1</v>
      </c>
      <c r="J501" s="463" t="b">
        <f t="shared" si="37"/>
        <v>0</v>
      </c>
      <c r="K501" s="463" t="str">
        <f t="shared" si="38"/>
        <v>a1N36000004vIghEAE</v>
      </c>
      <c r="L501" s="464" t="s">
        <v>1401</v>
      </c>
      <c r="M501" s="131"/>
      <c r="N501" s="68"/>
      <c r="AM501" s="5"/>
      <c r="AN501" s="5"/>
    </row>
    <row r="502" spans="1:40" ht="280.8" x14ac:dyDescent="0.3">
      <c r="A502" s="366">
        <v>69</v>
      </c>
      <c r="B502" s="383" t="str">
        <f t="shared" si="34"/>
        <v/>
      </c>
      <c r="C502" s="384" t="str">
        <f ca="1">TEXT(IFERROR(INDEX('Overview - Section A'!$A$37:$A$44,MATCH(G502,'Overview - Section A'!$U$37:$U$44,0)),""),"d-mmm-yy") &amp;" to " &amp; TEXT(IFERROR(INDEX('Overview - Section A'!$E$37:$E$44,MATCH(G502,'Overview - Section A'!$U$37:$U$44,0)),""),"d-mmm-yy")</f>
        <v>1-Jan-18 to 30-Jun-18</v>
      </c>
      <c r="D502" s="461"/>
      <c r="E502" s="461"/>
      <c r="F502" s="458" t="str">
        <f t="shared" si="35"/>
        <v/>
      </c>
      <c r="G502" s="462" t="s">
        <v>410</v>
      </c>
      <c r="H502" s="462"/>
      <c r="I502" s="463" t="b">
        <f t="shared" si="36"/>
        <v>1</v>
      </c>
      <c r="J502" s="463" t="b">
        <f t="shared" si="37"/>
        <v>0</v>
      </c>
      <c r="K502" s="463" t="str">
        <f t="shared" si="38"/>
        <v>a1N36000004vIgiEAE</v>
      </c>
      <c r="L502" s="464" t="s">
        <v>1402</v>
      </c>
      <c r="M502" s="131"/>
      <c r="N502" s="68"/>
      <c r="AM502" s="5"/>
      <c r="AN502" s="5"/>
    </row>
    <row r="503" spans="1:40" ht="280.8" x14ac:dyDescent="0.3">
      <c r="A503" s="366">
        <v>69</v>
      </c>
      <c r="B503" s="383" t="str">
        <f t="shared" si="34"/>
        <v/>
      </c>
      <c r="C503" s="384" t="str">
        <f ca="1">TEXT(IFERROR(INDEX('Overview - Section A'!$A$37:$A$44,MATCH(G503,'Overview - Section A'!$U$37:$U$44,0)),""),"d-mmm-yy") &amp;" to " &amp; TEXT(IFERROR(INDEX('Overview - Section A'!$E$37:$E$44,MATCH(G503,'Overview - Section A'!$U$37:$U$44,0)),""),"d-mmm-yy")</f>
        <v>1-Jul-18 to 31-Dec-18</v>
      </c>
      <c r="D503" s="461"/>
      <c r="E503" s="461"/>
      <c r="F503" s="458" t="str">
        <f t="shared" si="35"/>
        <v/>
      </c>
      <c r="G503" s="462" t="s">
        <v>412</v>
      </c>
      <c r="H503" s="462"/>
      <c r="I503" s="463" t="b">
        <f t="shared" si="36"/>
        <v>1</v>
      </c>
      <c r="J503" s="463" t="b">
        <f t="shared" si="37"/>
        <v>0</v>
      </c>
      <c r="K503" s="463" t="str">
        <f t="shared" si="38"/>
        <v>a1N36000004vIgiEAE</v>
      </c>
      <c r="L503" s="464" t="s">
        <v>1403</v>
      </c>
      <c r="M503" s="131"/>
      <c r="N503" s="68"/>
      <c r="AM503" s="5"/>
      <c r="AN503" s="5"/>
    </row>
    <row r="504" spans="1:40" ht="280.8" x14ac:dyDescent="0.3">
      <c r="A504" s="366">
        <v>69</v>
      </c>
      <c r="B504" s="383" t="str">
        <f t="shared" si="34"/>
        <v/>
      </c>
      <c r="C504" s="384" t="str">
        <f ca="1">TEXT(IFERROR(INDEX('Overview - Section A'!$A$37:$A$44,MATCH(G504,'Overview - Section A'!$U$37:$U$44,0)),""),"d-mmm-yy") &amp;" to " &amp; TEXT(IFERROR(INDEX('Overview - Section A'!$E$37:$E$44,MATCH(G504,'Overview - Section A'!$U$37:$U$44,0)),""),"d-mmm-yy")</f>
        <v>1-Jan-19 to 30-Jun-19</v>
      </c>
      <c r="D504" s="461"/>
      <c r="E504" s="461"/>
      <c r="F504" s="458" t="str">
        <f t="shared" si="35"/>
        <v/>
      </c>
      <c r="G504" s="462" t="s">
        <v>414</v>
      </c>
      <c r="H504" s="462"/>
      <c r="I504" s="463" t="b">
        <f t="shared" si="36"/>
        <v>1</v>
      </c>
      <c r="J504" s="463" t="b">
        <f t="shared" si="37"/>
        <v>0</v>
      </c>
      <c r="K504" s="463" t="str">
        <f t="shared" si="38"/>
        <v>a1N36000004vIgiEAE</v>
      </c>
      <c r="L504" s="464" t="s">
        <v>1404</v>
      </c>
      <c r="M504" s="131"/>
      <c r="N504" s="68"/>
      <c r="AM504" s="5"/>
      <c r="AN504" s="5"/>
    </row>
    <row r="505" spans="1:40" ht="280.8" x14ac:dyDescent="0.3">
      <c r="A505" s="366">
        <v>69</v>
      </c>
      <c r="B505" s="383" t="str">
        <f t="shared" si="34"/>
        <v/>
      </c>
      <c r="C505" s="384" t="str">
        <f ca="1">TEXT(IFERROR(INDEX('Overview - Section A'!$A$37:$A$44,MATCH(G505,'Overview - Section A'!$U$37:$U$44,0)),""),"d-mmm-yy") &amp;" to " &amp; TEXT(IFERROR(INDEX('Overview - Section A'!$E$37:$E$44,MATCH(G505,'Overview - Section A'!$U$37:$U$44,0)),""),"d-mmm-yy")</f>
        <v>1-Jul-19 to 31-Dec-19</v>
      </c>
      <c r="D505" s="461"/>
      <c r="E505" s="461"/>
      <c r="F505" s="458" t="str">
        <f t="shared" si="35"/>
        <v/>
      </c>
      <c r="G505" s="462" t="s">
        <v>416</v>
      </c>
      <c r="H505" s="462"/>
      <c r="I505" s="463" t="b">
        <f t="shared" si="36"/>
        <v>1</v>
      </c>
      <c r="J505" s="463" t="b">
        <f t="shared" si="37"/>
        <v>0</v>
      </c>
      <c r="K505" s="463" t="str">
        <f t="shared" si="38"/>
        <v>a1N36000004vIgiEAE</v>
      </c>
      <c r="L505" s="464" t="s">
        <v>1405</v>
      </c>
      <c r="M505" s="131"/>
      <c r="N505" s="68"/>
      <c r="AM505" s="5"/>
      <c r="AN505" s="5"/>
    </row>
    <row r="506" spans="1:40" ht="280.8" x14ac:dyDescent="0.3">
      <c r="A506" s="366">
        <v>69</v>
      </c>
      <c r="B506" s="383" t="str">
        <f t="shared" si="34"/>
        <v/>
      </c>
      <c r="C506" s="384" t="str">
        <f ca="1">TEXT(IFERROR(INDEX('Overview - Section A'!$A$37:$A$44,MATCH(G506,'Overview - Section A'!$U$37:$U$44,0)),""),"d-mmm-yy") &amp;" to " &amp; TEXT(IFERROR(INDEX('Overview - Section A'!$E$37:$E$44,MATCH(G506,'Overview - Section A'!$U$37:$U$44,0)),""),"d-mmm-yy")</f>
        <v>1-Jan-20 to 30-Jun-20</v>
      </c>
      <c r="D506" s="461"/>
      <c r="E506" s="461"/>
      <c r="F506" s="458" t="str">
        <f t="shared" si="35"/>
        <v/>
      </c>
      <c r="G506" s="462" t="s">
        <v>418</v>
      </c>
      <c r="H506" s="462"/>
      <c r="I506" s="463" t="b">
        <f t="shared" si="36"/>
        <v>1</v>
      </c>
      <c r="J506" s="463" t="b">
        <f t="shared" si="37"/>
        <v>0</v>
      </c>
      <c r="K506" s="463" t="str">
        <f t="shared" si="38"/>
        <v>a1N36000004vIgiEAE</v>
      </c>
      <c r="L506" s="464" t="s">
        <v>1406</v>
      </c>
      <c r="M506" s="131"/>
      <c r="N506" s="68"/>
      <c r="AM506" s="5"/>
      <c r="AN506" s="5"/>
    </row>
    <row r="507" spans="1:40" ht="280.8" x14ac:dyDescent="0.3">
      <c r="A507" s="366">
        <v>69</v>
      </c>
      <c r="B507" s="383" t="str">
        <f t="shared" si="34"/>
        <v/>
      </c>
      <c r="C507" s="384" t="str">
        <f ca="1">TEXT(IFERROR(INDEX('Overview - Section A'!$A$37:$A$44,MATCH(G507,'Overview - Section A'!$U$37:$U$44,0)),""),"d-mmm-yy") &amp;" to " &amp; TEXT(IFERROR(INDEX('Overview - Section A'!$E$37:$E$44,MATCH(G507,'Overview - Section A'!$U$37:$U$44,0)),""),"d-mmm-yy")</f>
        <v>1-Jul-20 to 31-Dec-20</v>
      </c>
      <c r="D507" s="461"/>
      <c r="E507" s="461"/>
      <c r="F507" s="458" t="str">
        <f t="shared" si="35"/>
        <v/>
      </c>
      <c r="G507" s="462" t="s">
        <v>420</v>
      </c>
      <c r="H507" s="462"/>
      <c r="I507" s="463" t="b">
        <f t="shared" si="36"/>
        <v>1</v>
      </c>
      <c r="J507" s="463" t="b">
        <f t="shared" si="37"/>
        <v>0</v>
      </c>
      <c r="K507" s="463" t="str">
        <f t="shared" si="38"/>
        <v>a1N36000004vIgiEAE</v>
      </c>
      <c r="L507" s="464" t="s">
        <v>1407</v>
      </c>
      <c r="M507" s="131"/>
      <c r="N507" s="68"/>
      <c r="AM507" s="5"/>
      <c r="AN507" s="5"/>
    </row>
    <row r="508" spans="1:40" ht="280.8" x14ac:dyDescent="0.3">
      <c r="A508" s="366">
        <v>70</v>
      </c>
      <c r="B508" s="383" t="str">
        <f t="shared" si="34"/>
        <v/>
      </c>
      <c r="C508" s="384" t="str">
        <f ca="1">TEXT(IFERROR(INDEX('Overview - Section A'!$A$37:$A$44,MATCH(G508,'Overview - Section A'!$U$37:$U$44,0)),""),"d-mmm-yy") &amp;" to " &amp; TEXT(IFERROR(INDEX('Overview - Section A'!$E$37:$E$44,MATCH(G508,'Overview - Section A'!$U$37:$U$44,0)),""),"d-mmm-yy")</f>
        <v>1-Jan-18 to 30-Jun-18</v>
      </c>
      <c r="D508" s="461"/>
      <c r="E508" s="461"/>
      <c r="F508" s="458" t="str">
        <f t="shared" si="35"/>
        <v/>
      </c>
      <c r="G508" s="462" t="s">
        <v>410</v>
      </c>
      <c r="H508" s="462"/>
      <c r="I508" s="463" t="b">
        <f t="shared" si="36"/>
        <v>1</v>
      </c>
      <c r="J508" s="463" t="b">
        <f t="shared" si="37"/>
        <v>0</v>
      </c>
      <c r="K508" s="463" t="str">
        <f t="shared" si="38"/>
        <v>a1N36000004vIgjEAE</v>
      </c>
      <c r="L508" s="464" t="s">
        <v>1408</v>
      </c>
      <c r="M508" s="131"/>
      <c r="N508" s="68"/>
      <c r="AM508" s="5"/>
      <c r="AN508" s="5"/>
    </row>
    <row r="509" spans="1:40" ht="280.8" x14ac:dyDescent="0.3">
      <c r="A509" s="366">
        <v>70</v>
      </c>
      <c r="B509" s="383" t="str">
        <f t="shared" si="34"/>
        <v/>
      </c>
      <c r="C509" s="384" t="str">
        <f ca="1">TEXT(IFERROR(INDEX('Overview - Section A'!$A$37:$A$44,MATCH(G509,'Overview - Section A'!$U$37:$U$44,0)),""),"d-mmm-yy") &amp;" to " &amp; TEXT(IFERROR(INDEX('Overview - Section A'!$E$37:$E$44,MATCH(G509,'Overview - Section A'!$U$37:$U$44,0)),""),"d-mmm-yy")</f>
        <v>1-Jul-18 to 31-Dec-18</v>
      </c>
      <c r="D509" s="461"/>
      <c r="E509" s="461"/>
      <c r="F509" s="458" t="str">
        <f t="shared" si="35"/>
        <v/>
      </c>
      <c r="G509" s="462" t="s">
        <v>412</v>
      </c>
      <c r="H509" s="462"/>
      <c r="I509" s="463" t="b">
        <f t="shared" si="36"/>
        <v>1</v>
      </c>
      <c r="J509" s="463" t="b">
        <f t="shared" si="37"/>
        <v>0</v>
      </c>
      <c r="K509" s="463" t="str">
        <f t="shared" si="38"/>
        <v>a1N36000004vIgjEAE</v>
      </c>
      <c r="L509" s="464" t="s">
        <v>1409</v>
      </c>
      <c r="M509" s="131"/>
      <c r="N509" s="68"/>
      <c r="AM509" s="5"/>
      <c r="AN509" s="5"/>
    </row>
    <row r="510" spans="1:40" ht="280.8" x14ac:dyDescent="0.3">
      <c r="A510" s="366">
        <v>70</v>
      </c>
      <c r="B510" s="383" t="str">
        <f t="shared" si="34"/>
        <v/>
      </c>
      <c r="C510" s="384" t="str">
        <f ca="1">TEXT(IFERROR(INDEX('Overview - Section A'!$A$37:$A$44,MATCH(G510,'Overview - Section A'!$U$37:$U$44,0)),""),"d-mmm-yy") &amp;" to " &amp; TEXT(IFERROR(INDEX('Overview - Section A'!$E$37:$E$44,MATCH(G510,'Overview - Section A'!$U$37:$U$44,0)),""),"d-mmm-yy")</f>
        <v>1-Jan-19 to 30-Jun-19</v>
      </c>
      <c r="D510" s="461"/>
      <c r="E510" s="461"/>
      <c r="F510" s="458" t="str">
        <f t="shared" si="35"/>
        <v/>
      </c>
      <c r="G510" s="462" t="s">
        <v>414</v>
      </c>
      <c r="H510" s="462"/>
      <c r="I510" s="463" t="b">
        <f t="shared" si="36"/>
        <v>1</v>
      </c>
      <c r="J510" s="463" t="b">
        <f t="shared" si="37"/>
        <v>0</v>
      </c>
      <c r="K510" s="463" t="str">
        <f t="shared" si="38"/>
        <v>a1N36000004vIgjEAE</v>
      </c>
      <c r="L510" s="464" t="s">
        <v>1410</v>
      </c>
      <c r="M510" s="131"/>
      <c r="N510" s="68"/>
      <c r="AM510" s="5"/>
      <c r="AN510" s="5"/>
    </row>
    <row r="511" spans="1:40" ht="280.8" x14ac:dyDescent="0.3">
      <c r="A511" s="366">
        <v>70</v>
      </c>
      <c r="B511" s="383" t="str">
        <f t="shared" si="34"/>
        <v/>
      </c>
      <c r="C511" s="384" t="str">
        <f ca="1">TEXT(IFERROR(INDEX('Overview - Section A'!$A$37:$A$44,MATCH(G511,'Overview - Section A'!$U$37:$U$44,0)),""),"d-mmm-yy") &amp;" to " &amp; TEXT(IFERROR(INDEX('Overview - Section A'!$E$37:$E$44,MATCH(G511,'Overview - Section A'!$U$37:$U$44,0)),""),"d-mmm-yy")</f>
        <v>1-Jul-19 to 31-Dec-19</v>
      </c>
      <c r="D511" s="461"/>
      <c r="E511" s="461"/>
      <c r="F511" s="458" t="str">
        <f t="shared" si="35"/>
        <v/>
      </c>
      <c r="G511" s="462" t="s">
        <v>416</v>
      </c>
      <c r="H511" s="462"/>
      <c r="I511" s="463" t="b">
        <f t="shared" si="36"/>
        <v>1</v>
      </c>
      <c r="J511" s="463" t="b">
        <f t="shared" si="37"/>
        <v>0</v>
      </c>
      <c r="K511" s="463" t="str">
        <f t="shared" si="38"/>
        <v>a1N36000004vIgjEAE</v>
      </c>
      <c r="L511" s="464" t="s">
        <v>1411</v>
      </c>
      <c r="M511" s="131"/>
      <c r="N511" s="68"/>
      <c r="AM511" s="5"/>
      <c r="AN511" s="5"/>
    </row>
    <row r="512" spans="1:40" ht="280.8" x14ac:dyDescent="0.3">
      <c r="A512" s="366">
        <v>70</v>
      </c>
      <c r="B512" s="383" t="str">
        <f t="shared" si="34"/>
        <v/>
      </c>
      <c r="C512" s="384" t="str">
        <f ca="1">TEXT(IFERROR(INDEX('Overview - Section A'!$A$37:$A$44,MATCH(G512,'Overview - Section A'!$U$37:$U$44,0)),""),"d-mmm-yy") &amp;" to " &amp; TEXT(IFERROR(INDEX('Overview - Section A'!$E$37:$E$44,MATCH(G512,'Overview - Section A'!$U$37:$U$44,0)),""),"d-mmm-yy")</f>
        <v>1-Jan-20 to 30-Jun-20</v>
      </c>
      <c r="D512" s="461"/>
      <c r="E512" s="461"/>
      <c r="F512" s="458" t="str">
        <f t="shared" si="35"/>
        <v/>
      </c>
      <c r="G512" s="462" t="s">
        <v>418</v>
      </c>
      <c r="H512" s="462"/>
      <c r="I512" s="463" t="b">
        <f t="shared" si="36"/>
        <v>1</v>
      </c>
      <c r="J512" s="463" t="b">
        <f t="shared" si="37"/>
        <v>0</v>
      </c>
      <c r="K512" s="463" t="str">
        <f t="shared" si="38"/>
        <v>a1N36000004vIgjEAE</v>
      </c>
      <c r="L512" s="464" t="s">
        <v>1412</v>
      </c>
      <c r="M512" s="131"/>
      <c r="N512" s="68"/>
      <c r="AM512" s="5"/>
      <c r="AN512" s="5"/>
    </row>
    <row r="513" spans="1:40" ht="280.8" x14ac:dyDescent="0.3">
      <c r="A513" s="366">
        <v>70</v>
      </c>
      <c r="B513" s="383" t="str">
        <f t="shared" si="34"/>
        <v/>
      </c>
      <c r="C513" s="384" t="str">
        <f ca="1">TEXT(IFERROR(INDEX('Overview - Section A'!$A$37:$A$44,MATCH(G513,'Overview - Section A'!$U$37:$U$44,0)),""),"d-mmm-yy") &amp;" to " &amp; TEXT(IFERROR(INDEX('Overview - Section A'!$E$37:$E$44,MATCH(G513,'Overview - Section A'!$U$37:$U$44,0)),""),"d-mmm-yy")</f>
        <v>1-Jul-20 to 31-Dec-20</v>
      </c>
      <c r="D513" s="461"/>
      <c r="E513" s="461"/>
      <c r="F513" s="458" t="str">
        <f t="shared" si="35"/>
        <v/>
      </c>
      <c r="G513" s="462" t="s">
        <v>420</v>
      </c>
      <c r="H513" s="462"/>
      <c r="I513" s="463" t="b">
        <f t="shared" si="36"/>
        <v>1</v>
      </c>
      <c r="J513" s="463" t="b">
        <f t="shared" si="37"/>
        <v>0</v>
      </c>
      <c r="K513" s="463" t="str">
        <f t="shared" si="38"/>
        <v>a1N36000004vIgjEAE</v>
      </c>
      <c r="L513" s="464" t="s">
        <v>1413</v>
      </c>
      <c r="M513" s="131"/>
      <c r="N513" s="68"/>
      <c r="AM513" s="5"/>
      <c r="AN513" s="5"/>
    </row>
    <row r="514" spans="1:40" ht="280.8" x14ac:dyDescent="0.3">
      <c r="A514" s="366">
        <v>71</v>
      </c>
      <c r="B514" s="383" t="str">
        <f t="shared" si="34"/>
        <v/>
      </c>
      <c r="C514" s="384" t="str">
        <f ca="1">TEXT(IFERROR(INDEX('Overview - Section A'!$A$37:$A$44,MATCH(G514,'Overview - Section A'!$U$37:$U$44,0)),""),"d-mmm-yy") &amp;" to " &amp; TEXT(IFERROR(INDEX('Overview - Section A'!$E$37:$E$44,MATCH(G514,'Overview - Section A'!$U$37:$U$44,0)),""),"d-mmm-yy")</f>
        <v>1-Jan-18 to 30-Jun-18</v>
      </c>
      <c r="D514" s="461"/>
      <c r="E514" s="461"/>
      <c r="F514" s="458" t="str">
        <f t="shared" si="35"/>
        <v/>
      </c>
      <c r="G514" s="462" t="s">
        <v>410</v>
      </c>
      <c r="H514" s="462"/>
      <c r="I514" s="463" t="b">
        <f t="shared" si="36"/>
        <v>1</v>
      </c>
      <c r="J514" s="463" t="b">
        <f t="shared" si="37"/>
        <v>0</v>
      </c>
      <c r="K514" s="463" t="str">
        <f t="shared" si="38"/>
        <v>a1N36000004vIgkEAE</v>
      </c>
      <c r="L514" s="464" t="s">
        <v>1414</v>
      </c>
      <c r="M514" s="131"/>
      <c r="N514" s="68"/>
      <c r="AM514" s="5"/>
      <c r="AN514" s="5"/>
    </row>
    <row r="515" spans="1:40" ht="280.8" x14ac:dyDescent="0.3">
      <c r="A515" s="366">
        <v>71</v>
      </c>
      <c r="B515" s="383" t="str">
        <f t="shared" si="34"/>
        <v/>
      </c>
      <c r="C515" s="384" t="str">
        <f ca="1">TEXT(IFERROR(INDEX('Overview - Section A'!$A$37:$A$44,MATCH(G515,'Overview - Section A'!$U$37:$U$44,0)),""),"d-mmm-yy") &amp;" to " &amp; TEXT(IFERROR(INDEX('Overview - Section A'!$E$37:$E$44,MATCH(G515,'Overview - Section A'!$U$37:$U$44,0)),""),"d-mmm-yy")</f>
        <v>1-Jul-18 to 31-Dec-18</v>
      </c>
      <c r="D515" s="461"/>
      <c r="E515" s="461"/>
      <c r="F515" s="458" t="str">
        <f t="shared" si="35"/>
        <v/>
      </c>
      <c r="G515" s="462" t="s">
        <v>412</v>
      </c>
      <c r="H515" s="462"/>
      <c r="I515" s="463" t="b">
        <f t="shared" si="36"/>
        <v>1</v>
      </c>
      <c r="J515" s="463" t="b">
        <f t="shared" si="37"/>
        <v>0</v>
      </c>
      <c r="K515" s="463" t="str">
        <f t="shared" si="38"/>
        <v>a1N36000004vIgkEAE</v>
      </c>
      <c r="L515" s="464" t="s">
        <v>1415</v>
      </c>
      <c r="M515" s="131"/>
      <c r="N515" s="68"/>
      <c r="AM515" s="5"/>
      <c r="AN515" s="5"/>
    </row>
    <row r="516" spans="1:40" ht="280.8" x14ac:dyDescent="0.3">
      <c r="A516" s="366">
        <v>71</v>
      </c>
      <c r="B516" s="383" t="str">
        <f t="shared" si="34"/>
        <v/>
      </c>
      <c r="C516" s="384" t="str">
        <f ca="1">TEXT(IFERROR(INDEX('Overview - Section A'!$A$37:$A$44,MATCH(G516,'Overview - Section A'!$U$37:$U$44,0)),""),"d-mmm-yy") &amp;" to " &amp; TEXT(IFERROR(INDEX('Overview - Section A'!$E$37:$E$44,MATCH(G516,'Overview - Section A'!$U$37:$U$44,0)),""),"d-mmm-yy")</f>
        <v>1-Jan-19 to 30-Jun-19</v>
      </c>
      <c r="D516" s="461"/>
      <c r="E516" s="461"/>
      <c r="F516" s="458" t="str">
        <f t="shared" si="35"/>
        <v/>
      </c>
      <c r="G516" s="462" t="s">
        <v>414</v>
      </c>
      <c r="H516" s="462"/>
      <c r="I516" s="463" t="b">
        <f t="shared" si="36"/>
        <v>1</v>
      </c>
      <c r="J516" s="463" t="b">
        <f t="shared" si="37"/>
        <v>0</v>
      </c>
      <c r="K516" s="463" t="str">
        <f t="shared" si="38"/>
        <v>a1N36000004vIgkEAE</v>
      </c>
      <c r="L516" s="464" t="s">
        <v>1416</v>
      </c>
      <c r="M516" s="131"/>
      <c r="N516" s="68"/>
      <c r="AM516" s="5"/>
      <c r="AN516" s="5"/>
    </row>
    <row r="517" spans="1:40" ht="280.8" x14ac:dyDescent="0.3">
      <c r="A517" s="366">
        <v>71</v>
      </c>
      <c r="B517" s="383" t="str">
        <f t="shared" si="34"/>
        <v/>
      </c>
      <c r="C517" s="384" t="str">
        <f ca="1">TEXT(IFERROR(INDEX('Overview - Section A'!$A$37:$A$44,MATCH(G517,'Overview - Section A'!$U$37:$U$44,0)),""),"d-mmm-yy") &amp;" to " &amp; TEXT(IFERROR(INDEX('Overview - Section A'!$E$37:$E$44,MATCH(G517,'Overview - Section A'!$U$37:$U$44,0)),""),"d-mmm-yy")</f>
        <v>1-Jul-19 to 31-Dec-19</v>
      </c>
      <c r="D517" s="461"/>
      <c r="E517" s="461"/>
      <c r="F517" s="458" t="str">
        <f t="shared" si="35"/>
        <v/>
      </c>
      <c r="G517" s="462" t="s">
        <v>416</v>
      </c>
      <c r="H517" s="462"/>
      <c r="I517" s="463" t="b">
        <f t="shared" si="36"/>
        <v>1</v>
      </c>
      <c r="J517" s="463" t="b">
        <f t="shared" si="37"/>
        <v>0</v>
      </c>
      <c r="K517" s="463" t="str">
        <f t="shared" si="38"/>
        <v>a1N36000004vIgkEAE</v>
      </c>
      <c r="L517" s="464" t="s">
        <v>1417</v>
      </c>
      <c r="M517" s="131"/>
      <c r="N517" s="68"/>
      <c r="AM517" s="5"/>
      <c r="AN517" s="5"/>
    </row>
    <row r="518" spans="1:40" ht="280.8" x14ac:dyDescent="0.3">
      <c r="A518" s="366">
        <v>71</v>
      </c>
      <c r="B518" s="383" t="str">
        <f t="shared" si="34"/>
        <v/>
      </c>
      <c r="C518" s="384" t="str">
        <f ca="1">TEXT(IFERROR(INDEX('Overview - Section A'!$A$37:$A$44,MATCH(G518,'Overview - Section A'!$U$37:$U$44,0)),""),"d-mmm-yy") &amp;" to " &amp; TEXT(IFERROR(INDEX('Overview - Section A'!$E$37:$E$44,MATCH(G518,'Overview - Section A'!$U$37:$U$44,0)),""),"d-mmm-yy")</f>
        <v>1-Jan-20 to 30-Jun-20</v>
      </c>
      <c r="D518" s="461"/>
      <c r="E518" s="461"/>
      <c r="F518" s="458" t="str">
        <f t="shared" si="35"/>
        <v/>
      </c>
      <c r="G518" s="462" t="s">
        <v>418</v>
      </c>
      <c r="H518" s="462"/>
      <c r="I518" s="463" t="b">
        <f t="shared" si="36"/>
        <v>1</v>
      </c>
      <c r="J518" s="463" t="b">
        <f t="shared" si="37"/>
        <v>0</v>
      </c>
      <c r="K518" s="463" t="str">
        <f t="shared" si="38"/>
        <v>a1N36000004vIgkEAE</v>
      </c>
      <c r="L518" s="464" t="s">
        <v>1418</v>
      </c>
      <c r="M518" s="131"/>
      <c r="N518" s="68"/>
      <c r="AM518" s="5"/>
      <c r="AN518" s="5"/>
    </row>
    <row r="519" spans="1:40" ht="280.8" x14ac:dyDescent="0.3">
      <c r="A519" s="366">
        <v>71</v>
      </c>
      <c r="B519" s="383" t="str">
        <f t="shared" si="34"/>
        <v/>
      </c>
      <c r="C519" s="384" t="str">
        <f ca="1">TEXT(IFERROR(INDEX('Overview - Section A'!$A$37:$A$44,MATCH(G519,'Overview - Section A'!$U$37:$U$44,0)),""),"d-mmm-yy") &amp;" to " &amp; TEXT(IFERROR(INDEX('Overview - Section A'!$E$37:$E$44,MATCH(G519,'Overview - Section A'!$U$37:$U$44,0)),""),"d-mmm-yy")</f>
        <v>1-Jul-20 to 31-Dec-20</v>
      </c>
      <c r="D519" s="461"/>
      <c r="E519" s="461"/>
      <c r="F519" s="458" t="str">
        <f t="shared" si="35"/>
        <v/>
      </c>
      <c r="G519" s="462" t="s">
        <v>420</v>
      </c>
      <c r="H519" s="462"/>
      <c r="I519" s="463" t="b">
        <f t="shared" si="36"/>
        <v>1</v>
      </c>
      <c r="J519" s="463" t="b">
        <f t="shared" si="37"/>
        <v>0</v>
      </c>
      <c r="K519" s="463" t="str">
        <f t="shared" si="38"/>
        <v>a1N36000004vIgkEAE</v>
      </c>
      <c r="L519" s="464" t="s">
        <v>1419</v>
      </c>
      <c r="M519" s="131"/>
      <c r="N519" s="68"/>
      <c r="AM519" s="5"/>
      <c r="AN519" s="5"/>
    </row>
    <row r="520" spans="1:40" ht="280.8" x14ac:dyDescent="0.3">
      <c r="A520" s="366">
        <v>72</v>
      </c>
      <c r="B520" s="383" t="str">
        <f t="shared" si="34"/>
        <v/>
      </c>
      <c r="C520" s="384" t="str">
        <f ca="1">TEXT(IFERROR(INDEX('Overview - Section A'!$A$37:$A$44,MATCH(G520,'Overview - Section A'!$U$37:$U$44,0)),""),"d-mmm-yy") &amp;" to " &amp; TEXT(IFERROR(INDEX('Overview - Section A'!$E$37:$E$44,MATCH(G520,'Overview - Section A'!$U$37:$U$44,0)),""),"d-mmm-yy")</f>
        <v>1-Jan-18 to 30-Jun-18</v>
      </c>
      <c r="D520" s="461"/>
      <c r="E520" s="461"/>
      <c r="F520" s="458" t="str">
        <f t="shared" si="35"/>
        <v/>
      </c>
      <c r="G520" s="462" t="s">
        <v>410</v>
      </c>
      <c r="H520" s="462"/>
      <c r="I520" s="463" t="b">
        <f t="shared" si="36"/>
        <v>1</v>
      </c>
      <c r="J520" s="463" t="b">
        <f t="shared" si="37"/>
        <v>0</v>
      </c>
      <c r="K520" s="463" t="str">
        <f t="shared" si="38"/>
        <v>a1N36000004vIglEAE</v>
      </c>
      <c r="L520" s="464" t="s">
        <v>1420</v>
      </c>
      <c r="M520" s="131"/>
      <c r="N520" s="68"/>
      <c r="AM520" s="5"/>
      <c r="AN520" s="5"/>
    </row>
    <row r="521" spans="1:40" ht="280.8" x14ac:dyDescent="0.3">
      <c r="A521" s="366">
        <v>72</v>
      </c>
      <c r="B521" s="383" t="str">
        <f t="shared" si="34"/>
        <v/>
      </c>
      <c r="C521" s="384" t="str">
        <f ca="1">TEXT(IFERROR(INDEX('Overview - Section A'!$A$37:$A$44,MATCH(G521,'Overview - Section A'!$U$37:$U$44,0)),""),"d-mmm-yy") &amp;" to " &amp; TEXT(IFERROR(INDEX('Overview - Section A'!$E$37:$E$44,MATCH(G521,'Overview - Section A'!$U$37:$U$44,0)),""),"d-mmm-yy")</f>
        <v>1-Jul-18 to 31-Dec-18</v>
      </c>
      <c r="D521" s="461"/>
      <c r="E521" s="461"/>
      <c r="F521" s="458" t="str">
        <f t="shared" si="35"/>
        <v/>
      </c>
      <c r="G521" s="462" t="s">
        <v>412</v>
      </c>
      <c r="H521" s="462"/>
      <c r="I521" s="463" t="b">
        <f t="shared" si="36"/>
        <v>1</v>
      </c>
      <c r="J521" s="463" t="b">
        <f t="shared" si="37"/>
        <v>0</v>
      </c>
      <c r="K521" s="463" t="str">
        <f t="shared" si="38"/>
        <v>a1N36000004vIglEAE</v>
      </c>
      <c r="L521" s="464" t="s">
        <v>1421</v>
      </c>
      <c r="M521" s="131"/>
      <c r="N521" s="68"/>
      <c r="AM521" s="5"/>
      <c r="AN521" s="5"/>
    </row>
    <row r="522" spans="1:40" ht="280.8" x14ac:dyDescent="0.3">
      <c r="A522" s="366">
        <v>72</v>
      </c>
      <c r="B522" s="383" t="str">
        <f t="shared" si="34"/>
        <v/>
      </c>
      <c r="C522" s="384" t="str">
        <f ca="1">TEXT(IFERROR(INDEX('Overview - Section A'!$A$37:$A$44,MATCH(G522,'Overview - Section A'!$U$37:$U$44,0)),""),"d-mmm-yy") &amp;" to " &amp; TEXT(IFERROR(INDEX('Overview - Section A'!$E$37:$E$44,MATCH(G522,'Overview - Section A'!$U$37:$U$44,0)),""),"d-mmm-yy")</f>
        <v>1-Jan-19 to 30-Jun-19</v>
      </c>
      <c r="D522" s="461"/>
      <c r="E522" s="461"/>
      <c r="F522" s="458" t="str">
        <f t="shared" si="35"/>
        <v/>
      </c>
      <c r="G522" s="462" t="s">
        <v>414</v>
      </c>
      <c r="H522" s="462"/>
      <c r="I522" s="463" t="b">
        <f t="shared" si="36"/>
        <v>1</v>
      </c>
      <c r="J522" s="463" t="b">
        <f t="shared" si="37"/>
        <v>0</v>
      </c>
      <c r="K522" s="463" t="str">
        <f t="shared" si="38"/>
        <v>a1N36000004vIglEAE</v>
      </c>
      <c r="L522" s="464" t="s">
        <v>1422</v>
      </c>
      <c r="M522" s="131"/>
      <c r="N522" s="68"/>
      <c r="AM522" s="5"/>
      <c r="AN522" s="5"/>
    </row>
    <row r="523" spans="1:40" ht="280.8" x14ac:dyDescent="0.3">
      <c r="A523" s="366">
        <v>72</v>
      </c>
      <c r="B523" s="383" t="str">
        <f t="shared" si="34"/>
        <v/>
      </c>
      <c r="C523" s="384" t="str">
        <f ca="1">TEXT(IFERROR(INDEX('Overview - Section A'!$A$37:$A$44,MATCH(G523,'Overview - Section A'!$U$37:$U$44,0)),""),"d-mmm-yy") &amp;" to " &amp; TEXT(IFERROR(INDEX('Overview - Section A'!$E$37:$E$44,MATCH(G523,'Overview - Section A'!$U$37:$U$44,0)),""),"d-mmm-yy")</f>
        <v>1-Jul-19 to 31-Dec-19</v>
      </c>
      <c r="D523" s="461"/>
      <c r="E523" s="461"/>
      <c r="F523" s="458" t="str">
        <f t="shared" si="35"/>
        <v/>
      </c>
      <c r="G523" s="462" t="s">
        <v>416</v>
      </c>
      <c r="H523" s="462"/>
      <c r="I523" s="463" t="b">
        <f t="shared" si="36"/>
        <v>1</v>
      </c>
      <c r="J523" s="463" t="b">
        <f t="shared" si="37"/>
        <v>0</v>
      </c>
      <c r="K523" s="463" t="str">
        <f t="shared" si="38"/>
        <v>a1N36000004vIglEAE</v>
      </c>
      <c r="L523" s="464" t="s">
        <v>1423</v>
      </c>
      <c r="M523" s="131"/>
      <c r="N523" s="68"/>
      <c r="AM523" s="5"/>
      <c r="AN523" s="5"/>
    </row>
    <row r="524" spans="1:40" ht="280.8" x14ac:dyDescent="0.3">
      <c r="A524" s="366">
        <v>72</v>
      </c>
      <c r="B524" s="383" t="str">
        <f t="shared" si="34"/>
        <v/>
      </c>
      <c r="C524" s="384" t="str">
        <f ca="1">TEXT(IFERROR(INDEX('Overview - Section A'!$A$37:$A$44,MATCH(G524,'Overview - Section A'!$U$37:$U$44,0)),""),"d-mmm-yy") &amp;" to " &amp; TEXT(IFERROR(INDEX('Overview - Section A'!$E$37:$E$44,MATCH(G524,'Overview - Section A'!$U$37:$U$44,0)),""),"d-mmm-yy")</f>
        <v>1-Jan-20 to 30-Jun-20</v>
      </c>
      <c r="D524" s="461"/>
      <c r="E524" s="461"/>
      <c r="F524" s="458" t="str">
        <f t="shared" si="35"/>
        <v/>
      </c>
      <c r="G524" s="462" t="s">
        <v>418</v>
      </c>
      <c r="H524" s="462"/>
      <c r="I524" s="463" t="b">
        <f t="shared" si="36"/>
        <v>1</v>
      </c>
      <c r="J524" s="463" t="b">
        <f t="shared" si="37"/>
        <v>0</v>
      </c>
      <c r="K524" s="463" t="str">
        <f t="shared" si="38"/>
        <v>a1N36000004vIglEAE</v>
      </c>
      <c r="L524" s="464" t="s">
        <v>1424</v>
      </c>
      <c r="M524" s="131"/>
      <c r="N524" s="68"/>
      <c r="AM524" s="5"/>
      <c r="AN524" s="5"/>
    </row>
    <row r="525" spans="1:40" ht="280.8" x14ac:dyDescent="0.3">
      <c r="A525" s="366">
        <v>72</v>
      </c>
      <c r="B525" s="383" t="str">
        <f t="shared" si="34"/>
        <v/>
      </c>
      <c r="C525" s="384" t="str">
        <f ca="1">TEXT(IFERROR(INDEX('Overview - Section A'!$A$37:$A$44,MATCH(G525,'Overview - Section A'!$U$37:$U$44,0)),""),"d-mmm-yy") &amp;" to " &amp; TEXT(IFERROR(INDEX('Overview - Section A'!$E$37:$E$44,MATCH(G525,'Overview - Section A'!$U$37:$U$44,0)),""),"d-mmm-yy")</f>
        <v>1-Jul-20 to 31-Dec-20</v>
      </c>
      <c r="D525" s="461"/>
      <c r="E525" s="461"/>
      <c r="F525" s="458" t="str">
        <f t="shared" si="35"/>
        <v/>
      </c>
      <c r="G525" s="462" t="s">
        <v>420</v>
      </c>
      <c r="H525" s="462"/>
      <c r="I525" s="463" t="b">
        <f t="shared" si="36"/>
        <v>1</v>
      </c>
      <c r="J525" s="463" t="b">
        <f t="shared" si="37"/>
        <v>0</v>
      </c>
      <c r="K525" s="463" t="str">
        <f t="shared" si="38"/>
        <v>a1N36000004vIglEAE</v>
      </c>
      <c r="L525" s="464" t="s">
        <v>1425</v>
      </c>
      <c r="M525" s="131"/>
      <c r="N525" s="68"/>
      <c r="AM525" s="5"/>
      <c r="AN525" s="5"/>
    </row>
    <row r="526" spans="1:40" ht="280.8" x14ac:dyDescent="0.3">
      <c r="A526" s="366">
        <v>73</v>
      </c>
      <c r="B526" s="383" t="str">
        <f t="shared" si="34"/>
        <v/>
      </c>
      <c r="C526" s="384" t="str">
        <f ca="1">TEXT(IFERROR(INDEX('Overview - Section A'!$A$37:$A$44,MATCH(G526,'Overview - Section A'!$U$37:$U$44,0)),""),"d-mmm-yy") &amp;" to " &amp; TEXT(IFERROR(INDEX('Overview - Section A'!$E$37:$E$44,MATCH(G526,'Overview - Section A'!$U$37:$U$44,0)),""),"d-mmm-yy")</f>
        <v>1-Jan-18 to 30-Jun-18</v>
      </c>
      <c r="D526" s="461"/>
      <c r="E526" s="461"/>
      <c r="F526" s="458" t="str">
        <f t="shared" si="35"/>
        <v/>
      </c>
      <c r="G526" s="462" t="s">
        <v>410</v>
      </c>
      <c r="H526" s="462"/>
      <c r="I526" s="463" t="b">
        <f t="shared" si="36"/>
        <v>1</v>
      </c>
      <c r="J526" s="463" t="b">
        <f t="shared" si="37"/>
        <v>0</v>
      </c>
      <c r="K526" s="463" t="str">
        <f t="shared" si="38"/>
        <v>a1N36000004vIgmEAE</v>
      </c>
      <c r="L526" s="464" t="s">
        <v>1426</v>
      </c>
      <c r="M526" s="131"/>
      <c r="N526" s="68"/>
      <c r="AM526" s="5"/>
      <c r="AN526" s="5"/>
    </row>
    <row r="527" spans="1:40" ht="280.8" x14ac:dyDescent="0.3">
      <c r="A527" s="366">
        <v>73</v>
      </c>
      <c r="B527" s="383" t="str">
        <f t="shared" si="34"/>
        <v/>
      </c>
      <c r="C527" s="384" t="str">
        <f ca="1">TEXT(IFERROR(INDEX('Overview - Section A'!$A$37:$A$44,MATCH(G527,'Overview - Section A'!$U$37:$U$44,0)),""),"d-mmm-yy") &amp;" to " &amp; TEXT(IFERROR(INDEX('Overview - Section A'!$E$37:$E$44,MATCH(G527,'Overview - Section A'!$U$37:$U$44,0)),""),"d-mmm-yy")</f>
        <v>1-Jul-18 to 31-Dec-18</v>
      </c>
      <c r="D527" s="461"/>
      <c r="E527" s="461"/>
      <c r="F527" s="458" t="str">
        <f t="shared" si="35"/>
        <v/>
      </c>
      <c r="G527" s="462" t="s">
        <v>412</v>
      </c>
      <c r="H527" s="462"/>
      <c r="I527" s="463" t="b">
        <f t="shared" si="36"/>
        <v>1</v>
      </c>
      <c r="J527" s="463" t="b">
        <f t="shared" si="37"/>
        <v>0</v>
      </c>
      <c r="K527" s="463" t="str">
        <f t="shared" si="38"/>
        <v>a1N36000004vIgmEAE</v>
      </c>
      <c r="L527" s="464" t="s">
        <v>1427</v>
      </c>
      <c r="M527" s="131"/>
      <c r="N527" s="68"/>
      <c r="AM527" s="5"/>
      <c r="AN527" s="5"/>
    </row>
    <row r="528" spans="1:40" ht="280.8" x14ac:dyDescent="0.3">
      <c r="A528" s="366">
        <v>73</v>
      </c>
      <c r="B528" s="383" t="str">
        <f t="shared" si="34"/>
        <v/>
      </c>
      <c r="C528" s="384" t="str">
        <f ca="1">TEXT(IFERROR(INDEX('Overview - Section A'!$A$37:$A$44,MATCH(G528,'Overview - Section A'!$U$37:$U$44,0)),""),"d-mmm-yy") &amp;" to " &amp; TEXT(IFERROR(INDEX('Overview - Section A'!$E$37:$E$44,MATCH(G528,'Overview - Section A'!$U$37:$U$44,0)),""),"d-mmm-yy")</f>
        <v>1-Jan-19 to 30-Jun-19</v>
      </c>
      <c r="D528" s="461"/>
      <c r="E528" s="461"/>
      <c r="F528" s="458" t="str">
        <f t="shared" si="35"/>
        <v/>
      </c>
      <c r="G528" s="462" t="s">
        <v>414</v>
      </c>
      <c r="H528" s="462"/>
      <c r="I528" s="463" t="b">
        <f t="shared" si="36"/>
        <v>1</v>
      </c>
      <c r="J528" s="463" t="b">
        <f t="shared" si="37"/>
        <v>0</v>
      </c>
      <c r="K528" s="463" t="str">
        <f t="shared" si="38"/>
        <v>a1N36000004vIgmEAE</v>
      </c>
      <c r="L528" s="464" t="s">
        <v>1428</v>
      </c>
      <c r="M528" s="131"/>
      <c r="N528" s="68"/>
      <c r="AM528" s="5"/>
      <c r="AN528" s="5"/>
    </row>
    <row r="529" spans="1:40" ht="280.8" x14ac:dyDescent="0.3">
      <c r="A529" s="366">
        <v>73</v>
      </c>
      <c r="B529" s="383" t="str">
        <f t="shared" si="34"/>
        <v/>
      </c>
      <c r="C529" s="384" t="str">
        <f ca="1">TEXT(IFERROR(INDEX('Overview - Section A'!$A$37:$A$44,MATCH(G529,'Overview - Section A'!$U$37:$U$44,0)),""),"d-mmm-yy") &amp;" to " &amp; TEXT(IFERROR(INDEX('Overview - Section A'!$E$37:$E$44,MATCH(G529,'Overview - Section A'!$U$37:$U$44,0)),""),"d-mmm-yy")</f>
        <v>1-Jul-19 to 31-Dec-19</v>
      </c>
      <c r="D529" s="461"/>
      <c r="E529" s="461"/>
      <c r="F529" s="458" t="str">
        <f t="shared" si="35"/>
        <v/>
      </c>
      <c r="G529" s="462" t="s">
        <v>416</v>
      </c>
      <c r="H529" s="462"/>
      <c r="I529" s="463" t="b">
        <f t="shared" si="36"/>
        <v>1</v>
      </c>
      <c r="J529" s="463" t="b">
        <f t="shared" si="37"/>
        <v>0</v>
      </c>
      <c r="K529" s="463" t="str">
        <f t="shared" si="38"/>
        <v>a1N36000004vIgmEAE</v>
      </c>
      <c r="L529" s="464" t="s">
        <v>1429</v>
      </c>
      <c r="M529" s="131"/>
      <c r="N529" s="68"/>
      <c r="AM529" s="5"/>
      <c r="AN529" s="5"/>
    </row>
    <row r="530" spans="1:40" ht="280.8" x14ac:dyDescent="0.3">
      <c r="A530" s="366">
        <v>73</v>
      </c>
      <c r="B530" s="383" t="str">
        <f t="shared" si="34"/>
        <v/>
      </c>
      <c r="C530" s="384" t="str">
        <f ca="1">TEXT(IFERROR(INDEX('Overview - Section A'!$A$37:$A$44,MATCH(G530,'Overview - Section A'!$U$37:$U$44,0)),""),"d-mmm-yy") &amp;" to " &amp; TEXT(IFERROR(INDEX('Overview - Section A'!$E$37:$E$44,MATCH(G530,'Overview - Section A'!$U$37:$U$44,0)),""),"d-mmm-yy")</f>
        <v>1-Jan-20 to 30-Jun-20</v>
      </c>
      <c r="D530" s="461"/>
      <c r="E530" s="461"/>
      <c r="F530" s="458" t="str">
        <f t="shared" si="35"/>
        <v/>
      </c>
      <c r="G530" s="462" t="s">
        <v>418</v>
      </c>
      <c r="H530" s="462"/>
      <c r="I530" s="463" t="b">
        <f t="shared" si="36"/>
        <v>1</v>
      </c>
      <c r="J530" s="463" t="b">
        <f t="shared" si="37"/>
        <v>0</v>
      </c>
      <c r="K530" s="463" t="str">
        <f t="shared" si="38"/>
        <v>a1N36000004vIgmEAE</v>
      </c>
      <c r="L530" s="464" t="s">
        <v>1430</v>
      </c>
      <c r="M530" s="131"/>
      <c r="N530" s="68"/>
      <c r="AM530" s="5"/>
      <c r="AN530" s="5"/>
    </row>
    <row r="531" spans="1:40" ht="280.8" x14ac:dyDescent="0.3">
      <c r="A531" s="366">
        <v>73</v>
      </c>
      <c r="B531" s="383" t="str">
        <f t="shared" si="34"/>
        <v/>
      </c>
      <c r="C531" s="384" t="str">
        <f ca="1">TEXT(IFERROR(INDEX('Overview - Section A'!$A$37:$A$44,MATCH(G531,'Overview - Section A'!$U$37:$U$44,0)),""),"d-mmm-yy") &amp;" to " &amp; TEXT(IFERROR(INDEX('Overview - Section A'!$E$37:$E$44,MATCH(G531,'Overview - Section A'!$U$37:$U$44,0)),""),"d-mmm-yy")</f>
        <v>1-Jul-20 to 31-Dec-20</v>
      </c>
      <c r="D531" s="461"/>
      <c r="E531" s="461"/>
      <c r="F531" s="458" t="str">
        <f t="shared" si="35"/>
        <v/>
      </c>
      <c r="G531" s="462" t="s">
        <v>420</v>
      </c>
      <c r="H531" s="462"/>
      <c r="I531" s="463" t="b">
        <f t="shared" si="36"/>
        <v>1</v>
      </c>
      <c r="J531" s="463" t="b">
        <f t="shared" si="37"/>
        <v>0</v>
      </c>
      <c r="K531" s="463" t="str">
        <f t="shared" si="38"/>
        <v>a1N36000004vIgmEAE</v>
      </c>
      <c r="L531" s="464" t="s">
        <v>1431</v>
      </c>
      <c r="M531" s="131"/>
      <c r="N531" s="68"/>
      <c r="AM531" s="5"/>
      <c r="AN531" s="5"/>
    </row>
    <row r="532" spans="1:40" ht="280.8" x14ac:dyDescent="0.3">
      <c r="A532" s="366">
        <v>74</v>
      </c>
      <c r="B532" s="383" t="str">
        <f t="shared" si="34"/>
        <v/>
      </c>
      <c r="C532" s="384" t="str">
        <f ca="1">TEXT(IFERROR(INDEX('Overview - Section A'!$A$37:$A$44,MATCH(G532,'Overview - Section A'!$U$37:$U$44,0)),""),"d-mmm-yy") &amp;" to " &amp; TEXT(IFERROR(INDEX('Overview - Section A'!$E$37:$E$44,MATCH(G532,'Overview - Section A'!$U$37:$U$44,0)),""),"d-mmm-yy")</f>
        <v>1-Jan-18 to 30-Jun-18</v>
      </c>
      <c r="D532" s="461"/>
      <c r="E532" s="461"/>
      <c r="F532" s="458" t="str">
        <f t="shared" si="35"/>
        <v/>
      </c>
      <c r="G532" s="462" t="s">
        <v>410</v>
      </c>
      <c r="H532" s="462"/>
      <c r="I532" s="463" t="b">
        <f t="shared" si="36"/>
        <v>1</v>
      </c>
      <c r="J532" s="463" t="b">
        <f t="shared" si="37"/>
        <v>0</v>
      </c>
      <c r="K532" s="463" t="str">
        <f t="shared" si="38"/>
        <v>a1N36000004vIgnEAE</v>
      </c>
      <c r="L532" s="464" t="s">
        <v>1432</v>
      </c>
      <c r="M532" s="131"/>
      <c r="N532" s="68"/>
      <c r="AM532" s="5"/>
      <c r="AN532" s="5"/>
    </row>
    <row r="533" spans="1:40" ht="280.8" x14ac:dyDescent="0.3">
      <c r="A533" s="366">
        <v>74</v>
      </c>
      <c r="B533" s="383" t="str">
        <f t="shared" si="34"/>
        <v/>
      </c>
      <c r="C533" s="384" t="str">
        <f ca="1">TEXT(IFERROR(INDEX('Overview - Section A'!$A$37:$A$44,MATCH(G533,'Overview - Section A'!$U$37:$U$44,0)),""),"d-mmm-yy") &amp;" to " &amp; TEXT(IFERROR(INDEX('Overview - Section A'!$E$37:$E$44,MATCH(G533,'Overview - Section A'!$U$37:$U$44,0)),""),"d-mmm-yy")</f>
        <v>1-Jul-18 to 31-Dec-18</v>
      </c>
      <c r="D533" s="461"/>
      <c r="E533" s="461"/>
      <c r="F533" s="458" t="str">
        <f t="shared" si="35"/>
        <v/>
      </c>
      <c r="G533" s="462" t="s">
        <v>412</v>
      </c>
      <c r="H533" s="462"/>
      <c r="I533" s="463" t="b">
        <f t="shared" si="36"/>
        <v>1</v>
      </c>
      <c r="J533" s="463" t="b">
        <f t="shared" si="37"/>
        <v>0</v>
      </c>
      <c r="K533" s="463" t="str">
        <f t="shared" si="38"/>
        <v>a1N36000004vIgnEAE</v>
      </c>
      <c r="L533" s="464" t="s">
        <v>1433</v>
      </c>
      <c r="M533" s="131"/>
      <c r="N533" s="68"/>
      <c r="AM533" s="5"/>
      <c r="AN533" s="5"/>
    </row>
    <row r="534" spans="1:40" ht="280.8" x14ac:dyDescent="0.3">
      <c r="A534" s="366">
        <v>74</v>
      </c>
      <c r="B534" s="383" t="str">
        <f t="shared" si="34"/>
        <v/>
      </c>
      <c r="C534" s="384" t="str">
        <f ca="1">TEXT(IFERROR(INDEX('Overview - Section A'!$A$37:$A$44,MATCH(G534,'Overview - Section A'!$U$37:$U$44,0)),""),"d-mmm-yy") &amp;" to " &amp; TEXT(IFERROR(INDEX('Overview - Section A'!$E$37:$E$44,MATCH(G534,'Overview - Section A'!$U$37:$U$44,0)),""),"d-mmm-yy")</f>
        <v>1-Jan-19 to 30-Jun-19</v>
      </c>
      <c r="D534" s="461"/>
      <c r="E534" s="461"/>
      <c r="F534" s="458" t="str">
        <f t="shared" si="35"/>
        <v/>
      </c>
      <c r="G534" s="462" t="s">
        <v>414</v>
      </c>
      <c r="H534" s="462"/>
      <c r="I534" s="463" t="b">
        <f t="shared" si="36"/>
        <v>1</v>
      </c>
      <c r="J534" s="463" t="b">
        <f t="shared" si="37"/>
        <v>0</v>
      </c>
      <c r="K534" s="463" t="str">
        <f t="shared" si="38"/>
        <v>a1N36000004vIgnEAE</v>
      </c>
      <c r="L534" s="464" t="s">
        <v>1434</v>
      </c>
      <c r="M534" s="131"/>
      <c r="N534" s="68"/>
      <c r="AM534" s="5"/>
      <c r="AN534" s="5"/>
    </row>
    <row r="535" spans="1:40" ht="280.8" x14ac:dyDescent="0.3">
      <c r="A535" s="366">
        <v>74</v>
      </c>
      <c r="B535" s="383" t="str">
        <f t="shared" si="34"/>
        <v/>
      </c>
      <c r="C535" s="384" t="str">
        <f ca="1">TEXT(IFERROR(INDEX('Overview - Section A'!$A$37:$A$44,MATCH(G535,'Overview - Section A'!$U$37:$U$44,0)),""),"d-mmm-yy") &amp;" to " &amp; TEXT(IFERROR(INDEX('Overview - Section A'!$E$37:$E$44,MATCH(G535,'Overview - Section A'!$U$37:$U$44,0)),""),"d-mmm-yy")</f>
        <v>1-Jul-19 to 31-Dec-19</v>
      </c>
      <c r="D535" s="461"/>
      <c r="E535" s="461"/>
      <c r="F535" s="458" t="str">
        <f t="shared" si="35"/>
        <v/>
      </c>
      <c r="G535" s="462" t="s">
        <v>416</v>
      </c>
      <c r="H535" s="462"/>
      <c r="I535" s="463" t="b">
        <f t="shared" si="36"/>
        <v>1</v>
      </c>
      <c r="J535" s="463" t="b">
        <f t="shared" si="37"/>
        <v>0</v>
      </c>
      <c r="K535" s="463" t="str">
        <f t="shared" si="38"/>
        <v>a1N36000004vIgnEAE</v>
      </c>
      <c r="L535" s="464" t="s">
        <v>1435</v>
      </c>
      <c r="M535" s="131"/>
      <c r="N535" s="68"/>
      <c r="AM535" s="5"/>
      <c r="AN535" s="5"/>
    </row>
    <row r="536" spans="1:40" ht="280.8" x14ac:dyDescent="0.3">
      <c r="A536" s="366">
        <v>74</v>
      </c>
      <c r="B536" s="383" t="str">
        <f t="shared" si="34"/>
        <v/>
      </c>
      <c r="C536" s="384" t="str">
        <f ca="1">TEXT(IFERROR(INDEX('Overview - Section A'!$A$37:$A$44,MATCH(G536,'Overview - Section A'!$U$37:$U$44,0)),""),"d-mmm-yy") &amp;" to " &amp; TEXT(IFERROR(INDEX('Overview - Section A'!$E$37:$E$44,MATCH(G536,'Overview - Section A'!$U$37:$U$44,0)),""),"d-mmm-yy")</f>
        <v>1-Jan-20 to 30-Jun-20</v>
      </c>
      <c r="D536" s="461"/>
      <c r="E536" s="461"/>
      <c r="F536" s="458" t="str">
        <f t="shared" si="35"/>
        <v/>
      </c>
      <c r="G536" s="462" t="s">
        <v>418</v>
      </c>
      <c r="H536" s="462"/>
      <c r="I536" s="463" t="b">
        <f t="shared" si="36"/>
        <v>1</v>
      </c>
      <c r="J536" s="463" t="b">
        <f t="shared" si="37"/>
        <v>0</v>
      </c>
      <c r="K536" s="463" t="str">
        <f t="shared" si="38"/>
        <v>a1N36000004vIgnEAE</v>
      </c>
      <c r="L536" s="464" t="s">
        <v>1436</v>
      </c>
      <c r="M536" s="131"/>
      <c r="N536" s="68"/>
      <c r="AM536" s="5"/>
      <c r="AN536" s="5"/>
    </row>
    <row r="537" spans="1:40" ht="280.8" x14ac:dyDescent="0.3">
      <c r="A537" s="366">
        <v>74</v>
      </c>
      <c r="B537" s="383" t="str">
        <f t="shared" si="34"/>
        <v/>
      </c>
      <c r="C537" s="384" t="str">
        <f ca="1">TEXT(IFERROR(INDEX('Overview - Section A'!$A$37:$A$44,MATCH(G537,'Overview - Section A'!$U$37:$U$44,0)),""),"d-mmm-yy") &amp;" to " &amp; TEXT(IFERROR(INDEX('Overview - Section A'!$E$37:$E$44,MATCH(G537,'Overview - Section A'!$U$37:$U$44,0)),""),"d-mmm-yy")</f>
        <v>1-Jul-20 to 31-Dec-20</v>
      </c>
      <c r="D537" s="461"/>
      <c r="E537" s="461"/>
      <c r="F537" s="458" t="str">
        <f t="shared" si="35"/>
        <v/>
      </c>
      <c r="G537" s="462" t="s">
        <v>420</v>
      </c>
      <c r="H537" s="462"/>
      <c r="I537" s="463" t="b">
        <f t="shared" si="36"/>
        <v>1</v>
      </c>
      <c r="J537" s="463" t="b">
        <f t="shared" si="37"/>
        <v>0</v>
      </c>
      <c r="K537" s="463" t="str">
        <f t="shared" si="38"/>
        <v>a1N36000004vIgnEAE</v>
      </c>
      <c r="L537" s="464" t="s">
        <v>1437</v>
      </c>
      <c r="M537" s="131"/>
      <c r="N537" s="68"/>
      <c r="AM537" s="5"/>
      <c r="AN537" s="5"/>
    </row>
    <row r="538" spans="1:40" ht="280.8" x14ac:dyDescent="0.3">
      <c r="A538" s="366">
        <v>75</v>
      </c>
      <c r="B538" s="383" t="str">
        <f t="shared" si="34"/>
        <v/>
      </c>
      <c r="C538" s="384" t="str">
        <f ca="1">TEXT(IFERROR(INDEX('Overview - Section A'!$A$37:$A$44,MATCH(G538,'Overview - Section A'!$U$37:$U$44,0)),""),"d-mmm-yy") &amp;" to " &amp; TEXT(IFERROR(INDEX('Overview - Section A'!$E$37:$E$44,MATCH(G538,'Overview - Section A'!$U$37:$U$44,0)),""),"d-mmm-yy")</f>
        <v>1-Jan-18 to 30-Jun-18</v>
      </c>
      <c r="D538" s="461"/>
      <c r="E538" s="461"/>
      <c r="F538" s="458" t="str">
        <f t="shared" si="35"/>
        <v/>
      </c>
      <c r="G538" s="462" t="s">
        <v>410</v>
      </c>
      <c r="H538" s="462"/>
      <c r="I538" s="463" t="b">
        <f t="shared" si="36"/>
        <v>1</v>
      </c>
      <c r="J538" s="463" t="b">
        <f t="shared" si="37"/>
        <v>0</v>
      </c>
      <c r="K538" s="463" t="str">
        <f t="shared" si="38"/>
        <v>a1N36000004vIgoEAE</v>
      </c>
      <c r="L538" s="464" t="s">
        <v>1438</v>
      </c>
      <c r="M538" s="131"/>
      <c r="N538" s="68"/>
      <c r="AM538" s="5"/>
      <c r="AN538" s="5"/>
    </row>
    <row r="539" spans="1:40" ht="280.8" x14ac:dyDescent="0.3">
      <c r="A539" s="366">
        <v>75</v>
      </c>
      <c r="B539" s="383" t="str">
        <f t="shared" si="34"/>
        <v/>
      </c>
      <c r="C539" s="384" t="str">
        <f ca="1">TEXT(IFERROR(INDEX('Overview - Section A'!$A$37:$A$44,MATCH(G539,'Overview - Section A'!$U$37:$U$44,0)),""),"d-mmm-yy") &amp;" to " &amp; TEXT(IFERROR(INDEX('Overview - Section A'!$E$37:$E$44,MATCH(G539,'Overview - Section A'!$U$37:$U$44,0)),""),"d-mmm-yy")</f>
        <v>1-Jul-18 to 31-Dec-18</v>
      </c>
      <c r="D539" s="461"/>
      <c r="E539" s="461"/>
      <c r="F539" s="458" t="str">
        <f t="shared" si="35"/>
        <v/>
      </c>
      <c r="G539" s="462" t="s">
        <v>412</v>
      </c>
      <c r="H539" s="462"/>
      <c r="I539" s="463" t="b">
        <f t="shared" si="36"/>
        <v>1</v>
      </c>
      <c r="J539" s="463" t="b">
        <f t="shared" si="37"/>
        <v>0</v>
      </c>
      <c r="K539" s="463" t="str">
        <f t="shared" si="38"/>
        <v>a1N36000004vIgoEAE</v>
      </c>
      <c r="L539" s="464" t="s">
        <v>1439</v>
      </c>
      <c r="M539" s="131"/>
      <c r="N539" s="68"/>
      <c r="AM539" s="5"/>
      <c r="AN539" s="5"/>
    </row>
    <row r="540" spans="1:40" ht="280.8" x14ac:dyDescent="0.3">
      <c r="A540" s="366">
        <v>75</v>
      </c>
      <c r="B540" s="383" t="str">
        <f t="shared" si="34"/>
        <v/>
      </c>
      <c r="C540" s="384" t="str">
        <f ca="1">TEXT(IFERROR(INDEX('Overview - Section A'!$A$37:$A$44,MATCH(G540,'Overview - Section A'!$U$37:$U$44,0)),""),"d-mmm-yy") &amp;" to " &amp; TEXT(IFERROR(INDEX('Overview - Section A'!$E$37:$E$44,MATCH(G540,'Overview - Section A'!$U$37:$U$44,0)),""),"d-mmm-yy")</f>
        <v>1-Jan-19 to 30-Jun-19</v>
      </c>
      <c r="D540" s="461"/>
      <c r="E540" s="461"/>
      <c r="F540" s="458" t="str">
        <f t="shared" si="35"/>
        <v/>
      </c>
      <c r="G540" s="462" t="s">
        <v>414</v>
      </c>
      <c r="H540" s="462"/>
      <c r="I540" s="463" t="b">
        <f t="shared" si="36"/>
        <v>1</v>
      </c>
      <c r="J540" s="463" t="b">
        <f t="shared" si="37"/>
        <v>0</v>
      </c>
      <c r="K540" s="463" t="str">
        <f t="shared" si="38"/>
        <v>a1N36000004vIgoEAE</v>
      </c>
      <c r="L540" s="464" t="s">
        <v>1440</v>
      </c>
      <c r="M540" s="131"/>
      <c r="N540" s="68"/>
      <c r="AM540" s="5"/>
      <c r="AN540" s="5"/>
    </row>
    <row r="541" spans="1:40" ht="280.8" x14ac:dyDescent="0.3">
      <c r="A541" s="366">
        <v>75</v>
      </c>
      <c r="B541" s="383" t="str">
        <f t="shared" si="34"/>
        <v/>
      </c>
      <c r="C541" s="384" t="str">
        <f ca="1">TEXT(IFERROR(INDEX('Overview - Section A'!$A$37:$A$44,MATCH(G541,'Overview - Section A'!$U$37:$U$44,0)),""),"d-mmm-yy") &amp;" to " &amp; TEXT(IFERROR(INDEX('Overview - Section A'!$E$37:$E$44,MATCH(G541,'Overview - Section A'!$U$37:$U$44,0)),""),"d-mmm-yy")</f>
        <v>1-Jul-19 to 31-Dec-19</v>
      </c>
      <c r="D541" s="461"/>
      <c r="E541" s="461"/>
      <c r="F541" s="458" t="str">
        <f t="shared" si="35"/>
        <v/>
      </c>
      <c r="G541" s="462" t="s">
        <v>416</v>
      </c>
      <c r="H541" s="462"/>
      <c r="I541" s="463" t="b">
        <f t="shared" si="36"/>
        <v>1</v>
      </c>
      <c r="J541" s="463" t="b">
        <f t="shared" si="37"/>
        <v>0</v>
      </c>
      <c r="K541" s="463" t="str">
        <f t="shared" si="38"/>
        <v>a1N36000004vIgoEAE</v>
      </c>
      <c r="L541" s="464" t="s">
        <v>1441</v>
      </c>
      <c r="M541" s="131"/>
      <c r="N541" s="68"/>
      <c r="AM541" s="5"/>
      <c r="AN541" s="5"/>
    </row>
    <row r="542" spans="1:40" ht="280.8" x14ac:dyDescent="0.3">
      <c r="A542" s="366">
        <v>75</v>
      </c>
      <c r="B542" s="383" t="str">
        <f t="shared" ref="B542:B573" si="39">IF(A542=A541,"",IF(VLOOKUP(A542,$A$8:$D$90,4,FALSE)=0,"",VLOOKUP(A542,$A$8:$D$90,4,FALSE)))</f>
        <v/>
      </c>
      <c r="C542" s="384" t="str">
        <f ca="1">TEXT(IFERROR(INDEX('Overview - Section A'!$A$37:$A$44,MATCH(G542,'Overview - Section A'!$U$37:$U$44,0)),""),"d-mmm-yy") &amp;" to " &amp; TEXT(IFERROR(INDEX('Overview - Section A'!$E$37:$E$44,MATCH(G542,'Overview - Section A'!$U$37:$U$44,0)),""),"d-mmm-yy")</f>
        <v>1-Jan-20 to 30-Jun-20</v>
      </c>
      <c r="D542" s="461"/>
      <c r="E542" s="461"/>
      <c r="F542" s="458" t="str">
        <f t="shared" ref="F542:F573" si="40">IF(VLOOKUP(A542,$A$8:$D$90,4,FALSE)=0,"",VLOOKUP(A542,$A$8:$D$90,4,FALSE))</f>
        <v/>
      </c>
      <c r="G542" s="462" t="s">
        <v>418</v>
      </c>
      <c r="H542" s="462"/>
      <c r="I542" s="463" t="b">
        <f t="shared" ref="I542:I573" si="41">IFERROR(TRUE,FALSE)</f>
        <v>1</v>
      </c>
      <c r="J542" s="463" t="b">
        <f t="shared" ref="J542:J573" si="42">IFERROR(IF(VLOOKUP(A542,$A$8:$D$90,4,FALSE)&lt;&gt;"",TRUE,FALSE),FALSE)</f>
        <v>0</v>
      </c>
      <c r="K542" s="463" t="str">
        <f t="shared" ref="K542:K573" si="43">IFERROR(VLOOKUP(A542,$A$8:$T$90,20,FALSE),"")</f>
        <v>a1N36000004vIgoEAE</v>
      </c>
      <c r="L542" s="464" t="s">
        <v>1442</v>
      </c>
      <c r="M542" s="131"/>
      <c r="N542" s="68"/>
      <c r="AM542" s="5"/>
      <c r="AN542" s="5"/>
    </row>
    <row r="543" spans="1:40" ht="280.8" x14ac:dyDescent="0.3">
      <c r="A543" s="366">
        <v>75</v>
      </c>
      <c r="B543" s="383" t="str">
        <f t="shared" si="39"/>
        <v/>
      </c>
      <c r="C543" s="384" t="str">
        <f ca="1">TEXT(IFERROR(INDEX('Overview - Section A'!$A$37:$A$44,MATCH(G543,'Overview - Section A'!$U$37:$U$44,0)),""),"d-mmm-yy") &amp;" to " &amp; TEXT(IFERROR(INDEX('Overview - Section A'!$E$37:$E$44,MATCH(G543,'Overview - Section A'!$U$37:$U$44,0)),""),"d-mmm-yy")</f>
        <v>1-Jul-20 to 31-Dec-20</v>
      </c>
      <c r="D543" s="461"/>
      <c r="E543" s="461"/>
      <c r="F543" s="458" t="str">
        <f t="shared" si="40"/>
        <v/>
      </c>
      <c r="G543" s="462" t="s">
        <v>420</v>
      </c>
      <c r="H543" s="462"/>
      <c r="I543" s="463" t="b">
        <f t="shared" si="41"/>
        <v>1</v>
      </c>
      <c r="J543" s="463" t="b">
        <f t="shared" si="42"/>
        <v>0</v>
      </c>
      <c r="K543" s="463" t="str">
        <f t="shared" si="43"/>
        <v>a1N36000004vIgoEAE</v>
      </c>
      <c r="L543" s="464" t="s">
        <v>1443</v>
      </c>
      <c r="M543" s="131"/>
      <c r="N543" s="68"/>
      <c r="AM543" s="5"/>
      <c r="AN543" s="5"/>
    </row>
    <row r="544" spans="1:40" ht="280.8" x14ac:dyDescent="0.3">
      <c r="A544" s="366">
        <v>76</v>
      </c>
      <c r="B544" s="383" t="str">
        <f t="shared" si="39"/>
        <v/>
      </c>
      <c r="C544" s="384" t="str">
        <f ca="1">TEXT(IFERROR(INDEX('Overview - Section A'!$A$37:$A$44,MATCH(G544,'Overview - Section A'!$U$37:$U$44,0)),""),"d-mmm-yy") &amp;" to " &amp; TEXT(IFERROR(INDEX('Overview - Section A'!$E$37:$E$44,MATCH(G544,'Overview - Section A'!$U$37:$U$44,0)),""),"d-mmm-yy")</f>
        <v>1-Jan-18 to 30-Jun-18</v>
      </c>
      <c r="D544" s="461"/>
      <c r="E544" s="461"/>
      <c r="F544" s="458" t="str">
        <f t="shared" si="40"/>
        <v/>
      </c>
      <c r="G544" s="462" t="s">
        <v>410</v>
      </c>
      <c r="H544" s="462"/>
      <c r="I544" s="463" t="b">
        <f t="shared" si="41"/>
        <v>1</v>
      </c>
      <c r="J544" s="463" t="b">
        <f t="shared" si="42"/>
        <v>0</v>
      </c>
      <c r="K544" s="463" t="str">
        <f t="shared" si="43"/>
        <v>a1N36000004vIgpEAE</v>
      </c>
      <c r="L544" s="464" t="s">
        <v>1444</v>
      </c>
      <c r="M544" s="131"/>
      <c r="N544" s="68"/>
      <c r="AM544" s="5"/>
      <c r="AN544" s="5"/>
    </row>
    <row r="545" spans="1:40" ht="280.8" x14ac:dyDescent="0.3">
      <c r="A545" s="366">
        <v>76</v>
      </c>
      <c r="B545" s="383" t="str">
        <f t="shared" si="39"/>
        <v/>
      </c>
      <c r="C545" s="384" t="str">
        <f ca="1">TEXT(IFERROR(INDEX('Overview - Section A'!$A$37:$A$44,MATCH(G545,'Overview - Section A'!$U$37:$U$44,0)),""),"d-mmm-yy") &amp;" to " &amp; TEXT(IFERROR(INDEX('Overview - Section A'!$E$37:$E$44,MATCH(G545,'Overview - Section A'!$U$37:$U$44,0)),""),"d-mmm-yy")</f>
        <v>1-Jul-18 to 31-Dec-18</v>
      </c>
      <c r="D545" s="461"/>
      <c r="E545" s="461"/>
      <c r="F545" s="458" t="str">
        <f t="shared" si="40"/>
        <v/>
      </c>
      <c r="G545" s="462" t="s">
        <v>412</v>
      </c>
      <c r="H545" s="462"/>
      <c r="I545" s="463" t="b">
        <f t="shared" si="41"/>
        <v>1</v>
      </c>
      <c r="J545" s="463" t="b">
        <f t="shared" si="42"/>
        <v>0</v>
      </c>
      <c r="K545" s="463" t="str">
        <f t="shared" si="43"/>
        <v>a1N36000004vIgpEAE</v>
      </c>
      <c r="L545" s="464" t="s">
        <v>1445</v>
      </c>
      <c r="M545" s="131"/>
      <c r="N545" s="68"/>
      <c r="AM545" s="5"/>
      <c r="AN545" s="5"/>
    </row>
    <row r="546" spans="1:40" ht="280.8" x14ac:dyDescent="0.3">
      <c r="A546" s="366">
        <v>76</v>
      </c>
      <c r="B546" s="383" t="str">
        <f t="shared" si="39"/>
        <v/>
      </c>
      <c r="C546" s="384" t="str">
        <f ca="1">TEXT(IFERROR(INDEX('Overview - Section A'!$A$37:$A$44,MATCH(G546,'Overview - Section A'!$U$37:$U$44,0)),""),"d-mmm-yy") &amp;" to " &amp; TEXT(IFERROR(INDEX('Overview - Section A'!$E$37:$E$44,MATCH(G546,'Overview - Section A'!$U$37:$U$44,0)),""),"d-mmm-yy")</f>
        <v>1-Jan-19 to 30-Jun-19</v>
      </c>
      <c r="D546" s="461"/>
      <c r="E546" s="461"/>
      <c r="F546" s="458" t="str">
        <f t="shared" si="40"/>
        <v/>
      </c>
      <c r="G546" s="462" t="s">
        <v>414</v>
      </c>
      <c r="H546" s="462"/>
      <c r="I546" s="463" t="b">
        <f t="shared" si="41"/>
        <v>1</v>
      </c>
      <c r="J546" s="463" t="b">
        <f t="shared" si="42"/>
        <v>0</v>
      </c>
      <c r="K546" s="463" t="str">
        <f t="shared" si="43"/>
        <v>a1N36000004vIgpEAE</v>
      </c>
      <c r="L546" s="464" t="s">
        <v>1446</v>
      </c>
      <c r="M546" s="131"/>
      <c r="N546" s="68"/>
      <c r="AM546" s="5"/>
      <c r="AN546" s="5"/>
    </row>
    <row r="547" spans="1:40" ht="280.8" x14ac:dyDescent="0.3">
      <c r="A547" s="366">
        <v>76</v>
      </c>
      <c r="B547" s="383" t="str">
        <f t="shared" si="39"/>
        <v/>
      </c>
      <c r="C547" s="384" t="str">
        <f ca="1">TEXT(IFERROR(INDEX('Overview - Section A'!$A$37:$A$44,MATCH(G547,'Overview - Section A'!$U$37:$U$44,0)),""),"d-mmm-yy") &amp;" to " &amp; TEXT(IFERROR(INDEX('Overview - Section A'!$E$37:$E$44,MATCH(G547,'Overview - Section A'!$U$37:$U$44,0)),""),"d-mmm-yy")</f>
        <v>1-Jul-19 to 31-Dec-19</v>
      </c>
      <c r="D547" s="461"/>
      <c r="E547" s="461"/>
      <c r="F547" s="458" t="str">
        <f t="shared" si="40"/>
        <v/>
      </c>
      <c r="G547" s="462" t="s">
        <v>416</v>
      </c>
      <c r="H547" s="462"/>
      <c r="I547" s="463" t="b">
        <f t="shared" si="41"/>
        <v>1</v>
      </c>
      <c r="J547" s="463" t="b">
        <f t="shared" si="42"/>
        <v>0</v>
      </c>
      <c r="K547" s="463" t="str">
        <f t="shared" si="43"/>
        <v>a1N36000004vIgpEAE</v>
      </c>
      <c r="L547" s="464" t="s">
        <v>1447</v>
      </c>
      <c r="M547" s="131"/>
      <c r="N547" s="68"/>
      <c r="AM547" s="5"/>
      <c r="AN547" s="5"/>
    </row>
    <row r="548" spans="1:40" ht="280.8" x14ac:dyDescent="0.3">
      <c r="A548" s="366">
        <v>76</v>
      </c>
      <c r="B548" s="383" t="str">
        <f t="shared" si="39"/>
        <v/>
      </c>
      <c r="C548" s="384" t="str">
        <f ca="1">TEXT(IFERROR(INDEX('Overview - Section A'!$A$37:$A$44,MATCH(G548,'Overview - Section A'!$U$37:$U$44,0)),""),"d-mmm-yy") &amp;" to " &amp; TEXT(IFERROR(INDEX('Overview - Section A'!$E$37:$E$44,MATCH(G548,'Overview - Section A'!$U$37:$U$44,0)),""),"d-mmm-yy")</f>
        <v>1-Jan-20 to 30-Jun-20</v>
      </c>
      <c r="D548" s="461"/>
      <c r="E548" s="461"/>
      <c r="F548" s="458" t="str">
        <f t="shared" si="40"/>
        <v/>
      </c>
      <c r="G548" s="462" t="s">
        <v>418</v>
      </c>
      <c r="H548" s="462"/>
      <c r="I548" s="463" t="b">
        <f t="shared" si="41"/>
        <v>1</v>
      </c>
      <c r="J548" s="463" t="b">
        <f t="shared" si="42"/>
        <v>0</v>
      </c>
      <c r="K548" s="463" t="str">
        <f t="shared" si="43"/>
        <v>a1N36000004vIgpEAE</v>
      </c>
      <c r="L548" s="464" t="s">
        <v>1448</v>
      </c>
      <c r="M548" s="131"/>
      <c r="N548" s="68"/>
      <c r="AM548" s="5"/>
      <c r="AN548" s="5"/>
    </row>
    <row r="549" spans="1:40" ht="280.8" x14ac:dyDescent="0.3">
      <c r="A549" s="366">
        <v>76</v>
      </c>
      <c r="B549" s="383" t="str">
        <f t="shared" si="39"/>
        <v/>
      </c>
      <c r="C549" s="384" t="str">
        <f ca="1">TEXT(IFERROR(INDEX('Overview - Section A'!$A$37:$A$44,MATCH(G549,'Overview - Section A'!$U$37:$U$44,0)),""),"d-mmm-yy") &amp;" to " &amp; TEXT(IFERROR(INDEX('Overview - Section A'!$E$37:$E$44,MATCH(G549,'Overview - Section A'!$U$37:$U$44,0)),""),"d-mmm-yy")</f>
        <v>1-Jul-20 to 31-Dec-20</v>
      </c>
      <c r="D549" s="461"/>
      <c r="E549" s="461"/>
      <c r="F549" s="458" t="str">
        <f t="shared" si="40"/>
        <v/>
      </c>
      <c r="G549" s="462" t="s">
        <v>420</v>
      </c>
      <c r="H549" s="462"/>
      <c r="I549" s="463" t="b">
        <f t="shared" si="41"/>
        <v>1</v>
      </c>
      <c r="J549" s="463" t="b">
        <f t="shared" si="42"/>
        <v>0</v>
      </c>
      <c r="K549" s="463" t="str">
        <f t="shared" si="43"/>
        <v>a1N36000004vIgpEAE</v>
      </c>
      <c r="L549" s="464" t="s">
        <v>1449</v>
      </c>
      <c r="M549" s="131"/>
      <c r="N549" s="68"/>
      <c r="AM549" s="5"/>
      <c r="AN549" s="5"/>
    </row>
    <row r="550" spans="1:40" ht="280.8" x14ac:dyDescent="0.3">
      <c r="A550" s="366">
        <v>77</v>
      </c>
      <c r="B550" s="383" t="str">
        <f t="shared" si="39"/>
        <v/>
      </c>
      <c r="C550" s="384" t="str">
        <f ca="1">TEXT(IFERROR(INDEX('Overview - Section A'!$A$37:$A$44,MATCH(G550,'Overview - Section A'!$U$37:$U$44,0)),""),"d-mmm-yy") &amp;" to " &amp; TEXT(IFERROR(INDEX('Overview - Section A'!$E$37:$E$44,MATCH(G550,'Overview - Section A'!$U$37:$U$44,0)),""),"d-mmm-yy")</f>
        <v>1-Jan-18 to 30-Jun-18</v>
      </c>
      <c r="D550" s="461"/>
      <c r="E550" s="461"/>
      <c r="F550" s="458" t="str">
        <f t="shared" si="40"/>
        <v/>
      </c>
      <c r="G550" s="462" t="s">
        <v>410</v>
      </c>
      <c r="H550" s="462"/>
      <c r="I550" s="463" t="b">
        <f t="shared" si="41"/>
        <v>1</v>
      </c>
      <c r="J550" s="463" t="b">
        <f t="shared" si="42"/>
        <v>0</v>
      </c>
      <c r="K550" s="463" t="str">
        <f t="shared" si="43"/>
        <v>a1N36000004vIgqEAE</v>
      </c>
      <c r="L550" s="464" t="s">
        <v>1450</v>
      </c>
      <c r="M550" s="131"/>
      <c r="N550" s="68"/>
      <c r="AM550" s="5"/>
      <c r="AN550" s="5"/>
    </row>
    <row r="551" spans="1:40" ht="280.8" x14ac:dyDescent="0.3">
      <c r="A551" s="366">
        <v>77</v>
      </c>
      <c r="B551" s="383" t="str">
        <f t="shared" si="39"/>
        <v/>
      </c>
      <c r="C551" s="384" t="str">
        <f ca="1">TEXT(IFERROR(INDEX('Overview - Section A'!$A$37:$A$44,MATCH(G551,'Overview - Section A'!$U$37:$U$44,0)),""),"d-mmm-yy") &amp;" to " &amp; TEXT(IFERROR(INDEX('Overview - Section A'!$E$37:$E$44,MATCH(G551,'Overview - Section A'!$U$37:$U$44,0)),""),"d-mmm-yy")</f>
        <v>1-Jul-18 to 31-Dec-18</v>
      </c>
      <c r="D551" s="461"/>
      <c r="E551" s="461"/>
      <c r="F551" s="458" t="str">
        <f t="shared" si="40"/>
        <v/>
      </c>
      <c r="G551" s="462" t="s">
        <v>412</v>
      </c>
      <c r="H551" s="462"/>
      <c r="I551" s="463" t="b">
        <f t="shared" si="41"/>
        <v>1</v>
      </c>
      <c r="J551" s="463" t="b">
        <f t="shared" si="42"/>
        <v>0</v>
      </c>
      <c r="K551" s="463" t="str">
        <f t="shared" si="43"/>
        <v>a1N36000004vIgqEAE</v>
      </c>
      <c r="L551" s="464" t="s">
        <v>1451</v>
      </c>
      <c r="M551" s="131"/>
      <c r="N551" s="68"/>
      <c r="AM551" s="5"/>
      <c r="AN551" s="5"/>
    </row>
    <row r="552" spans="1:40" ht="280.8" x14ac:dyDescent="0.3">
      <c r="A552" s="366">
        <v>77</v>
      </c>
      <c r="B552" s="383" t="str">
        <f t="shared" si="39"/>
        <v/>
      </c>
      <c r="C552" s="384" t="str">
        <f ca="1">TEXT(IFERROR(INDEX('Overview - Section A'!$A$37:$A$44,MATCH(G552,'Overview - Section A'!$U$37:$U$44,0)),""),"d-mmm-yy") &amp;" to " &amp; TEXT(IFERROR(INDEX('Overview - Section A'!$E$37:$E$44,MATCH(G552,'Overview - Section A'!$U$37:$U$44,0)),""),"d-mmm-yy")</f>
        <v>1-Jan-19 to 30-Jun-19</v>
      </c>
      <c r="D552" s="461"/>
      <c r="E552" s="461"/>
      <c r="F552" s="458" t="str">
        <f t="shared" si="40"/>
        <v/>
      </c>
      <c r="G552" s="462" t="s">
        <v>414</v>
      </c>
      <c r="H552" s="462"/>
      <c r="I552" s="463" t="b">
        <f t="shared" si="41"/>
        <v>1</v>
      </c>
      <c r="J552" s="463" t="b">
        <f t="shared" si="42"/>
        <v>0</v>
      </c>
      <c r="K552" s="463" t="str">
        <f t="shared" si="43"/>
        <v>a1N36000004vIgqEAE</v>
      </c>
      <c r="L552" s="464" t="s">
        <v>1452</v>
      </c>
      <c r="M552" s="131"/>
      <c r="N552" s="68"/>
      <c r="AM552" s="5"/>
      <c r="AN552" s="5"/>
    </row>
    <row r="553" spans="1:40" ht="280.8" x14ac:dyDescent="0.3">
      <c r="A553" s="366">
        <v>77</v>
      </c>
      <c r="B553" s="383" t="str">
        <f t="shared" si="39"/>
        <v/>
      </c>
      <c r="C553" s="384" t="str">
        <f ca="1">TEXT(IFERROR(INDEX('Overview - Section A'!$A$37:$A$44,MATCH(G553,'Overview - Section A'!$U$37:$U$44,0)),""),"d-mmm-yy") &amp;" to " &amp; TEXT(IFERROR(INDEX('Overview - Section A'!$E$37:$E$44,MATCH(G553,'Overview - Section A'!$U$37:$U$44,0)),""),"d-mmm-yy")</f>
        <v>1-Jul-19 to 31-Dec-19</v>
      </c>
      <c r="D553" s="461"/>
      <c r="E553" s="461"/>
      <c r="F553" s="458" t="str">
        <f t="shared" si="40"/>
        <v/>
      </c>
      <c r="G553" s="462" t="s">
        <v>416</v>
      </c>
      <c r="H553" s="462"/>
      <c r="I553" s="463" t="b">
        <f t="shared" si="41"/>
        <v>1</v>
      </c>
      <c r="J553" s="463" t="b">
        <f t="shared" si="42"/>
        <v>0</v>
      </c>
      <c r="K553" s="463" t="str">
        <f t="shared" si="43"/>
        <v>a1N36000004vIgqEAE</v>
      </c>
      <c r="L553" s="464" t="s">
        <v>1453</v>
      </c>
      <c r="M553" s="131"/>
      <c r="N553" s="68"/>
      <c r="AM553" s="5"/>
      <c r="AN553" s="5"/>
    </row>
    <row r="554" spans="1:40" ht="280.8" x14ac:dyDescent="0.3">
      <c r="A554" s="366">
        <v>77</v>
      </c>
      <c r="B554" s="383" t="str">
        <f t="shared" si="39"/>
        <v/>
      </c>
      <c r="C554" s="384" t="str">
        <f ca="1">TEXT(IFERROR(INDEX('Overview - Section A'!$A$37:$A$44,MATCH(G554,'Overview - Section A'!$U$37:$U$44,0)),""),"d-mmm-yy") &amp;" to " &amp; TEXT(IFERROR(INDEX('Overview - Section A'!$E$37:$E$44,MATCH(G554,'Overview - Section A'!$U$37:$U$44,0)),""),"d-mmm-yy")</f>
        <v>1-Jan-20 to 30-Jun-20</v>
      </c>
      <c r="D554" s="461"/>
      <c r="E554" s="461"/>
      <c r="F554" s="458" t="str">
        <f t="shared" si="40"/>
        <v/>
      </c>
      <c r="G554" s="462" t="s">
        <v>418</v>
      </c>
      <c r="H554" s="462"/>
      <c r="I554" s="463" t="b">
        <f t="shared" si="41"/>
        <v>1</v>
      </c>
      <c r="J554" s="463" t="b">
        <f t="shared" si="42"/>
        <v>0</v>
      </c>
      <c r="K554" s="463" t="str">
        <f t="shared" si="43"/>
        <v>a1N36000004vIgqEAE</v>
      </c>
      <c r="L554" s="464" t="s">
        <v>1454</v>
      </c>
      <c r="M554" s="131"/>
      <c r="N554" s="68"/>
      <c r="AM554" s="5"/>
      <c r="AN554" s="5"/>
    </row>
    <row r="555" spans="1:40" ht="280.8" x14ac:dyDescent="0.3">
      <c r="A555" s="366">
        <v>77</v>
      </c>
      <c r="B555" s="383" t="str">
        <f t="shared" si="39"/>
        <v/>
      </c>
      <c r="C555" s="384" t="str">
        <f ca="1">TEXT(IFERROR(INDEX('Overview - Section A'!$A$37:$A$44,MATCH(G555,'Overview - Section A'!$U$37:$U$44,0)),""),"d-mmm-yy") &amp;" to " &amp; TEXT(IFERROR(INDEX('Overview - Section A'!$E$37:$E$44,MATCH(G555,'Overview - Section A'!$U$37:$U$44,0)),""),"d-mmm-yy")</f>
        <v>1-Jul-20 to 31-Dec-20</v>
      </c>
      <c r="D555" s="461"/>
      <c r="E555" s="461"/>
      <c r="F555" s="458" t="str">
        <f t="shared" si="40"/>
        <v/>
      </c>
      <c r="G555" s="462" t="s">
        <v>420</v>
      </c>
      <c r="H555" s="462"/>
      <c r="I555" s="463" t="b">
        <f t="shared" si="41"/>
        <v>1</v>
      </c>
      <c r="J555" s="463" t="b">
        <f t="shared" si="42"/>
        <v>0</v>
      </c>
      <c r="K555" s="463" t="str">
        <f t="shared" si="43"/>
        <v>a1N36000004vIgqEAE</v>
      </c>
      <c r="L555" s="464" t="s">
        <v>1455</v>
      </c>
      <c r="M555" s="131"/>
      <c r="N555" s="68"/>
      <c r="AM555" s="5"/>
      <c r="AN555" s="5"/>
    </row>
    <row r="556" spans="1:40" ht="280.8" x14ac:dyDescent="0.3">
      <c r="A556" s="366">
        <v>78</v>
      </c>
      <c r="B556" s="383" t="str">
        <f t="shared" si="39"/>
        <v/>
      </c>
      <c r="C556" s="384" t="str">
        <f ca="1">TEXT(IFERROR(INDEX('Overview - Section A'!$A$37:$A$44,MATCH(G556,'Overview - Section A'!$U$37:$U$44,0)),""),"d-mmm-yy") &amp;" to " &amp; TEXT(IFERROR(INDEX('Overview - Section A'!$E$37:$E$44,MATCH(G556,'Overview - Section A'!$U$37:$U$44,0)),""),"d-mmm-yy")</f>
        <v>1-Jan-18 to 30-Jun-18</v>
      </c>
      <c r="D556" s="461"/>
      <c r="E556" s="461"/>
      <c r="F556" s="458" t="str">
        <f t="shared" si="40"/>
        <v/>
      </c>
      <c r="G556" s="462" t="s">
        <v>410</v>
      </c>
      <c r="H556" s="462"/>
      <c r="I556" s="463" t="b">
        <f t="shared" si="41"/>
        <v>1</v>
      </c>
      <c r="J556" s="463" t="b">
        <f t="shared" si="42"/>
        <v>0</v>
      </c>
      <c r="K556" s="463" t="str">
        <f t="shared" si="43"/>
        <v>a1N36000004vIgrEAE</v>
      </c>
      <c r="L556" s="464" t="s">
        <v>1456</v>
      </c>
      <c r="M556" s="131"/>
      <c r="N556" s="68"/>
      <c r="AM556" s="5"/>
      <c r="AN556" s="5"/>
    </row>
    <row r="557" spans="1:40" ht="280.8" x14ac:dyDescent="0.3">
      <c r="A557" s="366">
        <v>78</v>
      </c>
      <c r="B557" s="383" t="str">
        <f t="shared" si="39"/>
        <v/>
      </c>
      <c r="C557" s="384" t="str">
        <f ca="1">TEXT(IFERROR(INDEX('Overview - Section A'!$A$37:$A$44,MATCH(G557,'Overview - Section A'!$U$37:$U$44,0)),""),"d-mmm-yy") &amp;" to " &amp; TEXT(IFERROR(INDEX('Overview - Section A'!$E$37:$E$44,MATCH(G557,'Overview - Section A'!$U$37:$U$44,0)),""),"d-mmm-yy")</f>
        <v>1-Jul-18 to 31-Dec-18</v>
      </c>
      <c r="D557" s="461"/>
      <c r="E557" s="461"/>
      <c r="F557" s="458" t="str">
        <f t="shared" si="40"/>
        <v/>
      </c>
      <c r="G557" s="462" t="s">
        <v>412</v>
      </c>
      <c r="H557" s="462"/>
      <c r="I557" s="463" t="b">
        <f t="shared" si="41"/>
        <v>1</v>
      </c>
      <c r="J557" s="463" t="b">
        <f t="shared" si="42"/>
        <v>0</v>
      </c>
      <c r="K557" s="463" t="str">
        <f t="shared" si="43"/>
        <v>a1N36000004vIgrEAE</v>
      </c>
      <c r="L557" s="464" t="s">
        <v>1457</v>
      </c>
      <c r="M557" s="131"/>
      <c r="N557" s="68"/>
      <c r="AM557" s="5"/>
      <c r="AN557" s="5"/>
    </row>
    <row r="558" spans="1:40" ht="280.8" x14ac:dyDescent="0.3">
      <c r="A558" s="366">
        <v>78</v>
      </c>
      <c r="B558" s="383" t="str">
        <f t="shared" si="39"/>
        <v/>
      </c>
      <c r="C558" s="384" t="str">
        <f ca="1">TEXT(IFERROR(INDEX('Overview - Section A'!$A$37:$A$44,MATCH(G558,'Overview - Section A'!$U$37:$U$44,0)),""),"d-mmm-yy") &amp;" to " &amp; TEXT(IFERROR(INDEX('Overview - Section A'!$E$37:$E$44,MATCH(G558,'Overview - Section A'!$U$37:$U$44,0)),""),"d-mmm-yy")</f>
        <v>1-Jan-19 to 30-Jun-19</v>
      </c>
      <c r="D558" s="461"/>
      <c r="E558" s="461"/>
      <c r="F558" s="458" t="str">
        <f t="shared" si="40"/>
        <v/>
      </c>
      <c r="G558" s="462" t="s">
        <v>414</v>
      </c>
      <c r="H558" s="462"/>
      <c r="I558" s="463" t="b">
        <f t="shared" si="41"/>
        <v>1</v>
      </c>
      <c r="J558" s="463" t="b">
        <f t="shared" si="42"/>
        <v>0</v>
      </c>
      <c r="K558" s="463" t="str">
        <f t="shared" si="43"/>
        <v>a1N36000004vIgrEAE</v>
      </c>
      <c r="L558" s="464" t="s">
        <v>1458</v>
      </c>
      <c r="M558" s="131"/>
      <c r="N558" s="68"/>
      <c r="AM558" s="5"/>
      <c r="AN558" s="5"/>
    </row>
    <row r="559" spans="1:40" ht="280.8" x14ac:dyDescent="0.3">
      <c r="A559" s="366">
        <v>78</v>
      </c>
      <c r="B559" s="383" t="str">
        <f t="shared" si="39"/>
        <v/>
      </c>
      <c r="C559" s="384" t="str">
        <f ca="1">TEXT(IFERROR(INDEX('Overview - Section A'!$A$37:$A$44,MATCH(G559,'Overview - Section A'!$U$37:$U$44,0)),""),"d-mmm-yy") &amp;" to " &amp; TEXT(IFERROR(INDEX('Overview - Section A'!$E$37:$E$44,MATCH(G559,'Overview - Section A'!$U$37:$U$44,0)),""),"d-mmm-yy")</f>
        <v>1-Jul-19 to 31-Dec-19</v>
      </c>
      <c r="D559" s="461"/>
      <c r="E559" s="461"/>
      <c r="F559" s="458" t="str">
        <f t="shared" si="40"/>
        <v/>
      </c>
      <c r="G559" s="462" t="s">
        <v>416</v>
      </c>
      <c r="H559" s="462"/>
      <c r="I559" s="463" t="b">
        <f t="shared" si="41"/>
        <v>1</v>
      </c>
      <c r="J559" s="463" t="b">
        <f t="shared" si="42"/>
        <v>0</v>
      </c>
      <c r="K559" s="463" t="str">
        <f t="shared" si="43"/>
        <v>a1N36000004vIgrEAE</v>
      </c>
      <c r="L559" s="464" t="s">
        <v>1459</v>
      </c>
      <c r="M559" s="131"/>
      <c r="N559" s="68"/>
      <c r="AM559" s="5"/>
      <c r="AN559" s="5"/>
    </row>
    <row r="560" spans="1:40" ht="280.8" x14ac:dyDescent="0.3">
      <c r="A560" s="366">
        <v>78</v>
      </c>
      <c r="B560" s="383" t="str">
        <f t="shared" si="39"/>
        <v/>
      </c>
      <c r="C560" s="384" t="str">
        <f ca="1">TEXT(IFERROR(INDEX('Overview - Section A'!$A$37:$A$44,MATCH(G560,'Overview - Section A'!$U$37:$U$44,0)),""),"d-mmm-yy") &amp;" to " &amp; TEXT(IFERROR(INDEX('Overview - Section A'!$E$37:$E$44,MATCH(G560,'Overview - Section A'!$U$37:$U$44,0)),""),"d-mmm-yy")</f>
        <v>1-Jan-20 to 30-Jun-20</v>
      </c>
      <c r="D560" s="461"/>
      <c r="E560" s="461"/>
      <c r="F560" s="458" t="str">
        <f t="shared" si="40"/>
        <v/>
      </c>
      <c r="G560" s="462" t="s">
        <v>418</v>
      </c>
      <c r="H560" s="462"/>
      <c r="I560" s="463" t="b">
        <f t="shared" si="41"/>
        <v>1</v>
      </c>
      <c r="J560" s="463" t="b">
        <f t="shared" si="42"/>
        <v>0</v>
      </c>
      <c r="K560" s="463" t="str">
        <f t="shared" si="43"/>
        <v>a1N36000004vIgrEAE</v>
      </c>
      <c r="L560" s="464" t="s">
        <v>1460</v>
      </c>
      <c r="M560" s="131"/>
      <c r="N560" s="68"/>
      <c r="AM560" s="5"/>
      <c r="AN560" s="5"/>
    </row>
    <row r="561" spans="1:40" ht="280.8" x14ac:dyDescent="0.3">
      <c r="A561" s="366">
        <v>78</v>
      </c>
      <c r="B561" s="383" t="str">
        <f t="shared" si="39"/>
        <v/>
      </c>
      <c r="C561" s="384" t="str">
        <f ca="1">TEXT(IFERROR(INDEX('Overview - Section A'!$A$37:$A$44,MATCH(G561,'Overview - Section A'!$U$37:$U$44,0)),""),"d-mmm-yy") &amp;" to " &amp; TEXT(IFERROR(INDEX('Overview - Section A'!$E$37:$E$44,MATCH(G561,'Overview - Section A'!$U$37:$U$44,0)),""),"d-mmm-yy")</f>
        <v>1-Jul-20 to 31-Dec-20</v>
      </c>
      <c r="D561" s="461"/>
      <c r="E561" s="461"/>
      <c r="F561" s="458" t="str">
        <f t="shared" si="40"/>
        <v/>
      </c>
      <c r="G561" s="462" t="s">
        <v>420</v>
      </c>
      <c r="H561" s="462"/>
      <c r="I561" s="463" t="b">
        <f t="shared" si="41"/>
        <v>1</v>
      </c>
      <c r="J561" s="463" t="b">
        <f t="shared" si="42"/>
        <v>0</v>
      </c>
      <c r="K561" s="463" t="str">
        <f t="shared" si="43"/>
        <v>a1N36000004vIgrEAE</v>
      </c>
      <c r="L561" s="464" t="s">
        <v>1461</v>
      </c>
      <c r="M561" s="131"/>
      <c r="N561" s="68"/>
      <c r="AM561" s="5"/>
      <c r="AN561" s="5"/>
    </row>
    <row r="562" spans="1:40" ht="280.8" x14ac:dyDescent="0.3">
      <c r="A562" s="366">
        <v>79</v>
      </c>
      <c r="B562" s="383" t="str">
        <f t="shared" si="39"/>
        <v/>
      </c>
      <c r="C562" s="384" t="str">
        <f ca="1">TEXT(IFERROR(INDEX('Overview - Section A'!$A$37:$A$44,MATCH(G562,'Overview - Section A'!$U$37:$U$44,0)),""),"d-mmm-yy") &amp;" to " &amp; TEXT(IFERROR(INDEX('Overview - Section A'!$E$37:$E$44,MATCH(G562,'Overview - Section A'!$U$37:$U$44,0)),""),"d-mmm-yy")</f>
        <v>1-Jan-18 to 30-Jun-18</v>
      </c>
      <c r="D562" s="461"/>
      <c r="E562" s="461"/>
      <c r="F562" s="458" t="str">
        <f t="shared" si="40"/>
        <v/>
      </c>
      <c r="G562" s="462" t="s">
        <v>410</v>
      </c>
      <c r="H562" s="462"/>
      <c r="I562" s="463" t="b">
        <f t="shared" si="41"/>
        <v>1</v>
      </c>
      <c r="J562" s="463" t="b">
        <f t="shared" si="42"/>
        <v>0</v>
      </c>
      <c r="K562" s="463" t="str">
        <f t="shared" si="43"/>
        <v>a1N36000004vIgsEAE</v>
      </c>
      <c r="L562" s="464" t="s">
        <v>1462</v>
      </c>
      <c r="M562" s="131"/>
      <c r="N562" s="68"/>
      <c r="AM562" s="5"/>
      <c r="AN562" s="5"/>
    </row>
    <row r="563" spans="1:40" ht="280.8" x14ac:dyDescent="0.3">
      <c r="A563" s="366">
        <v>79</v>
      </c>
      <c r="B563" s="383" t="str">
        <f t="shared" si="39"/>
        <v/>
      </c>
      <c r="C563" s="384" t="str">
        <f ca="1">TEXT(IFERROR(INDEX('Overview - Section A'!$A$37:$A$44,MATCH(G563,'Overview - Section A'!$U$37:$U$44,0)),""),"d-mmm-yy") &amp;" to " &amp; TEXT(IFERROR(INDEX('Overview - Section A'!$E$37:$E$44,MATCH(G563,'Overview - Section A'!$U$37:$U$44,0)),""),"d-mmm-yy")</f>
        <v>1-Jul-18 to 31-Dec-18</v>
      </c>
      <c r="D563" s="461"/>
      <c r="E563" s="461"/>
      <c r="F563" s="458" t="str">
        <f t="shared" si="40"/>
        <v/>
      </c>
      <c r="G563" s="462" t="s">
        <v>412</v>
      </c>
      <c r="H563" s="462"/>
      <c r="I563" s="463" t="b">
        <f t="shared" si="41"/>
        <v>1</v>
      </c>
      <c r="J563" s="463" t="b">
        <f t="shared" si="42"/>
        <v>0</v>
      </c>
      <c r="K563" s="463" t="str">
        <f t="shared" si="43"/>
        <v>a1N36000004vIgsEAE</v>
      </c>
      <c r="L563" s="464" t="s">
        <v>1463</v>
      </c>
      <c r="M563" s="131"/>
      <c r="N563" s="68"/>
      <c r="AM563" s="5"/>
      <c r="AN563" s="5"/>
    </row>
    <row r="564" spans="1:40" ht="280.8" x14ac:dyDescent="0.3">
      <c r="A564" s="366">
        <v>79</v>
      </c>
      <c r="B564" s="383" t="str">
        <f t="shared" si="39"/>
        <v/>
      </c>
      <c r="C564" s="384" t="str">
        <f ca="1">TEXT(IFERROR(INDEX('Overview - Section A'!$A$37:$A$44,MATCH(G564,'Overview - Section A'!$U$37:$U$44,0)),""),"d-mmm-yy") &amp;" to " &amp; TEXT(IFERROR(INDEX('Overview - Section A'!$E$37:$E$44,MATCH(G564,'Overview - Section A'!$U$37:$U$44,0)),""),"d-mmm-yy")</f>
        <v>1-Jan-19 to 30-Jun-19</v>
      </c>
      <c r="D564" s="461"/>
      <c r="E564" s="461"/>
      <c r="F564" s="458" t="str">
        <f t="shared" si="40"/>
        <v/>
      </c>
      <c r="G564" s="462" t="s">
        <v>414</v>
      </c>
      <c r="H564" s="462"/>
      <c r="I564" s="463" t="b">
        <f t="shared" si="41"/>
        <v>1</v>
      </c>
      <c r="J564" s="463" t="b">
        <f t="shared" si="42"/>
        <v>0</v>
      </c>
      <c r="K564" s="463" t="str">
        <f t="shared" si="43"/>
        <v>a1N36000004vIgsEAE</v>
      </c>
      <c r="L564" s="464" t="s">
        <v>1464</v>
      </c>
      <c r="M564" s="131"/>
      <c r="N564" s="68"/>
      <c r="AM564" s="5"/>
      <c r="AN564" s="5"/>
    </row>
    <row r="565" spans="1:40" ht="280.8" x14ac:dyDescent="0.3">
      <c r="A565" s="366">
        <v>79</v>
      </c>
      <c r="B565" s="383" t="str">
        <f t="shared" si="39"/>
        <v/>
      </c>
      <c r="C565" s="384" t="str">
        <f ca="1">TEXT(IFERROR(INDEX('Overview - Section A'!$A$37:$A$44,MATCH(G565,'Overview - Section A'!$U$37:$U$44,0)),""),"d-mmm-yy") &amp;" to " &amp; TEXT(IFERROR(INDEX('Overview - Section A'!$E$37:$E$44,MATCH(G565,'Overview - Section A'!$U$37:$U$44,0)),""),"d-mmm-yy")</f>
        <v>1-Jul-19 to 31-Dec-19</v>
      </c>
      <c r="D565" s="461"/>
      <c r="E565" s="461"/>
      <c r="F565" s="458" t="str">
        <f t="shared" si="40"/>
        <v/>
      </c>
      <c r="G565" s="462" t="s">
        <v>416</v>
      </c>
      <c r="H565" s="462"/>
      <c r="I565" s="463" t="b">
        <f t="shared" si="41"/>
        <v>1</v>
      </c>
      <c r="J565" s="463" t="b">
        <f t="shared" si="42"/>
        <v>0</v>
      </c>
      <c r="K565" s="463" t="str">
        <f t="shared" si="43"/>
        <v>a1N36000004vIgsEAE</v>
      </c>
      <c r="L565" s="464" t="s">
        <v>1465</v>
      </c>
      <c r="M565" s="131"/>
      <c r="N565" s="68"/>
      <c r="AM565" s="5"/>
      <c r="AN565" s="5"/>
    </row>
    <row r="566" spans="1:40" ht="280.8" x14ac:dyDescent="0.3">
      <c r="A566" s="366">
        <v>79</v>
      </c>
      <c r="B566" s="383" t="str">
        <f t="shared" si="39"/>
        <v/>
      </c>
      <c r="C566" s="384" t="str">
        <f ca="1">TEXT(IFERROR(INDEX('Overview - Section A'!$A$37:$A$44,MATCH(G566,'Overview - Section A'!$U$37:$U$44,0)),""),"d-mmm-yy") &amp;" to " &amp; TEXT(IFERROR(INDEX('Overview - Section A'!$E$37:$E$44,MATCH(G566,'Overview - Section A'!$U$37:$U$44,0)),""),"d-mmm-yy")</f>
        <v>1-Jan-20 to 30-Jun-20</v>
      </c>
      <c r="D566" s="461"/>
      <c r="E566" s="461"/>
      <c r="F566" s="458" t="str">
        <f t="shared" si="40"/>
        <v/>
      </c>
      <c r="G566" s="462" t="s">
        <v>418</v>
      </c>
      <c r="H566" s="462"/>
      <c r="I566" s="463" t="b">
        <f t="shared" si="41"/>
        <v>1</v>
      </c>
      <c r="J566" s="463" t="b">
        <f t="shared" si="42"/>
        <v>0</v>
      </c>
      <c r="K566" s="463" t="str">
        <f t="shared" si="43"/>
        <v>a1N36000004vIgsEAE</v>
      </c>
      <c r="L566" s="464" t="s">
        <v>1466</v>
      </c>
      <c r="M566" s="131"/>
      <c r="N566" s="68"/>
      <c r="AM566" s="5"/>
      <c r="AN566" s="5"/>
    </row>
    <row r="567" spans="1:40" ht="280.8" x14ac:dyDescent="0.3">
      <c r="A567" s="366">
        <v>79</v>
      </c>
      <c r="B567" s="383" t="str">
        <f t="shared" si="39"/>
        <v/>
      </c>
      <c r="C567" s="384" t="str">
        <f ca="1">TEXT(IFERROR(INDEX('Overview - Section A'!$A$37:$A$44,MATCH(G567,'Overview - Section A'!$U$37:$U$44,0)),""),"d-mmm-yy") &amp;" to " &amp; TEXT(IFERROR(INDEX('Overview - Section A'!$E$37:$E$44,MATCH(G567,'Overview - Section A'!$U$37:$U$44,0)),""),"d-mmm-yy")</f>
        <v>1-Jul-20 to 31-Dec-20</v>
      </c>
      <c r="D567" s="461"/>
      <c r="E567" s="461"/>
      <c r="F567" s="458" t="str">
        <f t="shared" si="40"/>
        <v/>
      </c>
      <c r="G567" s="462" t="s">
        <v>420</v>
      </c>
      <c r="H567" s="462"/>
      <c r="I567" s="463" t="b">
        <f t="shared" si="41"/>
        <v>1</v>
      </c>
      <c r="J567" s="463" t="b">
        <f t="shared" si="42"/>
        <v>0</v>
      </c>
      <c r="K567" s="463" t="str">
        <f t="shared" si="43"/>
        <v>a1N36000004vIgsEAE</v>
      </c>
      <c r="L567" s="464" t="s">
        <v>1467</v>
      </c>
      <c r="M567" s="131"/>
      <c r="N567" s="68"/>
      <c r="AM567" s="5"/>
      <c r="AN567" s="5"/>
    </row>
    <row r="568" spans="1:40" ht="280.8" x14ac:dyDescent="0.3">
      <c r="A568" s="366">
        <v>80</v>
      </c>
      <c r="B568" s="383" t="str">
        <f t="shared" si="39"/>
        <v/>
      </c>
      <c r="C568" s="384" t="str">
        <f ca="1">TEXT(IFERROR(INDEX('Overview - Section A'!$A$37:$A$44,MATCH(G568,'Overview - Section A'!$U$37:$U$44,0)),""),"d-mmm-yy") &amp;" to " &amp; TEXT(IFERROR(INDEX('Overview - Section A'!$E$37:$E$44,MATCH(G568,'Overview - Section A'!$U$37:$U$44,0)),""),"d-mmm-yy")</f>
        <v>1-Jan-18 to 30-Jun-18</v>
      </c>
      <c r="D568" s="461"/>
      <c r="E568" s="461"/>
      <c r="F568" s="458" t="str">
        <f t="shared" si="40"/>
        <v/>
      </c>
      <c r="G568" s="462" t="s">
        <v>410</v>
      </c>
      <c r="H568" s="462"/>
      <c r="I568" s="463" t="b">
        <f t="shared" si="41"/>
        <v>1</v>
      </c>
      <c r="J568" s="463" t="b">
        <f t="shared" si="42"/>
        <v>0</v>
      </c>
      <c r="K568" s="463" t="str">
        <f t="shared" si="43"/>
        <v>a1N36000004vIgtEAE</v>
      </c>
      <c r="L568" s="464" t="s">
        <v>1468</v>
      </c>
      <c r="M568" s="131"/>
      <c r="N568" s="68"/>
      <c r="AM568" s="5"/>
      <c r="AN568" s="5"/>
    </row>
    <row r="569" spans="1:40" ht="280.8" x14ac:dyDescent="0.3">
      <c r="A569" s="366">
        <v>80</v>
      </c>
      <c r="B569" s="383" t="str">
        <f t="shared" si="39"/>
        <v/>
      </c>
      <c r="C569" s="384" t="str">
        <f ca="1">TEXT(IFERROR(INDEX('Overview - Section A'!$A$37:$A$44,MATCH(G569,'Overview - Section A'!$U$37:$U$44,0)),""),"d-mmm-yy") &amp;" to " &amp; TEXT(IFERROR(INDEX('Overview - Section A'!$E$37:$E$44,MATCH(G569,'Overview - Section A'!$U$37:$U$44,0)),""),"d-mmm-yy")</f>
        <v>1-Jul-18 to 31-Dec-18</v>
      </c>
      <c r="D569" s="461"/>
      <c r="E569" s="461"/>
      <c r="F569" s="458" t="str">
        <f t="shared" si="40"/>
        <v/>
      </c>
      <c r="G569" s="462" t="s">
        <v>412</v>
      </c>
      <c r="H569" s="462"/>
      <c r="I569" s="463" t="b">
        <f t="shared" si="41"/>
        <v>1</v>
      </c>
      <c r="J569" s="463" t="b">
        <f t="shared" si="42"/>
        <v>0</v>
      </c>
      <c r="K569" s="463" t="str">
        <f t="shared" si="43"/>
        <v>a1N36000004vIgtEAE</v>
      </c>
      <c r="L569" s="464" t="s">
        <v>1469</v>
      </c>
      <c r="M569" s="131"/>
      <c r="N569" s="68"/>
      <c r="AM569" s="5"/>
      <c r="AN569" s="5"/>
    </row>
    <row r="570" spans="1:40" ht="280.8" x14ac:dyDescent="0.3">
      <c r="A570" s="366">
        <v>80</v>
      </c>
      <c r="B570" s="383" t="str">
        <f t="shared" si="39"/>
        <v/>
      </c>
      <c r="C570" s="384" t="str">
        <f ca="1">TEXT(IFERROR(INDEX('Overview - Section A'!$A$37:$A$44,MATCH(G570,'Overview - Section A'!$U$37:$U$44,0)),""),"d-mmm-yy") &amp;" to " &amp; TEXT(IFERROR(INDEX('Overview - Section A'!$E$37:$E$44,MATCH(G570,'Overview - Section A'!$U$37:$U$44,0)),""),"d-mmm-yy")</f>
        <v>1-Jan-19 to 30-Jun-19</v>
      </c>
      <c r="D570" s="461"/>
      <c r="E570" s="461"/>
      <c r="F570" s="458" t="str">
        <f t="shared" si="40"/>
        <v/>
      </c>
      <c r="G570" s="462" t="s">
        <v>414</v>
      </c>
      <c r="H570" s="462"/>
      <c r="I570" s="463" t="b">
        <f t="shared" si="41"/>
        <v>1</v>
      </c>
      <c r="J570" s="463" t="b">
        <f t="shared" si="42"/>
        <v>0</v>
      </c>
      <c r="K570" s="463" t="str">
        <f t="shared" si="43"/>
        <v>a1N36000004vIgtEAE</v>
      </c>
      <c r="L570" s="464" t="s">
        <v>1470</v>
      </c>
      <c r="M570" s="131"/>
      <c r="N570" s="68"/>
      <c r="AM570" s="5"/>
      <c r="AN570" s="5"/>
    </row>
    <row r="571" spans="1:40" ht="280.8" x14ac:dyDescent="0.3">
      <c r="A571" s="366">
        <v>80</v>
      </c>
      <c r="B571" s="383" t="str">
        <f t="shared" si="39"/>
        <v/>
      </c>
      <c r="C571" s="384" t="str">
        <f ca="1">TEXT(IFERROR(INDEX('Overview - Section A'!$A$37:$A$44,MATCH(G571,'Overview - Section A'!$U$37:$U$44,0)),""),"d-mmm-yy") &amp;" to " &amp; TEXT(IFERROR(INDEX('Overview - Section A'!$E$37:$E$44,MATCH(G571,'Overview - Section A'!$U$37:$U$44,0)),""),"d-mmm-yy")</f>
        <v>1-Jul-19 to 31-Dec-19</v>
      </c>
      <c r="D571" s="461"/>
      <c r="E571" s="461"/>
      <c r="F571" s="458" t="str">
        <f t="shared" si="40"/>
        <v/>
      </c>
      <c r="G571" s="462" t="s">
        <v>416</v>
      </c>
      <c r="H571" s="462"/>
      <c r="I571" s="463" t="b">
        <f t="shared" si="41"/>
        <v>1</v>
      </c>
      <c r="J571" s="463" t="b">
        <f t="shared" si="42"/>
        <v>0</v>
      </c>
      <c r="K571" s="463" t="str">
        <f t="shared" si="43"/>
        <v>a1N36000004vIgtEAE</v>
      </c>
      <c r="L571" s="464" t="s">
        <v>1471</v>
      </c>
      <c r="M571" s="131"/>
      <c r="N571" s="68"/>
      <c r="AM571" s="5"/>
      <c r="AN571" s="5"/>
    </row>
    <row r="572" spans="1:40" ht="280.8" x14ac:dyDescent="0.3">
      <c r="A572" s="366">
        <v>80</v>
      </c>
      <c r="B572" s="383" t="str">
        <f t="shared" si="39"/>
        <v/>
      </c>
      <c r="C572" s="384" t="str">
        <f ca="1">TEXT(IFERROR(INDEX('Overview - Section A'!$A$37:$A$44,MATCH(G572,'Overview - Section A'!$U$37:$U$44,0)),""),"d-mmm-yy") &amp;" to " &amp; TEXT(IFERROR(INDEX('Overview - Section A'!$E$37:$E$44,MATCH(G572,'Overview - Section A'!$U$37:$U$44,0)),""),"d-mmm-yy")</f>
        <v>1-Jan-20 to 30-Jun-20</v>
      </c>
      <c r="D572" s="461"/>
      <c r="E572" s="461"/>
      <c r="F572" s="458" t="str">
        <f t="shared" si="40"/>
        <v/>
      </c>
      <c r="G572" s="462" t="s">
        <v>418</v>
      </c>
      <c r="H572" s="462"/>
      <c r="I572" s="463" t="b">
        <f t="shared" si="41"/>
        <v>1</v>
      </c>
      <c r="J572" s="463" t="b">
        <f t="shared" si="42"/>
        <v>0</v>
      </c>
      <c r="K572" s="463" t="str">
        <f t="shared" si="43"/>
        <v>a1N36000004vIgtEAE</v>
      </c>
      <c r="L572" s="464" t="s">
        <v>1472</v>
      </c>
      <c r="M572" s="131"/>
      <c r="N572" s="68"/>
      <c r="AM572" s="5"/>
      <c r="AN572" s="5"/>
    </row>
    <row r="573" spans="1:40" ht="280.8" x14ac:dyDescent="0.3">
      <c r="A573" s="366">
        <v>80</v>
      </c>
      <c r="B573" s="383" t="str">
        <f t="shared" si="39"/>
        <v/>
      </c>
      <c r="C573" s="384" t="str">
        <f ca="1">TEXT(IFERROR(INDEX('Overview - Section A'!$A$37:$A$44,MATCH(G573,'Overview - Section A'!$U$37:$U$44,0)),""),"d-mmm-yy") &amp;" to " &amp; TEXT(IFERROR(INDEX('Overview - Section A'!$E$37:$E$44,MATCH(G573,'Overview - Section A'!$U$37:$U$44,0)),""),"d-mmm-yy")</f>
        <v>1-Jul-20 to 31-Dec-20</v>
      </c>
      <c r="D573" s="461"/>
      <c r="E573" s="461"/>
      <c r="F573" s="458" t="str">
        <f t="shared" si="40"/>
        <v/>
      </c>
      <c r="G573" s="462" t="s">
        <v>420</v>
      </c>
      <c r="H573" s="462"/>
      <c r="I573" s="463" t="b">
        <f t="shared" si="41"/>
        <v>1</v>
      </c>
      <c r="J573" s="463" t="b">
        <f t="shared" si="42"/>
        <v>0</v>
      </c>
      <c r="K573" s="463" t="str">
        <f t="shared" si="43"/>
        <v>a1N36000004vIgtEAE</v>
      </c>
      <c r="L573" s="464" t="s">
        <v>1473</v>
      </c>
      <c r="M573" s="131"/>
      <c r="N573" s="68"/>
      <c r="AM573" s="5"/>
      <c r="AN573" s="5"/>
    </row>
    <row r="574" spans="1:40" ht="2.25" customHeight="1" thickBot="1" x14ac:dyDescent="0.35">
      <c r="A574" s="65"/>
      <c r="B574" s="66"/>
      <c r="C574" s="66"/>
      <c r="D574" s="66"/>
      <c r="E574" s="66"/>
      <c r="F574" s="66"/>
      <c r="G574" s="66"/>
      <c r="H574" s="66"/>
      <c r="I574" s="66"/>
      <c r="J574" s="66"/>
      <c r="K574" s="66"/>
      <c r="L574" s="66"/>
      <c r="M574" s="61"/>
    </row>
    <row r="577" spans="1:5" x14ac:dyDescent="0.3">
      <c r="D577" s="104"/>
      <c r="E577" s="104"/>
    </row>
    <row r="578" spans="1:5" x14ac:dyDescent="0.3">
      <c r="D578" s="148"/>
      <c r="E578" s="148"/>
    </row>
    <row r="579" spans="1:5" x14ac:dyDescent="0.3">
      <c r="D579" s="104"/>
      <c r="E579" s="104"/>
    </row>
    <row r="580" spans="1:5" x14ac:dyDescent="0.3">
      <c r="A580" s="67" t="s">
        <v>131</v>
      </c>
    </row>
  </sheetData>
  <sheetProtection algorithmName="SHA-512" hashValue="cAedgCAu4t2FHh8NMifxaPhYJdGC2wfZ2OXqnMLMkJrtnTvh7UvGxYPuk1/gVB9Z5FKfZg83WX232Y3uaZRAQA==" saltValue="eZdUvGsY4U0oBbZccjK2AA==" spinCount="100000" sheet="1" objects="1" scenarios="1" formatCells="0" sort="0" autoFilter="0"/>
  <dataConsolidate/>
  <mergeCells count="3">
    <mergeCell ref="A91:E91"/>
    <mergeCell ref="A6:O6"/>
    <mergeCell ref="A1:O2"/>
  </mergeCells>
  <conditionalFormatting sqref="A93:C573">
    <cfRule type="expression" dxfId="22" priority="8">
      <formula>MOD($A93,2)=0</formula>
    </cfRule>
    <cfRule type="expression" dxfId="21" priority="9">
      <formula>MOD($A93,2)=1</formula>
    </cfRule>
  </conditionalFormatting>
  <conditionalFormatting sqref="D93:E573">
    <cfRule type="expression" dxfId="20" priority="4">
      <formula>AND(INDEX($P$8:$P$8,MATCH($A93,$A$8:$A$8,0))="Deactivate")</formula>
    </cfRule>
  </conditionalFormatting>
  <conditionalFormatting sqref="E8:O88">
    <cfRule type="expression" dxfId="19" priority="3">
      <formula>$P$8="Deactivate"</formula>
    </cfRule>
  </conditionalFormatting>
  <conditionalFormatting sqref="A8:P12">
    <cfRule type="expression" dxfId="18" priority="2">
      <formula>$T8:$T89="[Record ID]"</formula>
    </cfRule>
  </conditionalFormatting>
  <conditionalFormatting sqref="A93:E573">
    <cfRule type="expression" dxfId="17" priority="1">
      <formula>$G93:$G574="[Record ID]"</formula>
    </cfRule>
  </conditionalFormatting>
  <conditionalFormatting sqref="A13:P88">
    <cfRule type="expression" dxfId="16" priority="40">
      <formula>$T13:$T574="[Record ID]"</formula>
    </cfRule>
  </conditionalFormatting>
  <dataValidations count="11">
    <dataValidation type="list" allowBlank="1" showInputMessage="1" showErrorMessage="1" sqref="B8:B88">
      <formula1>Coverage_Module</formula1>
    </dataValidation>
    <dataValidation type="list" allowBlank="1" showInputMessage="1" showErrorMessage="1" sqref="C8:C88">
      <formula1>OFFSET(KeyActivityStart,MATCH(B8,KeyActivityColumn,0)-1,18,COUNTIF(KeyActivityColumn,B8),1)</formula1>
    </dataValidation>
    <dataValidation type="list" allowBlank="1" showInputMessage="1" showErrorMessage="1" sqref="E8:E88">
      <formula1>ResponsiblePR</formula1>
    </dataValidation>
    <dataValidation type="list" allowBlank="1" showInputMessage="1" showErrorMessage="1" sqref="N8:N88">
      <formula1>Country</formula1>
    </dataValidation>
    <dataValidation type="textLength" allowBlank="1" showInputMessage="1" showErrorMessage="1" errorTitle="Entered information is too long" error="Information entered here is limited to 4000 characters. Please capture further details in Comments." sqref="D8:D88 D93:E573">
      <formula1>0</formula1>
      <formula2>4000</formula2>
    </dataValidation>
    <dataValidation type="textLength" allowBlank="1" showInputMessage="1" showErrorMessage="1" errorTitle="Entered information is too long" error="Information entered here is limited to 32768 characters. Please capture further details in Comments." sqref="O8:O88">
      <formula1>0</formula1>
      <formula2>32768</formula2>
    </dataValidation>
    <dataValidation type="decimal" allowBlank="1" showInputMessage="1" showErrorMessage="1" errorTitle="X-Author for Excel" error="Please enter a valid numeric value. Valid range for Key Activity Milestone Number is -1E+18 to 1E+18." promptTitle="X-Author for Excel" sqref="A8:A88 A93:A573">
      <formula1>-1000000000000000000</formula1>
      <formula2>1000000000000000000</formula2>
    </dataValidation>
    <dataValidation type="list" allowBlank="1" showInputMessage="1" showErrorMessage="1" errorTitle="X-Author for Excel" error="Please select a value from the drop-down." promptTitle="X-Author for Excel" sqref="P8:P88">
      <formula1>IF(IFERROR(ROWS(INDIRECT(SUBSTITUTE("AIM_Key_Activity_Milestone__c.AIM_De_activate_Key_Activity__c"," ","_"))),-1) &lt; 0, XAuthorInvalidPicklistData,INDIRECT(SUBSTITUTE("AIM_Key_Activity_Milestone__c.AIM_De_activate_Key_Activity__c"," ","_")))</formula1>
    </dataValidation>
    <dataValidation type="list" allowBlank="1" showInputMessage="1" showErrorMessage="1" errorTitle="X-Author for Excel" error="Please select either TRUE or FALSE from the dropdown." promptTitle="X-Author for Excel" sqref="S8:S88 I93:J573">
      <formula1>"TRUE,FALSE"</formula1>
    </dataValidation>
    <dataValidation type="custom" allowBlank="1" showInputMessage="1" showErrorMessage="1" errorTitle="X-Author for Excel" error="Id and Lookup fields are not editable." promptTitle="X-Author for Excel" sqref="Z8:Z88 T8:V88 G93:G573 K93:L573">
      <formula1>""</formula1>
    </dataValidation>
    <dataValidation type="date" allowBlank="1" showInputMessage="1" showErrorMessage="1" errorTitle="X-Author for Excel" error="Please enter a valid date." promptTitle="X-Author for Excel" sqref="H93:H573">
      <formula1>1</formula1>
      <formula2>767376</formula2>
    </dataValidation>
  </dataValidations>
  <hyperlinks>
    <hyperlink ref="B4" location="'WPTM - Section F'!A6" display="Work Plan tracking Measures"/>
    <hyperlink ref="C4" location="_d8b44ed0_a865_499e_aa2c_09925ed64c24" display="Milestone targets"/>
    <hyperlink ref="A580" location="'WPTM - Section F'!A4" display="'WPTM - Section F'!A4"/>
  </hyperlinks>
  <pageMargins left="0.7" right="0.7" top="0.75" bottom="0.75" header="0.3" footer="0.3"/>
  <pageSetup paperSize="8" scale="41" orientation="landscape" r:id="rId1"/>
  <extLst>
    <ext xmlns:x14="http://schemas.microsoft.com/office/spreadsheetml/2009/9/main" uri="{78C0D931-6437-407d-A8EE-F0AAD7539E65}">
      <x14:conditionalFormattings>
        <x14:conditionalFormatting xmlns:xm="http://schemas.microsoft.com/office/excel/2006/main">
          <x14:cfRule type="expression" priority="7" id="{606BD51C-FAB7-456B-922B-5FAE5AC357B5}">
            <xm:f>INDEX('Overview - Section A'!$E$35:$E$36,MATCH($G93,'Overview - Section A'!$I$35:$I$36,0))&gt;'Overview - Section A'!$E$8</xm:f>
            <x14:dxf>
              <font>
                <color theme="1" tint="0.499984740745262"/>
              </font>
              <fill>
                <patternFill patternType="darkGray">
                  <fgColor theme="1" tint="0.499984740745262"/>
                  <bgColor theme="1" tint="0.499984740745262"/>
                </patternFill>
              </fill>
            </x14:dxf>
          </x14:cfRule>
          <xm:sqref>A93:E574</xm:sqref>
        </x14:conditionalFormatting>
        <x14:conditionalFormatting xmlns:xm="http://schemas.microsoft.com/office/excel/2006/main">
          <x14:cfRule type="expression" priority="6" id="{BA358AE9-FD49-48F9-860F-392AF5E900A6}">
            <xm:f>OR('Overview - Section A'!$AN$5="Grant Making", 'Overview - Section A'!$AN$5="Grant Revision")</xm:f>
            <x14:dxf>
              <font>
                <color theme="1" tint="0.499984740745262"/>
              </font>
              <fill>
                <patternFill patternType="darkGray">
                  <fgColor theme="1" tint="0.499984740745262"/>
                  <bgColor theme="1" tint="0.499984740745262"/>
                </patternFill>
              </fill>
              <border>
                <left/>
                <right/>
                <top/>
                <bottom/>
              </border>
            </x14:dxf>
          </x14:cfRule>
          <xm:sqref>E7:E88</xm:sqref>
        </x14:conditionalFormatting>
        <x14:conditionalFormatting xmlns:xm="http://schemas.microsoft.com/office/excel/2006/main">
          <x14:cfRule type="expression" priority="5" id="{CB64D8FC-03E6-4B32-9B67-3C92012C57AD}">
            <xm:f>OR('Overview - Section A'!$AN$5="Grant Making", 'Overview - Section A'!$AN$5="Funding Request")</xm:f>
            <x14:dxf>
              <font>
                <color theme="1" tint="0.499984740745262"/>
              </font>
              <fill>
                <patternFill patternType="darkGray">
                  <fgColor theme="1" tint="0.499984740745262"/>
                  <bgColor theme="1" tint="0.499984740745262"/>
                </patternFill>
              </fill>
            </x14:dxf>
          </x14:cfRule>
          <xm:sqref>P7:P88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'Overview - Section A'!$AO$25:$AO$32</xm:f>
          </x14:formula1>
          <xm:sqref>G8:M88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J435"/>
  <sheetViews>
    <sheetView zoomScale="40" zoomScaleNormal="40" workbookViewId="0">
      <selection activeCell="O35" sqref="O35:AA35"/>
    </sheetView>
  </sheetViews>
  <sheetFormatPr defaultColWidth="9" defaultRowHeight="15.6" x14ac:dyDescent="0.3"/>
  <cols>
    <col min="1" max="1" width="9.09765625" style="233" customWidth="1"/>
    <col min="2" max="2" width="40.69921875" style="233" customWidth="1"/>
    <col min="3" max="3" width="47.69921875" style="233" customWidth="1"/>
    <col min="4" max="4" width="39.19921875" style="233" customWidth="1"/>
    <col min="5" max="5" width="22" style="233" customWidth="1"/>
    <col min="6" max="6" width="19.69921875" style="233" customWidth="1"/>
    <col min="7" max="7" width="26" style="233" customWidth="1"/>
    <col min="8" max="8" width="27" style="233" customWidth="1"/>
    <col min="9" max="9" width="19.69921875" style="233" customWidth="1"/>
    <col min="10" max="10" width="28.19921875" style="233" customWidth="1"/>
    <col min="11" max="11" width="21.69921875" style="233" customWidth="1"/>
    <col min="12" max="12" width="16.19921875" style="233" customWidth="1"/>
    <col min="13" max="13" width="21.59765625" style="233" customWidth="1"/>
    <col min="14" max="14" width="21.8984375" style="233" customWidth="1"/>
    <col min="15" max="15" width="18.69921875" style="233" customWidth="1"/>
    <col min="16" max="16" width="26" style="233" customWidth="1"/>
    <col min="17" max="17" width="22.5" style="233" customWidth="1"/>
    <col min="18" max="18" width="21.8984375" style="233" customWidth="1"/>
    <col min="19" max="19" width="21.19921875" style="233" customWidth="1"/>
    <col min="20" max="20" width="17.19921875" style="233" customWidth="1"/>
    <col min="21" max="21" width="22.5" style="233" customWidth="1"/>
    <col min="22" max="22" width="23.5" style="233" customWidth="1"/>
    <col min="23" max="23" width="20.59765625" style="233" customWidth="1"/>
    <col min="24" max="24" width="18.69921875" style="233" customWidth="1"/>
    <col min="25" max="25" width="23.5" style="233" customWidth="1"/>
    <col min="26" max="26" width="22.8984375" style="233" customWidth="1"/>
    <col min="27" max="27" width="19.09765625" style="233" customWidth="1"/>
    <col min="28" max="28" width="18.09765625" style="233" customWidth="1"/>
    <col min="29" max="29" width="23.5" style="233" customWidth="1"/>
    <col min="30" max="30" width="15.09765625" style="233" customWidth="1"/>
    <col min="31" max="31" width="15.5" style="233" customWidth="1"/>
    <col min="32" max="32" width="14" style="233" customWidth="1"/>
    <col min="33" max="33" width="15" style="233" customWidth="1"/>
    <col min="34" max="34" width="12.5" style="233" customWidth="1"/>
    <col min="35" max="35" width="17.69921875" style="233" customWidth="1"/>
    <col min="36" max="36" width="93" style="224" customWidth="1"/>
    <col min="37" max="16384" width="9" style="224"/>
  </cols>
  <sheetData>
    <row r="1" spans="1:35" ht="29.4" thickBot="1" x14ac:dyDescent="0.35">
      <c r="A1" s="613" t="str">
        <f>'Overview - Section A'!A1:D1</f>
        <v>Performance Framework  - Overview - Section A</v>
      </c>
      <c r="B1" s="614"/>
      <c r="C1" s="614"/>
      <c r="D1" s="614"/>
      <c r="E1" s="614"/>
      <c r="F1" s="614"/>
      <c r="G1" s="614"/>
      <c r="H1" s="614"/>
      <c r="I1" s="614"/>
      <c r="J1" s="614"/>
      <c r="K1" s="614"/>
      <c r="L1" s="614"/>
      <c r="M1" s="614"/>
      <c r="N1" s="614"/>
      <c r="O1" s="614"/>
      <c r="P1" s="614"/>
      <c r="Q1" s="614"/>
      <c r="R1" s="614"/>
      <c r="S1" s="614"/>
      <c r="T1" s="614"/>
      <c r="U1" s="614"/>
      <c r="V1" s="614"/>
      <c r="W1" s="614"/>
      <c r="X1" s="614"/>
      <c r="Y1" s="614"/>
      <c r="Z1" s="614"/>
      <c r="AA1" s="614"/>
      <c r="AB1" s="614"/>
      <c r="AC1" s="614"/>
      <c r="AD1" s="614"/>
      <c r="AE1" s="614"/>
      <c r="AF1" s="614"/>
      <c r="AG1" s="614"/>
      <c r="AH1" s="614"/>
      <c r="AI1" s="614"/>
    </row>
    <row r="2" spans="1:35" ht="27.6" x14ac:dyDescent="0.3">
      <c r="A2" s="639" t="s">
        <v>183</v>
      </c>
      <c r="B2" s="631"/>
      <c r="C2" s="631"/>
      <c r="D2" s="631"/>
      <c r="E2" s="639"/>
      <c r="F2" s="631"/>
      <c r="G2" s="631"/>
      <c r="H2" s="631"/>
      <c r="I2" s="639"/>
      <c r="J2" s="631"/>
      <c r="K2" s="631"/>
      <c r="L2" s="631"/>
      <c r="M2" s="639"/>
      <c r="N2" s="631"/>
      <c r="O2" s="631"/>
      <c r="P2" s="631"/>
      <c r="Q2" s="639"/>
      <c r="R2" s="631"/>
      <c r="S2" s="631"/>
      <c r="T2" s="631"/>
      <c r="U2" s="639"/>
      <c r="V2" s="631"/>
      <c r="W2" s="631"/>
      <c r="X2" s="631"/>
      <c r="Y2" s="639"/>
      <c r="Z2" s="631"/>
      <c r="AA2" s="631"/>
      <c r="AB2" s="631"/>
      <c r="AC2" s="639"/>
      <c r="AD2" s="631"/>
      <c r="AE2" s="631"/>
      <c r="AF2" s="631"/>
      <c r="AG2" s="639"/>
      <c r="AH2" s="631"/>
      <c r="AI2" s="631"/>
    </row>
    <row r="3" spans="1:35" ht="16.2" thickBot="1" x14ac:dyDescent="0.35">
      <c r="A3" s="225"/>
      <c r="B3" s="225"/>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row>
    <row r="4" spans="1:35" ht="99.75" customHeight="1" thickBot="1" x14ac:dyDescent="0.35">
      <c r="A4" s="225"/>
      <c r="B4" s="621" t="str">
        <f>'Overview - Section A'!A5</f>
        <v>Country/Geography</v>
      </c>
      <c r="C4" s="622"/>
      <c r="D4" s="294" t="str">
        <f>'Overview - Section A'!E5</f>
        <v>Ghana</v>
      </c>
      <c r="E4" s="302"/>
      <c r="F4" s="302"/>
      <c r="G4" s="302"/>
      <c r="H4" s="303"/>
      <c r="I4" s="615" t="str">
        <f>'Overview - Section A'!E29</f>
        <v>Principal Recipient Name (Select PRs that have previously had Grants with the Global Fund)</v>
      </c>
      <c r="J4" s="616"/>
      <c r="K4" s="616"/>
      <c r="L4" s="616"/>
      <c r="M4" s="617" t="str">
        <f>'Overview - Section A'!K29</f>
        <v>New Principal Recipient Name (use if the entity has never been a Global Fund PR or does not appear in dropdown list in previous column)</v>
      </c>
      <c r="N4" s="616"/>
      <c r="O4" s="616"/>
      <c r="P4" s="616"/>
      <c r="Q4" s="302"/>
      <c r="R4" s="302"/>
      <c r="S4" s="302"/>
      <c r="T4" s="302"/>
      <c r="U4" s="302"/>
      <c r="V4" s="225"/>
      <c r="W4" s="225"/>
      <c r="X4" s="225"/>
      <c r="Y4" s="225"/>
      <c r="Z4" s="225"/>
      <c r="AA4" s="225"/>
      <c r="AB4" s="225"/>
      <c r="AC4" s="225"/>
      <c r="AD4" s="225"/>
      <c r="AE4" s="225"/>
      <c r="AF4" s="225"/>
      <c r="AG4" s="225"/>
      <c r="AH4" s="225"/>
      <c r="AI4" s="225"/>
    </row>
    <row r="5" spans="1:35" ht="24" customHeight="1" x14ac:dyDescent="0.3">
      <c r="A5" s="225"/>
      <c r="B5" s="623" t="str">
        <f>'Overview - Section A'!A6</f>
        <v>Grant Name/Funding Request Name</v>
      </c>
      <c r="C5" s="624"/>
      <c r="D5" s="295" t="str">
        <f>'Overview - Section A'!E6</f>
        <v>GHA-M-AGAMal</v>
      </c>
      <c r="E5" s="302"/>
      <c r="F5" s="302"/>
      <c r="G5" s="302"/>
      <c r="H5" s="303">
        <v>1</v>
      </c>
      <c r="I5" s="618" t="str">
        <f>IFERROR(IF(INDEX('Overview - Section A'!E$25:E$27,MATCH('Print View'!H5,'Overview - Section A'!$A$25:$A$27,0))&lt;&gt;0,(INDEX('Overview - Section A'!$E$25:$E$27,MATCH('Print View'!H5,'Overview - Section A'!$A$25:$A$27,0))),""),"")</f>
        <v/>
      </c>
      <c r="J5" s="619"/>
      <c r="K5" s="619"/>
      <c r="L5" s="619"/>
      <c r="M5" s="619" t="str">
        <f>IF(OR('Overview - Section A'!$AN$5="Grant Making", 'Overview - Section A'!$AN$5="Grant Revision"),'Overview - Section A'!E25,IF(INDEX('Overview - Section A'!K$30:K$31,MATCH('Print View'!H5,'Overview - Section A'!$A$30:$A$31,0))&lt;&gt;0,INDEX('Overview - Section A'!K$30:K$31,MATCH('Print View'!H5,'Overview - Section A'!$A$30:$A$31,0)),""))</f>
        <v>[Account (Name)]</v>
      </c>
      <c r="N5" s="619"/>
      <c r="O5" s="619"/>
      <c r="P5" s="620"/>
      <c r="Q5" s="302"/>
      <c r="R5" s="302"/>
      <c r="S5" s="302"/>
      <c r="T5" s="302"/>
      <c r="U5" s="302"/>
      <c r="V5" s="225"/>
      <c r="W5" s="225"/>
      <c r="X5" s="225"/>
      <c r="Y5" s="225"/>
      <c r="Z5" s="225"/>
      <c r="AA5" s="225"/>
      <c r="AB5" s="225"/>
      <c r="AC5" s="225"/>
      <c r="AD5" s="225"/>
      <c r="AE5" s="225"/>
      <c r="AF5" s="225"/>
      <c r="AG5" s="225"/>
      <c r="AH5" s="225"/>
      <c r="AI5" s="225"/>
    </row>
    <row r="6" spans="1:35" ht="24" customHeight="1" x14ac:dyDescent="0.3">
      <c r="A6" s="225"/>
      <c r="B6" s="623" t="str">
        <f>'Overview - Section A'!A7</f>
        <v>Implementation Period Start Date</v>
      </c>
      <c r="C6" s="624"/>
      <c r="D6" s="296">
        <f>'Overview - Section A'!E7</f>
        <v>43101</v>
      </c>
      <c r="E6" s="302"/>
      <c r="F6" s="302"/>
      <c r="G6" s="302"/>
      <c r="H6" s="303">
        <v>2</v>
      </c>
      <c r="I6" s="610" t="str">
        <f>IFERROR(IF(INDEX('Overview - Section A'!E$25:E$27,MATCH('Print View'!H6,'Overview - Section A'!$A$25:$A$27,0))&lt;&gt;0,(INDEX('Overview - Section A'!$E$25:$E$27,MATCH('Print View'!H6,'Overview - Section A'!$A$25:$A$27,0))),""),"")</f>
        <v/>
      </c>
      <c r="J6" s="611"/>
      <c r="K6" s="611"/>
      <c r="L6" s="611"/>
      <c r="M6" s="611" t="str">
        <f>IFERROR(IF(INDEX('Overview - Section A'!#REF!,MATCH('Print View'!H6,'Overview - Section A'!$A$25:$A$27,0))&lt;&gt;0,(INDEX('Overview - Section A'!#REF!,MATCH('Print View'!H6,'Overview - Section A'!$A$25:$A$27,0))),""),"")</f>
        <v/>
      </c>
      <c r="N6" s="611"/>
      <c r="O6" s="611"/>
      <c r="P6" s="612"/>
      <c r="Q6" s="302"/>
      <c r="R6" s="302"/>
      <c r="S6" s="302"/>
      <c r="T6" s="302"/>
      <c r="U6" s="302"/>
      <c r="V6" s="225"/>
      <c r="W6" s="225"/>
      <c r="X6" s="225"/>
      <c r="Y6" s="225"/>
      <c r="Z6" s="225"/>
      <c r="AA6" s="225"/>
      <c r="AB6" s="225"/>
      <c r="AC6" s="225"/>
      <c r="AD6" s="225"/>
      <c r="AE6" s="225"/>
      <c r="AF6" s="225"/>
      <c r="AG6" s="225"/>
      <c r="AH6" s="225"/>
      <c r="AI6" s="225"/>
    </row>
    <row r="7" spans="1:35" ht="24" customHeight="1" x14ac:dyDescent="0.3">
      <c r="A7" s="225"/>
      <c r="B7" s="623" t="str">
        <f>'Overview - Section A'!A8</f>
        <v>Implementation Period End Date</v>
      </c>
      <c r="C7" s="624"/>
      <c r="D7" s="296">
        <f>'Overview - Section A'!E8</f>
        <v>44196</v>
      </c>
      <c r="E7" s="302"/>
      <c r="F7" s="302"/>
      <c r="G7" s="302"/>
      <c r="H7" s="303">
        <v>3</v>
      </c>
      <c r="I7" s="610" t="str">
        <f>IFERROR(IF(INDEX('Overview - Section A'!E$25:E$27,MATCH('Print View'!H7,'Overview - Section A'!$A$25:$A$27,0))&lt;&gt;0,(INDEX('Overview - Section A'!$E$25:$E$27,MATCH('Print View'!H7,'Overview - Section A'!$A$25:$A$27,0))),""),"")</f>
        <v/>
      </c>
      <c r="J7" s="611"/>
      <c r="K7" s="611"/>
      <c r="L7" s="611"/>
      <c r="M7" s="611" t="str">
        <f>IFERROR(IF(INDEX('Overview - Section A'!#REF!,MATCH('Print View'!H7,'Overview - Section A'!$A$25:$A$27,0))&lt;&gt;0,(INDEX('Overview - Section A'!#REF!,MATCH('Print View'!H7,'Overview - Section A'!$A$25:$A$27,0))),""),"")</f>
        <v/>
      </c>
      <c r="N7" s="611"/>
      <c r="O7" s="611"/>
      <c r="P7" s="612"/>
      <c r="Q7" s="302"/>
      <c r="R7" s="302"/>
      <c r="S7" s="302"/>
      <c r="T7" s="302"/>
      <c r="U7" s="302"/>
      <c r="V7" s="225"/>
      <c r="W7" s="225"/>
      <c r="X7" s="225"/>
      <c r="Y7" s="225"/>
      <c r="Z7" s="225"/>
      <c r="AA7" s="225"/>
      <c r="AB7" s="225"/>
      <c r="AC7" s="225"/>
      <c r="AD7" s="225"/>
      <c r="AE7" s="225"/>
      <c r="AF7" s="225"/>
      <c r="AG7" s="225"/>
      <c r="AH7" s="225"/>
      <c r="AI7" s="225"/>
    </row>
    <row r="8" spans="1:35" ht="27.6" x14ac:dyDescent="0.3">
      <c r="A8" s="225"/>
      <c r="B8" s="623" t="str">
        <f>'Overview - Section A'!A9</f>
        <v>Programmatic Report Period Frequency</v>
      </c>
      <c r="C8" s="624"/>
      <c r="D8" s="295">
        <f>'Overview - Section A'!E9</f>
        <v>6</v>
      </c>
      <c r="E8" s="302"/>
      <c r="F8" s="302"/>
      <c r="G8" s="302"/>
      <c r="H8" s="303">
        <v>4</v>
      </c>
      <c r="I8" s="610" t="str">
        <f>IFERROR(IF(INDEX('Overview - Section A'!E$25:E$27,MATCH('Print View'!H8,'Overview - Section A'!$A$25:$A$27,0))&lt;&gt;0,(INDEX('Overview - Section A'!$E$25:$E$27,MATCH('Print View'!H8,'Overview - Section A'!$A$25:$A$27,0))),""),"")</f>
        <v/>
      </c>
      <c r="J8" s="611"/>
      <c r="K8" s="611"/>
      <c r="L8" s="611"/>
      <c r="M8" s="611" t="str">
        <f>IFERROR(IF(INDEX('Overview - Section A'!#REF!,MATCH('Print View'!H8,'Overview - Section A'!$A$25:$A$27,0))&lt;&gt;0,(INDEX('Overview - Section A'!#REF!,MATCH('Print View'!H8,'Overview - Section A'!$A$25:$A$27,0))),""),"")</f>
        <v/>
      </c>
      <c r="N8" s="611"/>
      <c r="O8" s="611"/>
      <c r="P8" s="612"/>
      <c r="Q8" s="302"/>
      <c r="R8" s="302"/>
      <c r="S8" s="302"/>
      <c r="T8" s="302"/>
      <c r="U8" s="302"/>
      <c r="V8" s="225"/>
      <c r="W8" s="225"/>
      <c r="X8" s="225"/>
      <c r="Y8" s="225"/>
      <c r="Z8" s="225"/>
      <c r="AA8" s="225"/>
      <c r="AB8" s="225"/>
      <c r="AC8" s="225"/>
      <c r="AD8" s="225"/>
      <c r="AE8" s="225"/>
      <c r="AF8" s="225"/>
      <c r="AG8" s="225"/>
      <c r="AH8" s="225"/>
      <c r="AI8" s="225"/>
    </row>
    <row r="9" spans="1:35" ht="27.6" x14ac:dyDescent="0.3">
      <c r="A9" s="225"/>
      <c r="B9" s="623" t="str">
        <f>'Overview - Section A'!A10</f>
        <v>Allocation Utilization Period Start Date</v>
      </c>
      <c r="C9" s="624"/>
      <c r="D9" s="296">
        <f>'Overview - Section A'!E10</f>
        <v>43101</v>
      </c>
      <c r="E9" s="302"/>
      <c r="F9" s="302"/>
      <c r="G9" s="302"/>
      <c r="H9" s="303">
        <v>5</v>
      </c>
      <c r="I9" s="610" t="str">
        <f>IFERROR(IF(INDEX('Overview - Section A'!E$25:E$27,MATCH('Print View'!H9,'Overview - Section A'!$A$25:$A$27,0))&lt;&gt;0,(INDEX('Overview - Section A'!$E$25:$E$27,MATCH('Print View'!H9,'Overview - Section A'!$A$25:$A$27,0))),""),"")</f>
        <v/>
      </c>
      <c r="J9" s="611"/>
      <c r="K9" s="611"/>
      <c r="L9" s="611"/>
      <c r="M9" s="611" t="str">
        <f>IFERROR(IF(INDEX('Overview - Section A'!#REF!,MATCH('Print View'!H9,'Overview - Section A'!$A$25:$A$27,0))&lt;&gt;0,(INDEX('Overview - Section A'!#REF!,MATCH('Print View'!H9,'Overview - Section A'!$A$25:$A$27,0))),""),"")</f>
        <v/>
      </c>
      <c r="N9" s="611"/>
      <c r="O9" s="611"/>
      <c r="P9" s="612"/>
      <c r="Q9" s="302"/>
      <c r="R9" s="302"/>
      <c r="S9" s="302"/>
      <c r="T9" s="302"/>
      <c r="U9" s="302"/>
      <c r="V9" s="225"/>
      <c r="W9" s="225"/>
      <c r="X9" s="225"/>
      <c r="Y9" s="225"/>
      <c r="Z9" s="225"/>
      <c r="AA9" s="225"/>
      <c r="AB9" s="225"/>
      <c r="AC9" s="225"/>
      <c r="AD9" s="225"/>
      <c r="AE9" s="225"/>
      <c r="AF9" s="225"/>
      <c r="AG9" s="225"/>
      <c r="AH9" s="225"/>
      <c r="AI9" s="225"/>
    </row>
    <row r="10" spans="1:35" ht="28.2" thickBot="1" x14ac:dyDescent="0.35">
      <c r="A10" s="225"/>
      <c r="B10" s="644" t="str">
        <f>'Overview - Section A'!A11</f>
        <v>Allocation Utilization Period End Date</v>
      </c>
      <c r="C10" s="645"/>
      <c r="D10" s="297"/>
      <c r="E10" s="302"/>
      <c r="F10" s="302"/>
      <c r="G10" s="302"/>
      <c r="H10" s="303">
        <v>6</v>
      </c>
      <c r="I10" s="610" t="str">
        <f>IFERROR(IF(INDEX('Overview - Section A'!E$25:E$27,MATCH('Print View'!H10,'Overview - Section A'!$A$25:$A$27,0))&lt;&gt;0,(INDEX('Overview - Section A'!$E$25:$E$27,MATCH('Print View'!H10,'Overview - Section A'!$A$25:$A$27,0))),""),"")</f>
        <v/>
      </c>
      <c r="J10" s="611"/>
      <c r="K10" s="611"/>
      <c r="L10" s="611"/>
      <c r="M10" s="611" t="str">
        <f>IFERROR(IF(INDEX('Overview - Section A'!#REF!,MATCH('Print View'!H10,'Overview - Section A'!$A$25:$A$27,0))&lt;&gt;0,(INDEX('Overview - Section A'!#REF!,MATCH('Print View'!H10,'Overview - Section A'!$A$25:$A$27,0))),""),"")</f>
        <v/>
      </c>
      <c r="N10" s="611"/>
      <c r="O10" s="611"/>
      <c r="P10" s="612"/>
      <c r="Q10" s="302"/>
      <c r="R10" s="302"/>
      <c r="S10" s="302"/>
      <c r="T10" s="302"/>
      <c r="U10" s="302"/>
      <c r="V10" s="225"/>
      <c r="W10" s="225"/>
      <c r="X10" s="225"/>
      <c r="Y10" s="225"/>
      <c r="Z10" s="225"/>
      <c r="AA10" s="225"/>
      <c r="AB10" s="225"/>
      <c r="AC10" s="225"/>
      <c r="AD10" s="225"/>
      <c r="AE10" s="225"/>
      <c r="AF10" s="225"/>
      <c r="AG10" s="225"/>
      <c r="AH10" s="225"/>
      <c r="AI10" s="225"/>
    </row>
    <row r="11" spans="1:35" ht="27.6" x14ac:dyDescent="0.3">
      <c r="A11" s="225"/>
      <c r="D11" s="302"/>
      <c r="E11" s="302"/>
      <c r="F11" s="302"/>
      <c r="G11" s="302"/>
      <c r="H11" s="303">
        <v>7</v>
      </c>
      <c r="I11" s="610" t="str">
        <f>IFERROR(IF(INDEX('Overview - Section A'!E$25:E$27,MATCH('Print View'!H11,'Overview - Section A'!$A$25:$A$27,0))&lt;&gt;0,(INDEX('Overview - Section A'!$E$25:$E$27,MATCH('Print View'!H11,'Overview - Section A'!$A$25:$A$27,0))),""),"")</f>
        <v/>
      </c>
      <c r="J11" s="611"/>
      <c r="K11" s="611"/>
      <c r="L11" s="611"/>
      <c r="M11" s="611" t="str">
        <f>IFERROR(IF(INDEX('Overview - Section A'!#REF!,MATCH('Print View'!H11,'Overview - Section A'!$A$25:$A$27,0))&lt;&gt;0,(INDEX('Overview - Section A'!#REF!,MATCH('Print View'!H11,'Overview - Section A'!$A$25:$A$27,0))),""),"")</f>
        <v/>
      </c>
      <c r="N11" s="611"/>
      <c r="O11" s="611"/>
      <c r="P11" s="612"/>
      <c r="Q11" s="302"/>
      <c r="R11" s="302"/>
      <c r="S11" s="302"/>
      <c r="T11" s="302"/>
      <c r="U11" s="302"/>
      <c r="V11" s="225"/>
      <c r="W11" s="225"/>
      <c r="X11" s="225"/>
      <c r="Y11" s="225"/>
      <c r="Z11" s="225"/>
      <c r="AA11" s="225"/>
      <c r="AB11" s="225"/>
      <c r="AC11" s="225"/>
      <c r="AD11" s="225"/>
      <c r="AE11" s="225"/>
      <c r="AF11" s="225"/>
      <c r="AG11" s="225"/>
      <c r="AH11" s="225"/>
      <c r="AI11" s="225"/>
    </row>
    <row r="12" spans="1:35" ht="27.6" x14ac:dyDescent="0.3">
      <c r="A12" s="225"/>
      <c r="B12" s="225"/>
      <c r="C12" s="225"/>
      <c r="D12" s="302"/>
      <c r="E12" s="302"/>
      <c r="F12" s="302"/>
      <c r="G12" s="302"/>
      <c r="H12" s="303">
        <v>8</v>
      </c>
      <c r="I12" s="610" t="str">
        <f>IFERROR(IF(INDEX('Overview - Section A'!E$25:E$27,MATCH('Print View'!H12,'Overview - Section A'!$A$25:$A$27,0))&lt;&gt;0,(INDEX('Overview - Section A'!$E$25:$E$27,MATCH('Print View'!H12,'Overview - Section A'!$A$25:$A$27,0))),""),"")</f>
        <v/>
      </c>
      <c r="J12" s="611"/>
      <c r="K12" s="611"/>
      <c r="L12" s="611"/>
      <c r="M12" s="611" t="str">
        <f>IFERROR(IF(INDEX('Overview - Section A'!#REF!,MATCH('Print View'!H12,'Overview - Section A'!$A$25:$A$27,0))&lt;&gt;0,(INDEX('Overview - Section A'!#REF!,MATCH('Print View'!H12,'Overview - Section A'!$A$25:$A$27,0))),""),"")</f>
        <v/>
      </c>
      <c r="N12" s="611"/>
      <c r="O12" s="611"/>
      <c r="P12" s="612"/>
      <c r="Q12" s="302"/>
      <c r="R12" s="302"/>
      <c r="S12" s="302"/>
      <c r="T12" s="302"/>
      <c r="U12" s="302"/>
      <c r="V12" s="225"/>
      <c r="W12" s="225"/>
      <c r="X12" s="225"/>
      <c r="Y12" s="225"/>
      <c r="Z12" s="225"/>
      <c r="AA12" s="225"/>
      <c r="AB12" s="225"/>
      <c r="AC12" s="225"/>
      <c r="AD12" s="225"/>
      <c r="AE12" s="225"/>
      <c r="AF12" s="225"/>
      <c r="AG12" s="225"/>
      <c r="AH12" s="225"/>
      <c r="AI12" s="225"/>
    </row>
    <row r="13" spans="1:35" ht="28.2" thickBot="1" x14ac:dyDescent="0.35">
      <c r="A13" s="225"/>
      <c r="B13" s="225"/>
      <c r="C13" s="225"/>
      <c r="D13" s="302"/>
      <c r="E13" s="302"/>
      <c r="F13" s="302"/>
      <c r="G13" s="302"/>
      <c r="H13" s="303">
        <v>9</v>
      </c>
      <c r="I13" s="627" t="str">
        <f>IFERROR(IF(INDEX('Overview - Section A'!E$25:E$27,MATCH('Print View'!H13,'Overview - Section A'!$A$25:$A$27,0))&lt;&gt;0,(INDEX('Overview - Section A'!$E$25:$E$27,MATCH('Print View'!H13,'Overview - Section A'!$A$25:$A$27,0))),""),"")</f>
        <v/>
      </c>
      <c r="J13" s="628"/>
      <c r="K13" s="628"/>
      <c r="L13" s="628"/>
      <c r="M13" s="628" t="str">
        <f>IFERROR(IF(INDEX('Overview - Section A'!#REF!,MATCH('Print View'!H13,'Overview - Section A'!$A$25:$A$27,0))&lt;&gt;0,(INDEX('Overview - Section A'!#REF!,MATCH('Print View'!H13,'Overview - Section A'!$A$25:$A$27,0))),""),"")</f>
        <v/>
      </c>
      <c r="N13" s="628"/>
      <c r="O13" s="628"/>
      <c r="P13" s="629"/>
      <c r="Q13" s="302"/>
      <c r="R13" s="302"/>
      <c r="S13" s="302"/>
      <c r="T13" s="302"/>
      <c r="U13" s="302"/>
      <c r="V13" s="225"/>
      <c r="W13" s="225"/>
      <c r="X13" s="225"/>
      <c r="Y13" s="225"/>
      <c r="Z13" s="225"/>
      <c r="AA13" s="225"/>
      <c r="AB13" s="225"/>
      <c r="AC13" s="225"/>
      <c r="AD13" s="225"/>
      <c r="AE13" s="225"/>
      <c r="AF13" s="225"/>
      <c r="AG13" s="225"/>
      <c r="AH13" s="225"/>
      <c r="AI13" s="225"/>
    </row>
    <row r="14" spans="1:35" ht="16.2" thickBot="1" x14ac:dyDescent="0.35">
      <c r="A14" s="225"/>
      <c r="B14" s="225"/>
      <c r="C14" s="225"/>
      <c r="D14" s="225"/>
      <c r="E14" s="225"/>
      <c r="F14" s="225"/>
      <c r="G14" s="225"/>
      <c r="H14" s="303"/>
      <c r="I14" s="225"/>
      <c r="J14" s="225"/>
      <c r="K14" s="302"/>
      <c r="L14" s="302"/>
      <c r="M14" s="302"/>
      <c r="N14" s="302"/>
      <c r="O14" s="302"/>
      <c r="P14" s="302"/>
      <c r="Q14" s="302"/>
      <c r="R14" s="302"/>
      <c r="S14" s="302"/>
      <c r="T14" s="225"/>
      <c r="U14" s="225"/>
      <c r="V14" s="225"/>
      <c r="W14" s="225"/>
      <c r="X14" s="225"/>
      <c r="Y14" s="225"/>
      <c r="Z14" s="225"/>
      <c r="AA14" s="225"/>
      <c r="AB14" s="225"/>
      <c r="AC14" s="225"/>
      <c r="AD14" s="225"/>
      <c r="AE14" s="225"/>
      <c r="AF14" s="225"/>
      <c r="AG14" s="225"/>
      <c r="AH14" s="225"/>
      <c r="AI14" s="225"/>
    </row>
    <row r="15" spans="1:35" ht="28.2" thickBot="1" x14ac:dyDescent="0.35">
      <c r="A15" s="303"/>
      <c r="B15" s="639" t="str">
        <f>'Overview - Section A'!A35</f>
        <v xml:space="preserve">Reporting Period </v>
      </c>
      <c r="C15" s="631"/>
      <c r="D15" s="631"/>
      <c r="E15" s="631"/>
      <c r="F15" s="302"/>
      <c r="G15" s="225"/>
      <c r="H15" s="304"/>
      <c r="I15" s="302"/>
      <c r="J15" s="302"/>
      <c r="K15" s="302"/>
      <c r="L15" s="302"/>
      <c r="M15" s="302"/>
      <c r="N15" s="302"/>
      <c r="O15" s="302"/>
      <c r="P15" s="302"/>
      <c r="Q15" s="302"/>
      <c r="R15" s="302"/>
      <c r="S15" s="302"/>
      <c r="T15" s="225"/>
      <c r="U15" s="225"/>
      <c r="V15" s="225"/>
      <c r="W15" s="225"/>
      <c r="X15" s="225"/>
      <c r="Y15" s="225"/>
      <c r="Z15" s="225"/>
      <c r="AA15" s="225"/>
      <c r="AB15" s="225"/>
      <c r="AC15" s="225"/>
      <c r="AD15" s="225"/>
      <c r="AE15" s="225"/>
      <c r="AF15" s="225"/>
      <c r="AG15" s="225"/>
      <c r="AH15" s="225"/>
      <c r="AI15" s="225"/>
    </row>
    <row r="16" spans="1:35" ht="27.6" x14ac:dyDescent="0.3">
      <c r="A16" s="303">
        <v>2</v>
      </c>
      <c r="B16" s="640">
        <f ca="1">IFERROR(IF(INDEX('Overview - Section A'!A$37:A$44,MATCH('Print View'!$A16,'Overview - Section A'!$B$37:$B$44,0))&lt;&gt;0,(INDEX('Overview - Section A'!A$37:A$44,MATCH('Print View'!$A16,'Overview - Section A'!$B$37:$B$44,0))),""),"")</f>
        <v>43101</v>
      </c>
      <c r="C16" s="641"/>
      <c r="D16" s="642">
        <f ca="1">IFERROR(IF(INDEX('Overview - Section A'!E$37:E$44,MATCH('Print View'!$A16,'Overview - Section A'!$B$37:$B$44,0))&lt;&gt;0,(INDEX('Overview - Section A'!E$37:E$44,MATCH('Print View'!$A16,'Overview - Section A'!$B$37:$B$44,0))),""),"")</f>
        <v>43281</v>
      </c>
      <c r="E16" s="643"/>
      <c r="F16" s="302"/>
      <c r="G16" s="225"/>
      <c r="H16" s="302"/>
      <c r="I16" s="302"/>
      <c r="J16" s="302"/>
      <c r="K16" s="302"/>
      <c r="L16" s="302"/>
      <c r="M16" s="302"/>
      <c r="N16" s="302"/>
      <c r="O16" s="302"/>
      <c r="P16" s="302"/>
      <c r="Q16" s="302"/>
      <c r="R16" s="302"/>
      <c r="S16" s="302"/>
      <c r="T16" s="225"/>
      <c r="U16" s="225"/>
      <c r="V16" s="225"/>
      <c r="W16" s="225"/>
      <c r="X16" s="225"/>
      <c r="Y16" s="225"/>
      <c r="Z16" s="225"/>
      <c r="AA16" s="225"/>
      <c r="AB16" s="225"/>
      <c r="AC16" s="225"/>
      <c r="AD16" s="225"/>
      <c r="AE16" s="225"/>
      <c r="AF16" s="225"/>
      <c r="AG16" s="225"/>
      <c r="AH16" s="225"/>
      <c r="AI16" s="225"/>
    </row>
    <row r="17" spans="1:35" ht="27.6" x14ac:dyDescent="0.3">
      <c r="A17" s="303">
        <v>3</v>
      </c>
      <c r="B17" s="633">
        <f ca="1">IFERROR(IF(INDEX('Overview - Section A'!A$37:A$44,MATCH('Print View'!$A17,'Overview - Section A'!$B$37:$B$44,0))&lt;&gt;0,(INDEX('Overview - Section A'!A$37:A$44,MATCH('Print View'!$A17,'Overview - Section A'!$B$37:$B$44,0))),""),"")</f>
        <v>43282</v>
      </c>
      <c r="C17" s="634"/>
      <c r="D17" s="635">
        <f ca="1">IFERROR(IF(INDEX('Overview - Section A'!E$37:E$44,MATCH('Print View'!$A17,'Overview - Section A'!$B$37:$B$44,0))&lt;&gt;0,(INDEX('Overview - Section A'!E$37:E$44,MATCH('Print View'!$A17,'Overview - Section A'!$B$37:$B$44,0))),""),"")</f>
        <v>43465</v>
      </c>
      <c r="E17" s="636"/>
      <c r="F17" s="302"/>
      <c r="G17" s="225"/>
      <c r="H17" s="302"/>
      <c r="I17" s="302"/>
      <c r="J17" s="302"/>
      <c r="K17" s="302"/>
      <c r="L17" s="302"/>
      <c r="M17" s="302"/>
      <c r="N17" s="302"/>
      <c r="O17" s="302"/>
      <c r="P17" s="302"/>
      <c r="Q17" s="302"/>
      <c r="R17" s="302"/>
      <c r="S17" s="302"/>
      <c r="T17" s="225"/>
      <c r="U17" s="225"/>
      <c r="V17" s="225"/>
      <c r="W17" s="225"/>
      <c r="X17" s="225"/>
      <c r="Y17" s="225"/>
      <c r="Z17" s="225"/>
      <c r="AA17" s="225"/>
      <c r="AB17" s="225"/>
      <c r="AC17" s="225"/>
      <c r="AD17" s="225"/>
      <c r="AE17" s="225"/>
      <c r="AF17" s="225"/>
      <c r="AG17" s="225"/>
      <c r="AH17" s="225"/>
      <c r="AI17" s="225"/>
    </row>
    <row r="18" spans="1:35" ht="27.6" x14ac:dyDescent="0.3">
      <c r="A18" s="303">
        <v>4</v>
      </c>
      <c r="B18" s="633">
        <f ca="1">IFERROR(IF(INDEX('Overview - Section A'!A$37:A$44,MATCH('Print View'!$A18,'Overview - Section A'!$B$37:$B$44,0))&lt;&gt;0,(INDEX('Overview - Section A'!A$37:A$44,MATCH('Print View'!$A18,'Overview - Section A'!$B$37:$B$44,0))),""),"")</f>
        <v>43466</v>
      </c>
      <c r="C18" s="634"/>
      <c r="D18" s="635">
        <f ca="1">IFERROR(IF(INDEX('Overview - Section A'!E$37:E$44,MATCH('Print View'!$A18,'Overview - Section A'!$B$37:$B$44,0))&lt;&gt;0,(INDEX('Overview - Section A'!E$37:E$44,MATCH('Print View'!$A18,'Overview - Section A'!$B$37:$B$44,0))),""),"")</f>
        <v>43646</v>
      </c>
      <c r="E18" s="636"/>
      <c r="F18" s="302"/>
      <c r="G18" s="225"/>
      <c r="H18" s="302"/>
      <c r="I18" s="302"/>
      <c r="J18" s="302"/>
      <c r="K18" s="302"/>
      <c r="L18" s="302"/>
      <c r="M18" s="302"/>
      <c r="N18" s="302"/>
      <c r="O18" s="302"/>
      <c r="P18" s="302"/>
      <c r="Q18" s="302"/>
      <c r="R18" s="302"/>
      <c r="S18" s="302"/>
      <c r="T18" s="225"/>
      <c r="U18" s="225"/>
      <c r="V18" s="225"/>
      <c r="W18" s="225"/>
      <c r="X18" s="225"/>
      <c r="Y18" s="225"/>
      <c r="Z18" s="225"/>
      <c r="AA18" s="225"/>
      <c r="AB18" s="225"/>
      <c r="AC18" s="225"/>
      <c r="AD18" s="225"/>
      <c r="AE18" s="225"/>
      <c r="AF18" s="225"/>
      <c r="AG18" s="225"/>
      <c r="AH18" s="225"/>
      <c r="AI18" s="225"/>
    </row>
    <row r="19" spans="1:35" ht="27.6" x14ac:dyDescent="0.3">
      <c r="A19" s="303">
        <v>5</v>
      </c>
      <c r="B19" s="633">
        <f ca="1">IFERROR(IF(INDEX('Overview - Section A'!A$37:A$44,MATCH('Print View'!$A19,'Overview - Section A'!$B$37:$B$44,0))&lt;&gt;0,(INDEX('Overview - Section A'!A$37:A$44,MATCH('Print View'!$A19,'Overview - Section A'!$B$37:$B$44,0))),""),"")</f>
        <v>43647</v>
      </c>
      <c r="C19" s="634"/>
      <c r="D19" s="635">
        <f ca="1">IFERROR(IF(INDEX('Overview - Section A'!E$37:E$44,MATCH('Print View'!$A19,'Overview - Section A'!$B$37:$B$44,0))&lt;&gt;0,(INDEX('Overview - Section A'!E$37:E$44,MATCH('Print View'!$A19,'Overview - Section A'!$B$37:$B$44,0))),""),"")</f>
        <v>43830</v>
      </c>
      <c r="E19" s="636"/>
      <c r="F19" s="302"/>
      <c r="G19" s="225"/>
      <c r="H19" s="302"/>
      <c r="I19" s="302"/>
      <c r="J19" s="302"/>
      <c r="K19" s="302"/>
      <c r="L19" s="302"/>
      <c r="M19" s="302"/>
      <c r="N19" s="302"/>
      <c r="O19" s="302"/>
      <c r="P19" s="302"/>
      <c r="Q19" s="302"/>
      <c r="R19" s="302"/>
      <c r="S19" s="302"/>
      <c r="T19" s="225"/>
      <c r="U19" s="225"/>
      <c r="V19" s="225"/>
      <c r="W19" s="225"/>
      <c r="X19" s="225"/>
      <c r="Y19" s="225"/>
      <c r="Z19" s="225"/>
      <c r="AA19" s="225"/>
      <c r="AB19" s="225"/>
      <c r="AC19" s="225"/>
      <c r="AD19" s="225"/>
      <c r="AE19" s="225"/>
      <c r="AF19" s="225"/>
      <c r="AG19" s="225"/>
      <c r="AH19" s="225"/>
      <c r="AI19" s="225"/>
    </row>
    <row r="20" spans="1:35" ht="27.6" x14ac:dyDescent="0.3">
      <c r="A20" s="303">
        <v>6</v>
      </c>
      <c r="B20" s="633">
        <f ca="1">IFERROR(IF(INDEX('Overview - Section A'!A$37:A$44,MATCH('Print View'!$A20,'Overview - Section A'!$B$37:$B$44,0))&lt;&gt;0,(INDEX('Overview - Section A'!A$37:A$44,MATCH('Print View'!$A20,'Overview - Section A'!$B$37:$B$44,0))),""),"")</f>
        <v>43831</v>
      </c>
      <c r="C20" s="634"/>
      <c r="D20" s="635">
        <f ca="1">IFERROR(IF(INDEX('Overview - Section A'!E$37:E$44,MATCH('Print View'!$A20,'Overview - Section A'!$B$37:$B$44,0))&lt;&gt;0,(INDEX('Overview - Section A'!E$37:E$44,MATCH('Print View'!$A20,'Overview - Section A'!$B$37:$B$44,0))),""),"")</f>
        <v>44012</v>
      </c>
      <c r="E20" s="636"/>
      <c r="F20" s="302"/>
      <c r="G20" s="225"/>
      <c r="H20" s="302"/>
      <c r="I20" s="302"/>
      <c r="J20" s="302"/>
      <c r="K20" s="302"/>
      <c r="L20" s="302"/>
      <c r="M20" s="302"/>
      <c r="N20" s="302"/>
      <c r="O20" s="302"/>
      <c r="P20" s="302"/>
      <c r="Q20" s="302"/>
      <c r="R20" s="302"/>
      <c r="S20" s="302"/>
      <c r="T20" s="225"/>
      <c r="U20" s="225"/>
      <c r="V20" s="225"/>
      <c r="W20" s="225"/>
      <c r="X20" s="225"/>
      <c r="Y20" s="225"/>
      <c r="Z20" s="225"/>
      <c r="AA20" s="225"/>
      <c r="AB20" s="225"/>
      <c r="AC20" s="225"/>
      <c r="AD20" s="225"/>
      <c r="AE20" s="225"/>
      <c r="AF20" s="225"/>
      <c r="AG20" s="225"/>
      <c r="AH20" s="225"/>
      <c r="AI20" s="225"/>
    </row>
    <row r="21" spans="1:35" ht="27.6" x14ac:dyDescent="0.3">
      <c r="A21" s="303">
        <v>7</v>
      </c>
      <c r="B21" s="633">
        <f ca="1">IFERROR(IF(INDEX('Overview - Section A'!A$37:A$44,MATCH('Print View'!$A21,'Overview - Section A'!$B$37:$B$44,0))&lt;&gt;0,(INDEX('Overview - Section A'!A$37:A$44,MATCH('Print View'!$A21,'Overview - Section A'!$B$37:$B$44,0))),""),"")</f>
        <v>44013</v>
      </c>
      <c r="C21" s="634"/>
      <c r="D21" s="635">
        <f ca="1">IFERROR(IF(INDEX('Overview - Section A'!E$37:E$44,MATCH('Print View'!$A21,'Overview - Section A'!$B$37:$B$44,0))&lt;&gt;0,(INDEX('Overview - Section A'!E$37:E$44,MATCH('Print View'!$A21,'Overview - Section A'!$B$37:$B$44,0))),""),"")</f>
        <v>44196</v>
      </c>
      <c r="E21" s="636"/>
      <c r="F21" s="302"/>
      <c r="G21" s="225"/>
      <c r="H21" s="302"/>
      <c r="I21" s="302"/>
      <c r="J21" s="302"/>
      <c r="K21" s="302"/>
      <c r="L21" s="302"/>
      <c r="M21" s="302"/>
      <c r="N21" s="302"/>
      <c r="O21" s="302"/>
      <c r="P21" s="302"/>
      <c r="Q21" s="302"/>
      <c r="R21" s="302"/>
      <c r="S21" s="302"/>
      <c r="T21" s="225"/>
      <c r="U21" s="225"/>
      <c r="V21" s="225"/>
      <c r="W21" s="225"/>
      <c r="X21" s="225"/>
      <c r="Y21" s="225"/>
      <c r="Z21" s="225"/>
      <c r="AA21" s="225"/>
      <c r="AB21" s="225"/>
      <c r="AC21" s="225"/>
      <c r="AD21" s="225"/>
      <c r="AE21" s="225"/>
      <c r="AF21" s="225"/>
      <c r="AG21" s="225"/>
      <c r="AH21" s="225"/>
      <c r="AI21" s="225"/>
    </row>
    <row r="22" spans="1:35" ht="27.6" x14ac:dyDescent="0.3">
      <c r="A22" s="303">
        <v>8</v>
      </c>
      <c r="B22" s="633" t="str">
        <f>IFERROR(IF(INDEX('Overview - Section A'!A$37:A$44,MATCH('Print View'!$A22,'Overview - Section A'!$B$37:$B$44,0))&lt;&gt;0,(INDEX('Overview - Section A'!A$37:A$44,MATCH('Print View'!$A22,'Overview - Section A'!$B$37:$B$44,0))),""),"")</f>
        <v/>
      </c>
      <c r="C22" s="634"/>
      <c r="D22" s="635" t="str">
        <f>IFERROR(IF(INDEX('Overview - Section A'!E$37:E$44,MATCH('Print View'!$A22,'Overview - Section A'!$B$37:$B$44,0))&lt;&gt;0,(INDEX('Overview - Section A'!E$37:E$44,MATCH('Print View'!$A22,'Overview - Section A'!$B$37:$B$44,0))),""),"")</f>
        <v/>
      </c>
      <c r="E22" s="636"/>
      <c r="F22" s="302"/>
      <c r="G22" s="225"/>
      <c r="H22" s="302"/>
      <c r="I22" s="302"/>
      <c r="J22" s="302"/>
      <c r="K22" s="302"/>
      <c r="L22" s="302"/>
      <c r="M22" s="302"/>
      <c r="N22" s="302"/>
      <c r="O22" s="302"/>
      <c r="P22" s="302"/>
      <c r="Q22" s="302"/>
      <c r="R22" s="302"/>
      <c r="S22" s="302"/>
      <c r="T22" s="225"/>
      <c r="U22" s="225"/>
      <c r="V22" s="225"/>
      <c r="W22" s="225"/>
      <c r="X22" s="225"/>
      <c r="Y22" s="225"/>
      <c r="Z22" s="225"/>
      <c r="AA22" s="225"/>
      <c r="AB22" s="225"/>
      <c r="AC22" s="225"/>
      <c r="AD22" s="225"/>
      <c r="AE22" s="225"/>
      <c r="AF22" s="225"/>
      <c r="AG22" s="225"/>
      <c r="AH22" s="225"/>
      <c r="AI22" s="225"/>
    </row>
    <row r="23" spans="1:35" ht="28.2" thickBot="1" x14ac:dyDescent="0.35">
      <c r="A23" s="303">
        <v>9</v>
      </c>
      <c r="B23" s="625" t="str">
        <f>IFERROR(IF(INDEX('Overview - Section A'!A$37:A$44,MATCH('Print View'!$A23,'Overview - Section A'!$B$37:$B$44,0))&lt;&gt;0,(INDEX('Overview - Section A'!A$37:A$44,MATCH('Print View'!$A23,'Overview - Section A'!$B$37:$B$44,0))),""),"")</f>
        <v/>
      </c>
      <c r="C23" s="626"/>
      <c r="D23" s="637" t="str">
        <f>IFERROR(IF(INDEX('Overview - Section A'!E$37:E$44,MATCH('Print View'!$A23,'Overview - Section A'!$B$37:$B$44,0))&lt;&gt;0,(INDEX('Overview - Section A'!E$37:E$44,MATCH('Print View'!$A23,'Overview - Section A'!$B$37:$B$44,0))),""),"")</f>
        <v/>
      </c>
      <c r="E23" s="638"/>
      <c r="F23" s="302"/>
      <c r="G23" s="225"/>
      <c r="H23" s="302"/>
      <c r="I23" s="302"/>
      <c r="J23" s="302"/>
      <c r="K23" s="302"/>
      <c r="L23" s="302"/>
      <c r="M23" s="302"/>
      <c r="N23" s="302"/>
      <c r="O23" s="302"/>
      <c r="P23" s="302"/>
      <c r="Q23" s="302"/>
      <c r="R23" s="302"/>
      <c r="S23" s="302"/>
      <c r="T23" s="225"/>
      <c r="U23" s="225"/>
      <c r="V23" s="225"/>
      <c r="W23" s="225"/>
      <c r="X23" s="225"/>
      <c r="Y23" s="225"/>
      <c r="Z23" s="225"/>
      <c r="AA23" s="225"/>
      <c r="AB23" s="225"/>
      <c r="AC23" s="225"/>
      <c r="AD23" s="225"/>
      <c r="AE23" s="225"/>
      <c r="AF23" s="225"/>
      <c r="AG23" s="225"/>
      <c r="AH23" s="225"/>
      <c r="AI23" s="225"/>
    </row>
    <row r="24" spans="1:35" ht="23.4" x14ac:dyDescent="0.3">
      <c r="A24" s="303"/>
      <c r="B24" s="282"/>
      <c r="C24" s="282"/>
      <c r="D24" s="282"/>
      <c r="E24" s="282"/>
      <c r="F24" s="302"/>
      <c r="G24" s="225"/>
      <c r="H24" s="302"/>
      <c r="I24" s="302"/>
      <c r="J24" s="302"/>
      <c r="K24" s="302"/>
      <c r="L24" s="302"/>
      <c r="M24" s="302"/>
      <c r="N24" s="302"/>
      <c r="O24" s="302"/>
      <c r="P24" s="302"/>
      <c r="Q24" s="302"/>
      <c r="R24" s="302"/>
      <c r="S24" s="302"/>
      <c r="T24" s="225"/>
      <c r="U24" s="225"/>
      <c r="V24" s="225"/>
      <c r="W24" s="225"/>
      <c r="X24" s="225"/>
      <c r="Y24" s="225"/>
      <c r="Z24" s="225"/>
      <c r="AA24" s="225"/>
      <c r="AB24" s="225"/>
      <c r="AC24" s="225"/>
      <c r="AD24" s="225"/>
      <c r="AE24" s="225"/>
      <c r="AF24" s="225"/>
      <c r="AG24" s="225"/>
      <c r="AH24" s="225"/>
      <c r="AI24" s="225"/>
    </row>
    <row r="25" spans="1:35" ht="16.2" thickBot="1" x14ac:dyDescent="0.35">
      <c r="A25" s="303"/>
      <c r="B25" s="225"/>
      <c r="C25" s="225"/>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row>
    <row r="26" spans="1:35" ht="46.5" customHeight="1" x14ac:dyDescent="0.3">
      <c r="A26" s="225"/>
      <c r="B26" s="630" t="str">
        <f>'Overview - Section A'!A48</f>
        <v>Goals</v>
      </c>
      <c r="C26" s="631"/>
      <c r="D26" s="631"/>
      <c r="E26" s="631"/>
      <c r="F26" s="631"/>
      <c r="G26" s="631"/>
      <c r="H26" s="631"/>
      <c r="I26" s="631"/>
      <c r="J26" s="631"/>
      <c r="K26" s="631"/>
      <c r="L26" s="632"/>
      <c r="M26" s="225"/>
      <c r="N26" s="225"/>
      <c r="O26" s="630" t="str">
        <f>'Overview - Section A'!A66</f>
        <v>Objectives</v>
      </c>
      <c r="P26" s="631"/>
      <c r="Q26" s="631"/>
      <c r="R26" s="631"/>
      <c r="S26" s="631"/>
      <c r="T26" s="631"/>
      <c r="U26" s="631"/>
      <c r="V26" s="631"/>
      <c r="W26" s="631"/>
      <c r="X26" s="631"/>
      <c r="Y26" s="631"/>
      <c r="Z26" s="631"/>
      <c r="AA26" s="632"/>
      <c r="AB26" s="225"/>
      <c r="AC26" s="225"/>
      <c r="AD26" s="225"/>
      <c r="AE26" s="225"/>
      <c r="AF26" s="225"/>
      <c r="AG26" s="225"/>
      <c r="AH26" s="225"/>
      <c r="AI26" s="225"/>
    </row>
    <row r="27" spans="1:35" ht="28.8" x14ac:dyDescent="0.3">
      <c r="A27" s="303">
        <v>1</v>
      </c>
      <c r="B27" s="607" t="str">
        <f>IFERROR(IF(INDEX('Overview - Section A'!$E$50:$E$63,MATCH('Print View'!$A27,'Overview - Section A'!$A$50:$A$63,0))&lt;&gt;0,INDEX('Overview - Section A'!$E$50:$E$63,MATCH('Print View'!$A27,'Overview - Section A'!$A$50:$A$63,0)),""),"")</f>
        <v>To reduce the malaria morbidity and mortality by 75% (using 2012 as baseline) by the year 2020</v>
      </c>
      <c r="C27" s="608"/>
      <c r="D27" s="608"/>
      <c r="E27" s="608"/>
      <c r="F27" s="608"/>
      <c r="G27" s="608"/>
      <c r="H27" s="608"/>
      <c r="I27" s="608"/>
      <c r="J27" s="608"/>
      <c r="K27" s="608"/>
      <c r="L27" s="609"/>
      <c r="M27" s="226"/>
      <c r="N27" s="226"/>
      <c r="O27" s="607" t="str">
        <f>IFERROR(IF(INDEX('Overview - Section A'!$E$68:$E$81,MATCH('Print View'!$A27,'Overview - Section A'!$A$68:$A$81,0))&lt;&gt;0,INDEX('Overview - Section A'!$E$68:$E$81,MATCH('Print View'!$A27,'Overview - Section A'!$A$68:$A$81,0)),""),"")</f>
        <v>To protect at least 80% of the population with effective malaria prevention interventions by 2020</v>
      </c>
      <c r="P27" s="608"/>
      <c r="Q27" s="608"/>
      <c r="R27" s="608"/>
      <c r="S27" s="608"/>
      <c r="T27" s="608"/>
      <c r="U27" s="608"/>
      <c r="V27" s="608"/>
      <c r="W27" s="608"/>
      <c r="X27" s="608"/>
      <c r="Y27" s="608"/>
      <c r="Z27" s="608"/>
      <c r="AA27" s="609"/>
      <c r="AB27" s="225"/>
      <c r="AC27" s="225"/>
      <c r="AD27" s="225"/>
      <c r="AE27" s="225"/>
      <c r="AF27" s="225"/>
      <c r="AG27" s="225"/>
      <c r="AH27" s="225"/>
      <c r="AI27" s="225"/>
    </row>
    <row r="28" spans="1:35" ht="28.8" x14ac:dyDescent="0.3">
      <c r="A28" s="303">
        <v>2</v>
      </c>
      <c r="B28" s="607" t="str">
        <f>IFERROR(IF(INDEX('Overview - Section A'!$E$50:$E$63,MATCH('Print View'!$A28,'Overview - Section A'!$A$50:$A$63,0))&lt;&gt;0,INDEX('Overview - Section A'!$E$50:$E$63,MATCH('Print View'!$A28,'Overview - Section A'!$A$50:$A$63,0)),""),"")</f>
        <v/>
      </c>
      <c r="C28" s="608"/>
      <c r="D28" s="608"/>
      <c r="E28" s="608"/>
      <c r="F28" s="608"/>
      <c r="G28" s="608"/>
      <c r="H28" s="608"/>
      <c r="I28" s="608"/>
      <c r="J28" s="608"/>
      <c r="K28" s="608"/>
      <c r="L28" s="609"/>
      <c r="M28" s="226"/>
      <c r="N28" s="226"/>
      <c r="O28" s="607" t="str">
        <f>IFERROR(IF(INDEX('Overview - Section A'!$E$68:$E$81,MATCH('Print View'!$A28,'Overview - Section A'!$A$68:$A$81,0))&lt;&gt;0,INDEX('Overview - Section A'!$E$68:$E$81,MATCH('Print View'!$A28,'Overview - Section A'!$A$68:$A$81,0)),""),"")</f>
        <v>To provide parasitological diagnosis to all suspected malaria cases and provide prompt and effective treatment to 100% of confirmed malaria cases by 2020</v>
      </c>
      <c r="P28" s="608"/>
      <c r="Q28" s="608"/>
      <c r="R28" s="608"/>
      <c r="S28" s="608"/>
      <c r="T28" s="608"/>
      <c r="U28" s="608"/>
      <c r="V28" s="608"/>
      <c r="W28" s="608"/>
      <c r="X28" s="608"/>
      <c r="Y28" s="608"/>
      <c r="Z28" s="608"/>
      <c r="AA28" s="609"/>
      <c r="AB28" s="225"/>
      <c r="AC28" s="225"/>
      <c r="AD28" s="225"/>
      <c r="AE28" s="225"/>
      <c r="AF28" s="225"/>
      <c r="AG28" s="225"/>
      <c r="AH28" s="225"/>
      <c r="AI28" s="225"/>
    </row>
    <row r="29" spans="1:35" ht="28.8" x14ac:dyDescent="0.3">
      <c r="A29" s="303">
        <v>3</v>
      </c>
      <c r="B29" s="607" t="str">
        <f>IFERROR(IF(INDEX('Overview - Section A'!$E$50:$E$63,MATCH('Print View'!$A29,'Overview - Section A'!$A$50:$A$63,0))&lt;&gt;0,INDEX('Overview - Section A'!$E$50:$E$63,MATCH('Print View'!$A29,'Overview - Section A'!$A$50:$A$63,0)),""),"")</f>
        <v/>
      </c>
      <c r="C29" s="608"/>
      <c r="D29" s="608"/>
      <c r="E29" s="608"/>
      <c r="F29" s="608"/>
      <c r="G29" s="608"/>
      <c r="H29" s="608"/>
      <c r="I29" s="608"/>
      <c r="J29" s="608"/>
      <c r="K29" s="608"/>
      <c r="L29" s="609"/>
      <c r="M29" s="226"/>
      <c r="N29" s="226"/>
      <c r="O29" s="607" t="str">
        <f>IFERROR(IF(INDEX('Overview - Section A'!$E$68:$E$81,MATCH('Print View'!$A29,'Overview - Section A'!$A$68:$A$81,0))&lt;&gt;0,INDEX('Overview - Section A'!$E$68:$E$81,MATCH('Print View'!$A29,'Overview - Section A'!$A$68:$A$81,0)),""),"")</f>
        <v>To strengthen and maintain the capacity for programme management, partnership and coordination   to achieve malaria programmatic objectives at all levels of the health care system by 2020</v>
      </c>
      <c r="P29" s="608"/>
      <c r="Q29" s="608"/>
      <c r="R29" s="608"/>
      <c r="S29" s="608"/>
      <c r="T29" s="608"/>
      <c r="U29" s="608"/>
      <c r="V29" s="608"/>
      <c r="W29" s="608"/>
      <c r="X29" s="608"/>
      <c r="Y29" s="608"/>
      <c r="Z29" s="608"/>
      <c r="AA29" s="609"/>
      <c r="AB29" s="225"/>
      <c r="AC29" s="225"/>
      <c r="AD29" s="225"/>
      <c r="AE29" s="225"/>
      <c r="AF29" s="225"/>
      <c r="AG29" s="225"/>
      <c r="AH29" s="225"/>
      <c r="AI29" s="225"/>
    </row>
    <row r="30" spans="1:35" ht="28.8" x14ac:dyDescent="0.3">
      <c r="A30" s="303">
        <v>4</v>
      </c>
      <c r="B30" s="607" t="str">
        <f>IFERROR(IF(INDEX('Overview - Section A'!$E$50:$E$63,MATCH('Print View'!$A30,'Overview - Section A'!$A$50:$A$63,0))&lt;&gt;0,INDEX('Overview - Section A'!$E$50:$E$63,MATCH('Print View'!$A30,'Overview - Section A'!$A$50:$A$63,0)),""),"")</f>
        <v/>
      </c>
      <c r="C30" s="608"/>
      <c r="D30" s="608"/>
      <c r="E30" s="608"/>
      <c r="F30" s="608"/>
      <c r="G30" s="608"/>
      <c r="H30" s="608"/>
      <c r="I30" s="608"/>
      <c r="J30" s="608"/>
      <c r="K30" s="608"/>
      <c r="L30" s="609"/>
      <c r="M30" s="226"/>
      <c r="N30" s="226"/>
      <c r="O30" s="607" t="str">
        <f>IFERROR(IF(INDEX('Overview - Section A'!$E$68:$E$81,MATCH('Print View'!$A30,'Overview - Section A'!$A$68:$A$81,0))&lt;&gt;0,INDEX('Overview - Section A'!$E$68:$E$81,MATCH('Print View'!$A30,'Overview - Section A'!$A$68:$A$81,0)),""),"")</f>
        <v>To strengthen the systems for surveillance and M&amp;E in order to ensure timely availability of quality, consistent and relevant malaria data at all levels by 2020</v>
      </c>
      <c r="P30" s="608"/>
      <c r="Q30" s="608"/>
      <c r="R30" s="608"/>
      <c r="S30" s="608"/>
      <c r="T30" s="608"/>
      <c r="U30" s="608"/>
      <c r="V30" s="608"/>
      <c r="W30" s="608"/>
      <c r="X30" s="608"/>
      <c r="Y30" s="608"/>
      <c r="Z30" s="608"/>
      <c r="AA30" s="609"/>
      <c r="AB30" s="225"/>
      <c r="AC30" s="225"/>
      <c r="AD30" s="225"/>
      <c r="AE30" s="225"/>
      <c r="AF30" s="225"/>
      <c r="AG30" s="225"/>
      <c r="AH30" s="225"/>
      <c r="AI30" s="225"/>
    </row>
    <row r="31" spans="1:35" ht="28.8" x14ac:dyDescent="0.3">
      <c r="A31" s="303">
        <v>5</v>
      </c>
      <c r="B31" s="607" t="str">
        <f>IFERROR(IF(INDEX('Overview - Section A'!$E$50:$E$63,MATCH('Print View'!$A31,'Overview - Section A'!$A$50:$A$63,0))&lt;&gt;0,INDEX('Overview - Section A'!$E$50:$E$63,MATCH('Print View'!$A31,'Overview - Section A'!$A$50:$A$63,0)),""),"")</f>
        <v/>
      </c>
      <c r="C31" s="608"/>
      <c r="D31" s="608"/>
      <c r="E31" s="608"/>
      <c r="F31" s="608"/>
      <c r="G31" s="608"/>
      <c r="H31" s="608"/>
      <c r="I31" s="608"/>
      <c r="J31" s="608"/>
      <c r="K31" s="608"/>
      <c r="L31" s="609"/>
      <c r="M31" s="226"/>
      <c r="N31" s="226"/>
      <c r="O31" s="607" t="str">
        <f>IFERROR(IF(INDEX('Overview - Section A'!$E$68:$E$81,MATCH('Print View'!$A31,'Overview - Section A'!$A$68:$A$81,0))&lt;&gt;0,INDEX('Overview - Section A'!$E$68:$E$81,MATCH('Print View'!$A31,'Overview - Section A'!$A$68:$A$81,0)),""),"")</f>
        <v>To increase awareness and knowledge of the entire population on malaria prevention and control so as to improve uptake and correct use of all interventions by 2020</v>
      </c>
      <c r="P31" s="608"/>
      <c r="Q31" s="608"/>
      <c r="R31" s="608"/>
      <c r="S31" s="608"/>
      <c r="T31" s="608"/>
      <c r="U31" s="608"/>
      <c r="V31" s="608"/>
      <c r="W31" s="608"/>
      <c r="X31" s="608"/>
      <c r="Y31" s="608"/>
      <c r="Z31" s="608"/>
      <c r="AA31" s="609"/>
      <c r="AB31" s="225"/>
      <c r="AC31" s="225"/>
      <c r="AD31" s="225"/>
      <c r="AE31" s="225"/>
      <c r="AF31" s="225"/>
      <c r="AG31" s="225"/>
      <c r="AH31" s="225"/>
      <c r="AI31" s="225"/>
    </row>
    <row r="32" spans="1:35" ht="28.8" x14ac:dyDescent="0.3">
      <c r="A32" s="303">
        <v>6</v>
      </c>
      <c r="B32" s="607" t="str">
        <f>IFERROR(IF(INDEX('Overview - Section A'!$E$50:$E$63,MATCH('Print View'!$A32,'Overview - Section A'!$A$50:$A$63,0))&lt;&gt;0,INDEX('Overview - Section A'!$E$50:$E$63,MATCH('Print View'!$A32,'Overview - Section A'!$A$50:$A$63,0)),""),"")</f>
        <v/>
      </c>
      <c r="C32" s="608"/>
      <c r="D32" s="608"/>
      <c r="E32" s="608"/>
      <c r="F32" s="608"/>
      <c r="G32" s="608"/>
      <c r="H32" s="608"/>
      <c r="I32" s="608"/>
      <c r="J32" s="608"/>
      <c r="K32" s="608"/>
      <c r="L32" s="609"/>
      <c r="M32" s="226"/>
      <c r="N32" s="226"/>
      <c r="O32" s="607" t="str">
        <f>IFERROR(IF(INDEX('Overview - Section A'!$E$68:$E$81,MATCH('Print View'!$A32,'Overview - Section A'!$A$68:$A$81,0))&lt;&gt;0,INDEX('Overview - Section A'!$E$68:$E$81,MATCH('Print View'!$A32,'Overview - Section A'!$A$68:$A$81,0)),""),"")</f>
        <v/>
      </c>
      <c r="P32" s="608"/>
      <c r="Q32" s="608"/>
      <c r="R32" s="608"/>
      <c r="S32" s="608"/>
      <c r="T32" s="608"/>
      <c r="U32" s="608"/>
      <c r="V32" s="608"/>
      <c r="W32" s="608"/>
      <c r="X32" s="608"/>
      <c r="Y32" s="608"/>
      <c r="Z32" s="608"/>
      <c r="AA32" s="609"/>
      <c r="AB32" s="225"/>
      <c r="AC32" s="225"/>
      <c r="AD32" s="225"/>
      <c r="AE32" s="225"/>
      <c r="AF32" s="225"/>
      <c r="AG32" s="225"/>
      <c r="AH32" s="225"/>
      <c r="AI32" s="225"/>
    </row>
    <row r="33" spans="1:36" ht="28.8" x14ac:dyDescent="0.3">
      <c r="A33" s="303">
        <v>7</v>
      </c>
      <c r="B33" s="607" t="str">
        <f>IFERROR(IF(INDEX('Overview - Section A'!$E$50:$E$63,MATCH('Print View'!$A33,'Overview - Section A'!$A$50:$A$63,0))&lt;&gt;0,INDEX('Overview - Section A'!$E$50:$E$63,MATCH('Print View'!$A33,'Overview - Section A'!$A$50:$A$63,0)),""),"")</f>
        <v/>
      </c>
      <c r="C33" s="608"/>
      <c r="D33" s="608"/>
      <c r="E33" s="608"/>
      <c r="F33" s="608"/>
      <c r="G33" s="608"/>
      <c r="H33" s="608"/>
      <c r="I33" s="608"/>
      <c r="J33" s="608"/>
      <c r="K33" s="608"/>
      <c r="L33" s="609"/>
      <c r="M33" s="226"/>
      <c r="N33" s="226"/>
      <c r="O33" s="607" t="str">
        <f>IFERROR(IF(INDEX('Overview - Section A'!$E$68:$E$81,MATCH('Print View'!$A33,'Overview - Section A'!$A$68:$A$81,0))&lt;&gt;0,INDEX('Overview - Section A'!$E$68:$E$81,MATCH('Print View'!$A33,'Overview - Section A'!$A$68:$A$81,0)),""),"")</f>
        <v/>
      </c>
      <c r="P33" s="608"/>
      <c r="Q33" s="608"/>
      <c r="R33" s="608"/>
      <c r="S33" s="608"/>
      <c r="T33" s="608"/>
      <c r="U33" s="608"/>
      <c r="V33" s="608"/>
      <c r="W33" s="608"/>
      <c r="X33" s="608"/>
      <c r="Y33" s="608"/>
      <c r="Z33" s="608"/>
      <c r="AA33" s="609"/>
      <c r="AB33" s="225"/>
      <c r="AC33" s="225"/>
      <c r="AD33" s="225"/>
      <c r="AE33" s="225"/>
      <c r="AF33" s="225"/>
      <c r="AG33" s="225"/>
      <c r="AH33" s="225"/>
      <c r="AI33" s="225"/>
    </row>
    <row r="34" spans="1:36" ht="28.8" x14ac:dyDescent="0.3">
      <c r="A34" s="303">
        <v>8</v>
      </c>
      <c r="B34" s="607" t="str">
        <f>IFERROR(IF(INDEX('Overview - Section A'!$E$50:$E$63,MATCH('Print View'!$A34,'Overview - Section A'!$A$50:$A$63,0))&lt;&gt;0,INDEX('Overview - Section A'!$E$50:$E$63,MATCH('Print View'!$A34,'Overview - Section A'!$A$50:$A$63,0)),""),"")</f>
        <v/>
      </c>
      <c r="C34" s="608"/>
      <c r="D34" s="608"/>
      <c r="E34" s="608"/>
      <c r="F34" s="608"/>
      <c r="G34" s="608"/>
      <c r="H34" s="608"/>
      <c r="I34" s="608"/>
      <c r="J34" s="608"/>
      <c r="K34" s="608"/>
      <c r="L34" s="609"/>
      <c r="M34" s="226"/>
      <c r="N34" s="226"/>
      <c r="O34" s="607" t="str">
        <f>IFERROR(IF(INDEX('Overview - Section A'!$E$68:$E$81,MATCH('Print View'!$A34,'Overview - Section A'!$A$68:$A$81,0))&lt;&gt;0,INDEX('Overview - Section A'!$E$68:$E$81,MATCH('Print View'!$A34,'Overview - Section A'!$A$68:$A$81,0)),""),"")</f>
        <v/>
      </c>
      <c r="P34" s="608"/>
      <c r="Q34" s="608"/>
      <c r="R34" s="608"/>
      <c r="S34" s="608"/>
      <c r="T34" s="608"/>
      <c r="U34" s="608"/>
      <c r="V34" s="608"/>
      <c r="W34" s="608"/>
      <c r="X34" s="608"/>
      <c r="Y34" s="608"/>
      <c r="Z34" s="608"/>
      <c r="AA34" s="609"/>
      <c r="AB34" s="225"/>
      <c r="AC34" s="225"/>
      <c r="AD34" s="225"/>
      <c r="AE34" s="225"/>
      <c r="AF34" s="225"/>
      <c r="AG34" s="225"/>
      <c r="AH34" s="225"/>
      <c r="AI34" s="225"/>
    </row>
    <row r="35" spans="1:36" ht="28.8" x14ac:dyDescent="0.3">
      <c r="A35" s="303">
        <v>9</v>
      </c>
      <c r="B35" s="607" t="str">
        <f>IFERROR(IF(INDEX('Overview - Section A'!$E$50:$E$63,MATCH('Print View'!$A35,'Overview - Section A'!$A$50:$A$63,0))&lt;&gt;0,INDEX('Overview - Section A'!$E$50:$E$63,MATCH('Print View'!$A35,'Overview - Section A'!$A$50:$A$63,0)),""),"")</f>
        <v/>
      </c>
      <c r="C35" s="608"/>
      <c r="D35" s="608"/>
      <c r="E35" s="608"/>
      <c r="F35" s="608"/>
      <c r="G35" s="608"/>
      <c r="H35" s="608"/>
      <c r="I35" s="608"/>
      <c r="J35" s="608"/>
      <c r="K35" s="608"/>
      <c r="L35" s="609"/>
      <c r="M35" s="226"/>
      <c r="N35" s="226"/>
      <c r="O35" s="607" t="str">
        <f>IFERROR(IF(INDEX('Overview - Section A'!$E$68:$E$81,MATCH('Print View'!$A35,'Overview - Section A'!$A$68:$A$81,0))&lt;&gt;0,INDEX('Overview - Section A'!$E$68:$E$81,MATCH('Print View'!$A35,'Overview - Section A'!$A$68:$A$81,0)),""),"")</f>
        <v/>
      </c>
      <c r="P35" s="608"/>
      <c r="Q35" s="608"/>
      <c r="R35" s="608"/>
      <c r="S35" s="608"/>
      <c r="T35" s="608"/>
      <c r="U35" s="608"/>
      <c r="V35" s="608"/>
      <c r="W35" s="608"/>
      <c r="X35" s="608"/>
      <c r="Y35" s="608"/>
      <c r="Z35" s="608"/>
      <c r="AA35" s="609"/>
      <c r="AB35" s="225"/>
      <c r="AC35" s="225"/>
      <c r="AD35" s="225"/>
      <c r="AE35" s="225"/>
      <c r="AF35" s="225"/>
      <c r="AG35" s="225"/>
      <c r="AH35" s="225"/>
      <c r="AI35" s="225"/>
    </row>
    <row r="36" spans="1:36" ht="28.8" x14ac:dyDescent="0.3">
      <c r="A36" s="303">
        <v>10</v>
      </c>
      <c r="B36" s="607" t="str">
        <f>IFERROR(IF(INDEX('Overview - Section A'!$E$50:$E$63,MATCH('Print View'!$A36,'Overview - Section A'!$A$50:$A$63,0))&lt;&gt;0,INDEX('Overview - Section A'!$E$50:$E$63,MATCH('Print View'!$A36,'Overview - Section A'!$A$50:$A$63,0)),""),"")</f>
        <v/>
      </c>
      <c r="C36" s="608"/>
      <c r="D36" s="608"/>
      <c r="E36" s="608"/>
      <c r="F36" s="608"/>
      <c r="G36" s="608"/>
      <c r="H36" s="608"/>
      <c r="I36" s="608"/>
      <c r="J36" s="608"/>
      <c r="K36" s="608"/>
      <c r="L36" s="609"/>
      <c r="M36" s="226"/>
      <c r="N36" s="226"/>
      <c r="O36" s="607" t="str">
        <f>IFERROR(IF(INDEX('Overview - Section A'!$E$68:$E$81,MATCH('Print View'!$A36,'Overview - Section A'!$A$68:$A$81,0))&lt;&gt;0,INDEX('Overview - Section A'!$E$68:$E$81,MATCH('Print View'!$A36,'Overview - Section A'!$A$68:$A$81,0)),""),"")</f>
        <v/>
      </c>
      <c r="P36" s="608"/>
      <c r="Q36" s="608"/>
      <c r="R36" s="608"/>
      <c r="S36" s="608"/>
      <c r="T36" s="608"/>
      <c r="U36" s="608"/>
      <c r="V36" s="608"/>
      <c r="W36" s="608"/>
      <c r="X36" s="608"/>
      <c r="Y36" s="608"/>
      <c r="Z36" s="608"/>
      <c r="AA36" s="609"/>
      <c r="AB36" s="225"/>
      <c r="AC36" s="225"/>
      <c r="AD36" s="225"/>
      <c r="AE36" s="225"/>
      <c r="AF36" s="225"/>
      <c r="AG36" s="225"/>
      <c r="AH36" s="225"/>
      <c r="AI36" s="225"/>
    </row>
    <row r="37" spans="1:36" ht="28.8" x14ac:dyDescent="0.3">
      <c r="A37" s="303">
        <v>11</v>
      </c>
      <c r="B37" s="607" t="str">
        <f>IFERROR(IF(INDEX('Overview - Section A'!$E$50:$E$63,MATCH('Print View'!$A37,'Overview - Section A'!$A$50:$A$63,0))&lt;&gt;0,INDEX('Overview - Section A'!$E$50:$E$63,MATCH('Print View'!$A37,'Overview - Section A'!$A$50:$A$63,0)),""),"")</f>
        <v/>
      </c>
      <c r="C37" s="608"/>
      <c r="D37" s="608"/>
      <c r="E37" s="608"/>
      <c r="F37" s="608"/>
      <c r="G37" s="608"/>
      <c r="H37" s="608"/>
      <c r="I37" s="608"/>
      <c r="J37" s="608"/>
      <c r="K37" s="608"/>
      <c r="L37" s="609"/>
      <c r="M37" s="226"/>
      <c r="N37" s="226"/>
      <c r="O37" s="607" t="str">
        <f>IFERROR(IF(INDEX('Overview - Section A'!$E$68:$E$81,MATCH('Print View'!$A37,'Overview - Section A'!$A$68:$A$81,0))&lt;&gt;0,INDEX('Overview - Section A'!$E$68:$E$81,MATCH('Print View'!$A37,'Overview - Section A'!$A$68:$A$81,0)),""),"")</f>
        <v/>
      </c>
      <c r="P37" s="608"/>
      <c r="Q37" s="608"/>
      <c r="R37" s="608"/>
      <c r="S37" s="608"/>
      <c r="T37" s="608"/>
      <c r="U37" s="608"/>
      <c r="V37" s="608"/>
      <c r="W37" s="608"/>
      <c r="X37" s="608"/>
      <c r="Y37" s="608"/>
      <c r="Z37" s="608"/>
      <c r="AA37" s="609"/>
      <c r="AB37" s="225"/>
      <c r="AC37" s="225"/>
      <c r="AD37" s="225"/>
      <c r="AE37" s="225"/>
      <c r="AF37" s="225"/>
      <c r="AG37" s="225"/>
      <c r="AH37" s="225"/>
      <c r="AI37" s="225"/>
    </row>
    <row r="38" spans="1:36" ht="29.4" thickBot="1" x14ac:dyDescent="0.35">
      <c r="A38" s="303">
        <v>12</v>
      </c>
      <c r="B38" s="675" t="str">
        <f>IFERROR(IF(INDEX('Overview - Section A'!$E$50:$E$63,MATCH('Print View'!$A38,'Overview - Section A'!$A$50:$A$63,0))&lt;&gt;0,INDEX('Overview - Section A'!$E$50:$E$63,MATCH('Print View'!$A38,'Overview - Section A'!$A$50:$A$63,0)),""),"")</f>
        <v/>
      </c>
      <c r="C38" s="676"/>
      <c r="D38" s="676"/>
      <c r="E38" s="676"/>
      <c r="F38" s="676"/>
      <c r="G38" s="676"/>
      <c r="H38" s="676"/>
      <c r="I38" s="676"/>
      <c r="J38" s="676"/>
      <c r="K38" s="676"/>
      <c r="L38" s="677"/>
      <c r="M38" s="226"/>
      <c r="N38" s="226"/>
      <c r="O38" s="675" t="str">
        <f>IFERROR(IF(INDEX('Overview - Section A'!$E$68:$E$81,MATCH('Print View'!$A38,'Overview - Section A'!$A$68:$A$81,0))&lt;&gt;0,INDEX('Overview - Section A'!$E$68:$E$81,MATCH('Print View'!$A38,'Overview - Section A'!$A$68:$A$81,0)),""),"")</f>
        <v/>
      </c>
      <c r="P38" s="676"/>
      <c r="Q38" s="676"/>
      <c r="R38" s="676"/>
      <c r="S38" s="676"/>
      <c r="T38" s="676"/>
      <c r="U38" s="676"/>
      <c r="V38" s="676"/>
      <c r="W38" s="676"/>
      <c r="X38" s="676"/>
      <c r="Y38" s="676"/>
      <c r="Z38" s="676"/>
      <c r="AA38" s="677"/>
      <c r="AB38" s="225"/>
      <c r="AC38" s="225"/>
      <c r="AD38" s="225"/>
      <c r="AE38" s="225"/>
      <c r="AF38" s="225"/>
      <c r="AG38" s="225"/>
      <c r="AH38" s="225"/>
      <c r="AI38" s="225"/>
    </row>
    <row r="39" spans="1:36" x14ac:dyDescent="0.3">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row>
    <row r="40" spans="1:36" x14ac:dyDescent="0.3">
      <c r="A40" s="225"/>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row>
    <row r="41" spans="1:36" x14ac:dyDescent="0.3">
      <c r="A41" s="225"/>
      <c r="B41" s="225"/>
      <c r="C41" s="225"/>
      <c r="D41" s="225"/>
      <c r="E41" s="225"/>
      <c r="F41" s="225"/>
      <c r="G41" s="225"/>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row>
    <row r="42" spans="1:36" ht="16.2" thickBot="1" x14ac:dyDescent="0.35">
      <c r="A42" s="225"/>
      <c r="B42" s="225"/>
      <c r="C42" s="225"/>
      <c r="D42" s="225"/>
      <c r="E42" s="225"/>
      <c r="F42" s="225"/>
      <c r="G42" s="225"/>
      <c r="H42" s="225"/>
      <c r="I42" s="225"/>
      <c r="J42" s="225"/>
      <c r="K42" s="225"/>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5"/>
      <c r="AI42" s="225"/>
    </row>
    <row r="43" spans="1:36" ht="47.25" customHeight="1" thickBot="1" x14ac:dyDescent="0.35">
      <c r="A43" s="646" t="str">
        <f>'Impact Indicators - Section B'!A7</f>
        <v>Impact Indicators</v>
      </c>
      <c r="B43" s="647"/>
      <c r="C43" s="647"/>
      <c r="D43" s="647"/>
      <c r="E43" s="647"/>
      <c r="F43" s="647"/>
      <c r="G43" s="647"/>
      <c r="H43" s="647"/>
      <c r="I43" s="648"/>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row>
    <row r="44" spans="1:36" ht="16.2" thickBot="1" x14ac:dyDescent="0.35">
      <c r="A44" s="225"/>
      <c r="B44" s="225"/>
      <c r="C44" s="225"/>
      <c r="D44" s="225"/>
      <c r="E44" s="225"/>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row>
    <row r="45" spans="1:36" ht="28.5" customHeight="1" thickBot="1" x14ac:dyDescent="0.35">
      <c r="A45" s="265"/>
      <c r="B45" s="266"/>
      <c r="C45" s="266"/>
      <c r="D45" s="266"/>
      <c r="E45" s="266"/>
      <c r="F45" s="266"/>
      <c r="G45" s="266"/>
      <c r="H45" s="266"/>
      <c r="I45" s="266"/>
      <c r="J45" s="577">
        <f>IFERROR(YEAR('Overview - Section A'!$E$7),"")</f>
        <v>2018</v>
      </c>
      <c r="K45" s="578"/>
      <c r="L45" s="578"/>
      <c r="M45" s="579"/>
      <c r="N45" s="580">
        <f>IFERROR(YEAR('Overview - Section A'!$E$7)+1,"")</f>
        <v>2019</v>
      </c>
      <c r="O45" s="578"/>
      <c r="P45" s="578"/>
      <c r="Q45" s="579"/>
      <c r="R45" s="577">
        <f>IFERROR(YEAR('Overview - Section A'!$E$7)+2,"")</f>
        <v>2020</v>
      </c>
      <c r="S45" s="578"/>
      <c r="T45" s="578"/>
      <c r="U45" s="579"/>
      <c r="V45" s="577">
        <f>IFERROR(YEAR('Overview - Section A'!$E$7)+3,"")</f>
        <v>2021</v>
      </c>
      <c r="W45" s="578"/>
      <c r="X45" s="578"/>
      <c r="Y45" s="579"/>
      <c r="Z45" s="577">
        <f>IFERROR(YEAR('Overview - Section A'!$E$7)+4,"")</f>
        <v>2022</v>
      </c>
      <c r="AA45" s="578"/>
      <c r="AB45" s="578"/>
      <c r="AC45" s="579"/>
      <c r="AD45" s="581"/>
      <c r="AE45" s="578"/>
      <c r="AF45" s="578"/>
      <c r="AG45" s="578"/>
      <c r="AH45" s="578"/>
      <c r="AI45" s="298"/>
      <c r="AJ45" s="299"/>
    </row>
    <row r="46" spans="1:36" ht="139.5" customHeight="1" x14ac:dyDescent="0.3">
      <c r="A46" s="270" t="s">
        <v>187</v>
      </c>
      <c r="B46" s="271" t="s">
        <v>77</v>
      </c>
      <c r="C46" s="272" t="s">
        <v>202</v>
      </c>
      <c r="D46" s="283" t="s">
        <v>32</v>
      </c>
      <c r="E46" s="272" t="s">
        <v>33</v>
      </c>
      <c r="F46" s="272" t="s">
        <v>18</v>
      </c>
      <c r="G46" s="272" t="s">
        <v>19</v>
      </c>
      <c r="H46" s="272" t="s">
        <v>261</v>
      </c>
      <c r="I46" s="274" t="s">
        <v>11</v>
      </c>
      <c r="J46" s="270" t="s">
        <v>294</v>
      </c>
      <c r="K46" s="272" t="s">
        <v>8</v>
      </c>
      <c r="L46" s="272" t="s">
        <v>27</v>
      </c>
      <c r="M46" s="273" t="s">
        <v>144</v>
      </c>
      <c r="N46" s="270" t="s">
        <v>286</v>
      </c>
      <c r="O46" s="272" t="s">
        <v>8</v>
      </c>
      <c r="P46" s="272" t="s">
        <v>27</v>
      </c>
      <c r="Q46" s="273" t="s">
        <v>144</v>
      </c>
      <c r="R46" s="270" t="s">
        <v>286</v>
      </c>
      <c r="S46" s="272" t="s">
        <v>8</v>
      </c>
      <c r="T46" s="272" t="s">
        <v>27</v>
      </c>
      <c r="U46" s="273" t="s">
        <v>144</v>
      </c>
      <c r="V46" s="270" t="s">
        <v>286</v>
      </c>
      <c r="W46" s="272" t="s">
        <v>8</v>
      </c>
      <c r="X46" s="272" t="s">
        <v>27</v>
      </c>
      <c r="Y46" s="273" t="s">
        <v>144</v>
      </c>
      <c r="Z46" s="270" t="s">
        <v>286</v>
      </c>
      <c r="AA46" s="272" t="s">
        <v>8</v>
      </c>
      <c r="AB46" s="272" t="s">
        <v>27</v>
      </c>
      <c r="AC46" s="273" t="s">
        <v>144</v>
      </c>
      <c r="AD46" s="275" t="s">
        <v>288</v>
      </c>
      <c r="AE46" s="272" t="s">
        <v>289</v>
      </c>
      <c r="AF46" s="272" t="s">
        <v>290</v>
      </c>
      <c r="AG46" s="272" t="s">
        <v>291</v>
      </c>
      <c r="AH46" s="272" t="s">
        <v>292</v>
      </c>
      <c r="AI46" s="272" t="s">
        <v>293</v>
      </c>
      <c r="AJ46" s="273" t="s">
        <v>9</v>
      </c>
    </row>
    <row r="47" spans="1:36" s="227" customFormat="1" ht="60" customHeight="1" x14ac:dyDescent="0.4">
      <c r="A47" s="653">
        <v>1</v>
      </c>
      <c r="B47" s="649" t="str">
        <f>IFERROR(IF(INDEX('Impact Indicators - Section B'!B$9:B$25,MATCH('Print View'!$A47,'Impact Indicators - Section B'!$A$9:$A$25,0))&lt;&gt;"",INDEX('Impact Indicators - Section B'!B$9:B$25,MATCH('Print View'!$A47,'Impact Indicators - Section B'!$A$9:$A$25,0)),""),"")</f>
        <v>Malaria I-5: Malaria parasite prevalence: Proportion of children aged 6-59 months with malaria infection</v>
      </c>
      <c r="C47" s="649" t="str">
        <f>IFERROR(IF(INDEX('Impact Indicators - Section B'!C$9:C$25,MATCH('Print View'!$A47,'Impact Indicators - Section B'!$A$9:$A$25,0))&lt;&gt;"",INDEX('Impact Indicators - Section B'!C$9:C$25,MATCH('Print View'!$A47,'Impact Indicators - Section B'!$A$9:$A$25,0)),""),"")</f>
        <v/>
      </c>
      <c r="D47" s="649" t="str">
        <f>IFERROR(IF(INDEX('Impact Indicators - Section B'!D$9:D$25,MATCH('Print View'!$A47,'Impact Indicators - Section B'!$A$9:$A$25,0))&lt;&gt;"",INDEX('Impact Indicators - Section B'!D$9:D$25,MATCH('Print View'!$A47,'Impact Indicators - Section B'!$A$9:$A$25,0)),""),"")</f>
        <v>20.6%</v>
      </c>
      <c r="E47" s="649" t="str">
        <f>IFERROR(IF(INDEX('Impact Indicators - Section B'!E$9:E$25,MATCH('Print View'!$A47,'Impact Indicators - Section B'!$A$9:$A$25,0))&lt;&gt;"",INDEX('Impact Indicators - Section B'!E$9:E$25,MATCH('Print View'!$A47,'Impact Indicators - Section B'!$A$9:$A$25,0)),""),"")</f>
        <v>2016</v>
      </c>
      <c r="F47" s="649" t="str">
        <f>IFERROR(IF(INDEX('Impact Indicators - Section B'!F$9:F$25,MATCH('Print View'!$A47,'Impact Indicators - Section B'!$A$9:$A$25,0))&lt;&gt;"",INDEX('Impact Indicators - Section B'!F$9:F$25,MATCH('Print View'!$A47,'Impact Indicators - Section B'!$A$9:$A$25,0)),""),"")</f>
        <v>MIS (Malaria Indicator Survey)</v>
      </c>
      <c r="G47" s="649" t="str">
        <f>IFERROR(IF(INDEX('Impact Indicators - Section B'!G$9:G$25,MATCH('Print View'!$A47,'Impact Indicators - Section B'!$A$9:$A$25,0))&lt;&gt;"",INDEX('Impact Indicators - Section B'!G$9:G$25,MATCH('Print View'!$A47,'Impact Indicators - Section B'!$A$9:$A$25,0)),""),"")</f>
        <v>Gender</v>
      </c>
      <c r="H47" s="649" t="str">
        <f>IFERROR(IF(INDEX('Impact Indicators - Section B'!H$9:H$25,MATCH('Print View'!$A47,'Impact Indicators - Section B'!$A$9:$A$25,0))&lt;&gt;"",INDEX('Impact Indicators - Section B'!H$9:H$25,MATCH('Print View'!$A47,'Impact Indicators - Section B'!$A$9:$A$25,0)),""),"")</f>
        <v/>
      </c>
      <c r="I47" s="651" t="str">
        <f>IFERROR(IF(INDEX('Impact Indicators - Section B'!Q$9:Q$25,MATCH('Print View'!$A47,'Impact Indicators - Section B'!$A$9:$A$25,0))&lt;&gt;"",INDEX('Impact Indicators - Section B'!Q$9:Q$25,MATCH('Print View'!$A47,'Impact Indicators - Section B'!$A$9:$A$25,0)),""),"")</f>
        <v>Ghana</v>
      </c>
      <c r="J47" s="320" t="str">
        <f t="array" ref="J47">IFERROR(IF(INDEX('Impact Indicators - Section B'!D$29:D$120,MATCH('Print View'!$A47&amp;'Print View'!$J$45,'Impact Indicators - Section B'!$A$29:$A$120&amp;'Impact Indicators - Section B'!$C$29:$C$120,0))&lt;&gt;"",INDEX('Impact Indicators - Section B'!D$29:D$120,MATCH('Print View'!$A47&amp;'Print View'!$J$45,'Impact Indicators - Section B'!$A$29:$A$120&amp;'Impact Indicators - Section B'!$C$29:$C$120,0)),""),"")</f>
        <v/>
      </c>
      <c r="K47" s="601" t="str">
        <f t="array" ref="K47">IFERROR(IF(INDEX('Impact Indicators - Section B'!F$29:F$120,MATCH('Print View'!$A47&amp;'Print View'!$J$45,'Impact Indicators - Section B'!$A$29:$A$120&amp;'Impact Indicators - Section B'!$C$29:$C$120,0))&lt;&gt;"",INDEX('Impact Indicators - Section B'!F$29:F$120,MATCH('Print View'!$A47&amp;'Print View'!$J$45,'Impact Indicators - Section B'!$A$29:$A$120&amp;'Impact Indicators - Section B'!$C$29:$C$120,0)),""),"")</f>
        <v/>
      </c>
      <c r="L47" s="603" t="str">
        <f t="array" ref="L47">IFERROR(IF(INDEX('Impact Indicators - Section B'!G$29:G$120,MATCH('Print View'!$A47&amp;'Print View'!$J$45,'Impact Indicators - Section B'!$A$29:$A$120&amp;'Impact Indicators - Section B'!$C$29:$C$120,0))&lt;&gt;"",INDEX('Impact Indicators - Section B'!G$29:G$120,MATCH('Print View'!$A47&amp;'Print View'!$J$45,'Impact Indicators - Section B'!$A$29:$A$120&amp;'Impact Indicators - Section B'!$C$29:$C$120,0)),""),"")</f>
        <v/>
      </c>
      <c r="M47" s="605" t="str">
        <f t="array" ref="M47">IFERROR(IF(INDEX('Impact Indicators - Section B'!H$29:H$120,MATCH('Print View'!$A47&amp;'Print View'!$J$45,'Impact Indicators - Section B'!$A$29:$A$120&amp;'Impact Indicators - Section B'!$C$29:$C$120,0))&lt;&gt;"",INDEX('Impact Indicators - Section B'!H$29:H$120,MATCH('Print View'!$A47&amp;'Print View'!$J$45,'Impact Indicators - Section B'!$A$29:$A$120&amp;'Impact Indicators - Section B'!$C$29:$C$120,0)),""),"")</f>
        <v/>
      </c>
      <c r="N47" s="320">
        <f t="array" ref="N47">IFERROR(IF(INDEX('Impact Indicators - Section B'!D$29:D$120,MATCH('Print View'!$A47&amp;'Print View'!$N$45,'Impact Indicators - Section B'!$A$29:$A$120&amp;'Impact Indicators - Section B'!$C$29:$C$120,0))&lt;&gt;"",INDEX('Impact Indicators - Section B'!D$29:D$120,MATCH('Print View'!$A47&amp;'Print View'!$N$45,'Impact Indicators - Section B'!$A$29:$A$120&amp;'Impact Indicators - Section B'!$C$29:$C$120,0)),""),"")</f>
        <v>14</v>
      </c>
      <c r="O47" s="345" t="str">
        <f>IFERROR(IF(INDEX('Impact Indicators - Section B'!F$29:F$120,MATCH('Print View'!$A47&amp;'Print View'!$N$45,'Impact Indicators - Section B'!$A$29:$A$120&amp;'Impact Indicators - Section B'!$C$29:$C$120,0))&lt;&gt;"",INDEX('Impact Indicators - Section B'!F$29:F$120,MATCH('Print View'!$A47&amp;'Print View'!$N$45,'Impact Indicators - Section B'!$A$29:$A$120&amp;'Impact Indicators - Section B'!$C$29:$C$120,0)),""),"")</f>
        <v/>
      </c>
      <c r="P47" s="348">
        <f t="array" ref="P47">IFERROR(IF(INDEX('Impact Indicators - Section B'!G$29:G$120,MATCH('Print View'!$A47&amp;'Print View'!$N$45,'Impact Indicators - Section B'!$A$29:$A$120&amp;'Impact Indicators - Section B'!$C$29:$C$120,0))&lt;&gt;"",INDEX('Impact Indicators - Section B'!G$29:G$120,MATCH('Print View'!$A47&amp;'Print View'!$N$45,'Impact Indicators - Section B'!$A$29:$A$120&amp;'Impact Indicators - Section B'!$C$29:$C$120,0)),""),"")</f>
        <v>43982</v>
      </c>
      <c r="Q47" s="351" t="str">
        <f t="array" ref="Q47">IFERROR(IF(INDEX('Impact Indicators - Section B'!H$29:H$120,MATCH('Print View'!$A47&amp;'Print View'!$N$45,'Impact Indicators - Section B'!$A$29:$A$120&amp;'Impact Indicators - Section B'!$C$29:$C$120,0))&lt;&gt;"",INDEX('Impact Indicators - Section B'!H$29:H$120,MATCH('Print View'!$A47&amp;'Print View'!$N$45,'Impact Indicators - Section B'!$A$29:$A$120&amp;'Impact Indicators - Section B'!$C$29:$C$120,0)),""),"")</f>
        <v/>
      </c>
      <c r="R47" s="320" t="str">
        <f t="array" ref="R47">IFERROR(IF(INDEX('Impact Indicators - Section B'!D$29:D$120,MATCH('Print View'!$A47&amp;'Print View'!$R$45,'Impact Indicators - Section B'!$A$29:$A$120&amp;'Impact Indicators - Section B'!$C$29:$C$120,0))&lt;&gt;"",INDEX('Impact Indicators - Section B'!D$29:D$120,MATCH('Print View'!$A47&amp;'Print View'!$R$45,'Impact Indicators - Section B'!$A$29:$A$120&amp;'Impact Indicators - Section B'!$C$29:$C$120,0)),""),"")</f>
        <v/>
      </c>
      <c r="S47" s="343" t="str">
        <f t="array" ref="S47">IFERROR(IF(INDEX('Impact Indicators - Section B'!F$29:F$120,MATCH('Print View'!$A47&amp;'Print View'!$R$45,'Impact Indicators - Section B'!$A$29:$A$120&amp;'Impact Indicators - Section B'!$C$29:$C$120,0))&lt;&gt;"",INDEX('Impact Indicators - Section B'!F$29:F$120,MATCH('Print View'!$A47&amp;'Print View'!$R$45,'Impact Indicators - Section B'!$A$29:$A$120&amp;'Impact Indicators - Section B'!$C$29:$C$120,0)),""),"")</f>
        <v/>
      </c>
      <c r="T47" s="346" t="str">
        <f t="array" ref="T47">IFERROR(IF(INDEX('Impact Indicators - Section B'!G$29:G$120,MATCH('Print View'!$A47&amp;'Print View'!$R$45,'Impact Indicators - Section B'!$A$29:$A$120&amp;'Impact Indicators - Section B'!$C$29:$C$120,0))&lt;&gt;"",INDEX('Impact Indicators - Section B'!G$29:G$120,MATCH('Print View'!$A47&amp;'Print View'!$R$45,'Impact Indicators - Section B'!$A$29:$A$120&amp;'Impact Indicators - Section B'!$C$29:$C$120,0)),""),"")</f>
        <v/>
      </c>
      <c r="U47" s="349" t="str">
        <f t="array" ref="U47">IFERROR(IF(INDEX('Impact Indicators - Section B'!H$29:H$120,MATCH('Print View'!$A47&amp;'Print View'!$R$45,'Impact Indicators - Section B'!$A$29:$A$120&amp;'Impact Indicators - Section B'!$C$29:$C$120,0))&lt;&gt;"",INDEX('Impact Indicators - Section B'!H$29:H$120,MATCH('Print View'!$A47&amp;'Print View'!$R$45,'Impact Indicators - Section B'!$A$29:$A$120&amp;'Impact Indicators - Section B'!$C$29:$C$120,0)),""),"")</f>
        <v/>
      </c>
      <c r="V47" s="320" t="str">
        <f t="array" ref="V47">IFERROR(IF(INDEX('Impact Indicators - Section B'!D$29:D$120,MATCH('Print View'!$A47&amp;'Print View'!$V$45,'Impact Indicators - Section B'!$A$29:$A$120&amp;'Impact Indicators - Section B'!$C$29:$C$120,0))&lt;&gt;"",INDEX('Impact Indicators - Section B'!D$29:D$120,MATCH('Print View'!$A47&amp;'Print View'!$V$45,'Impact Indicators - Section B'!$A$29:$A$120&amp;'Impact Indicators - Section B'!$C$29:$C$120,0)),""),"")</f>
        <v/>
      </c>
      <c r="W47" s="343" t="str">
        <f t="array" ref="W47">IFERROR(IF(INDEX('Impact Indicators - Section B'!F$29:F$120,MATCH('Print View'!$A47&amp;'Print View'!$V$45,'Impact Indicators - Section B'!$A$29:$A$120&amp;'Impact Indicators - Section B'!$C$29:$C$120,0))&lt;&gt;"",INDEX('Impact Indicators - Section B'!F$29:F$120,MATCH('Print View'!$A47&amp;'Print View'!$V$45,'Impact Indicators - Section B'!$A$29:$A$120&amp;'Impact Indicators - Section B'!$C$29:$C$120,0)),""),"")</f>
        <v/>
      </c>
      <c r="X47" s="346" t="str">
        <f t="array" ref="X47">IFERROR(IF(INDEX('Impact Indicators - Section B'!G$29:G$120,MATCH('Print View'!$A47&amp;'Print View'!$V$45,'Impact Indicators - Section B'!$A$29:$A$120&amp;'Impact Indicators - Section B'!$C$29:$C$120,0))&lt;&gt;"",INDEX('Impact Indicators - Section B'!G$29:G$120,MATCH('Print View'!$A47&amp;'Print View'!$V$45,'Impact Indicators - Section B'!$A$29:$A$120&amp;'Impact Indicators - Section B'!$C$29:$C$120,0)),""),"")</f>
        <v/>
      </c>
      <c r="Y47" s="349" t="str">
        <f t="array" ref="Y47">IFERROR(IF(INDEX('Impact Indicators - Section B'!H$29:H$120,MATCH('Print View'!$A47&amp;'Print View'!$V$45,'Impact Indicators - Section B'!$A$29:$A$120&amp;'Impact Indicators - Section B'!$C$29:$C$120,0))&lt;&gt;"",INDEX('Impact Indicators - Section B'!H$29:H$120,MATCH('Print View'!$A47&amp;'Print View'!$V$45,'Impact Indicators - Section B'!$A$29:$A$120&amp;'Impact Indicators - Section B'!$C$29:$C$120,0)),""),"")</f>
        <v/>
      </c>
      <c r="Z47" s="320" t="str">
        <f t="array" ref="Z47">IFERROR(IF(INDEX('Impact Indicators - Section B'!D$29:D$120,MATCH('Print View'!$A47&amp;'Print View'!$Z$45,'Impact Indicators - Section B'!$A$29:$A$120&amp;'Impact Indicators - Section B'!$C$29:$C$120,0))&lt;&gt;"",INDEX('Impact Indicators - Section B'!D$29:D$120,MATCH('Print View'!$A47&amp;'Print View'!$Z$45,'Impact Indicators - Section B'!$A$29:$A$120&amp;'Impact Indicators - Section B'!$C$29:$C$120,0)),""),"")</f>
        <v/>
      </c>
      <c r="AA47" s="601" t="str">
        <f t="array" ref="AA47">IFERROR(IF(INDEX('Impact Indicators - Section B'!J$29:J$120,MATCH('Print View'!$A47&amp;'Print View'!$Z$45,'Impact Indicators - Section B'!$A$29:$A$120&amp;'Impact Indicators - Section B'!$C$29:$C$120,0))&lt;&gt;"",INDEX('Impact Indicators - Section B'!J$29:J$120,MATCH('Print View'!$A47&amp;'Print View'!$Z$45,'Impact Indicators - Section B'!$A$29:$A$120&amp;'Impact Indicators - Section B'!$C$29:$C$120,0)),""),"")</f>
        <v/>
      </c>
      <c r="AB47" s="603" t="str">
        <f t="array" ref="AB47">IFERROR(IF(INDEX('Impact Indicators - Section B'!K$29:K$120,MATCH('Print View'!$A47&amp;'Print View'!$Z$45,'Impact Indicators - Section B'!$A$29:$A$120&amp;'Impact Indicators - Section B'!$C$29:$C$120,0))&lt;&gt;"",INDEX('Impact Indicators - Section B'!K$29:K$120,MATCH('Print View'!$A47&amp;'Print View'!$Z$45,'Impact Indicators - Section B'!$A$29:$A$120&amp;'Impact Indicators - Section B'!$C$29:$C$120,0)),""),"")</f>
        <v/>
      </c>
      <c r="AC47" s="605" t="str">
        <f t="array" ref="AC47">IFERROR(IF(INDEX('Impact Indicators - Section B'!L$29:L$120,MATCH('Print View'!$A47&amp;'Print View'!$Z45,'Impact Indicators - Section B'!$A$29:$A$120&amp;'Impact Indicators - Section B'!$C$29:$C$120,0))&lt;&gt;"",INDEX('Impact Indicators - Section B'!L$29:L$120,MATCH('Print View'!$A47&amp;'Print View'!$Z$45,'Impact Indicators - Section B'!$A$29:$A$120&amp;'Impact Indicators - Section B'!$C$29:$C$120,0)),""),"")</f>
        <v/>
      </c>
      <c r="AD47" s="321"/>
      <c r="AE47" s="322"/>
      <c r="AF47" s="322"/>
      <c r="AG47" s="322"/>
      <c r="AH47" s="322"/>
      <c r="AI47" s="322"/>
      <c r="AJ47" s="323" t="s">
        <v>287</v>
      </c>
    </row>
    <row r="48" spans="1:36" s="227" customFormat="1" ht="60" customHeight="1" x14ac:dyDescent="0.4">
      <c r="A48" s="653"/>
      <c r="B48" s="650"/>
      <c r="C48" s="650"/>
      <c r="D48" s="650"/>
      <c r="E48" s="650"/>
      <c r="F48" s="650"/>
      <c r="G48" s="650"/>
      <c r="H48" s="650"/>
      <c r="I48" s="651"/>
      <c r="J48" s="324" t="str">
        <f t="array" ref="J48">IFERROR(IF(INDEX('Impact Indicators - Section B'!E$29:E$120,MATCH('Print View'!$A47&amp;'Print View'!$J$45,'Impact Indicators - Section B'!$A$29:$A$120&amp;'Impact Indicators - Section B'!$C$29:$C$120,0))&lt;&gt;"",INDEX('Impact Indicators - Section B'!E$29:E$120,MATCH('Print View'!$A47&amp;'Print View'!$J$45,'Impact Indicators - Section B'!$A$29:$A$120&amp;'Impact Indicators - Section B'!$C$29:$C$120,0)),""),"")</f>
        <v/>
      </c>
      <c r="K48" s="602"/>
      <c r="L48" s="604"/>
      <c r="M48" s="606"/>
      <c r="N48" s="324">
        <f t="array" ref="N48">IFERROR(IF(INDEX('Impact Indicators - Section B'!E$29:E$120,MATCH('Print View'!$A47&amp;'Print View'!$N$45,'Impact Indicators - Section B'!$A$29:$A$120&amp;'Impact Indicators - Section B'!$C$29:$C$120,0))&lt;&gt;"",INDEX('Impact Indicators - Section B'!E$29:E$120,MATCH('Print View'!$A47&amp;'Print View'!$N$45,'Impact Indicators - Section B'!$A$29:$A$120&amp;'Impact Indicators - Section B'!$C$29:$C$120,0)),""),"")</f>
        <v>100</v>
      </c>
      <c r="O48" s="344"/>
      <c r="P48" s="347"/>
      <c r="Q48" s="350"/>
      <c r="R48" s="352" t="str">
        <f>IFERROR(IF(INDEX('Impact Indicators - Section B'!E$29:E$120,MATCH('Print View'!$A47&amp;'Print View'!$R$45,'Impact Indicators - Section B'!$A$29:$A$120&amp;'Impact Indicators - Section B'!$C$29:$C$120,0))&lt;&gt;"",INDEX('Impact Indicators - Section B'!E$29:E$120,MATCH('Print View'!$A47&amp;'Print View'!$R$45,'Impact Indicators - Section B'!$A$29:$A$120&amp;'Impact Indicators - Section B'!$C$29:$C$120,0)),""),"")</f>
        <v/>
      </c>
      <c r="S48" s="344"/>
      <c r="T48" s="347"/>
      <c r="U48" s="350"/>
      <c r="V48" s="324" t="str">
        <f t="array" ref="V48">IFERROR(IF(INDEX('Impact Indicators - Section B'!E$29:E$120,MATCH('Print View'!$A47&amp;'Print View'!$V$45,'Impact Indicators - Section B'!$A$29:$A$120&amp;'Impact Indicators - Section B'!$C$29:$C$120,0))&lt;&gt;"",INDEX('Impact Indicators - Section B'!E$29:E$120,MATCH('Print View'!$A47&amp;'Print View'!$V$45,'Impact Indicators - Section B'!$A$29:$A$120&amp;'Impact Indicators - Section B'!$C$29:$C$120,0)),""),"")</f>
        <v/>
      </c>
      <c r="W48" s="344"/>
      <c r="X48" s="347"/>
      <c r="Y48" s="350"/>
      <c r="Z48" s="324" t="str">
        <f t="array" ref="Z48">IFERROR(IF(INDEX('Impact Indicators - Section B'!E$29:E$120,MATCH('Print View'!$A47&amp;'Print View'!$Z$45,'Impact Indicators - Section B'!$A$29:$A$120&amp;'Impact Indicators - Section B'!$C$29:$C$120,0))&lt;&gt;"",INDEX('Impact Indicators - Section B'!E$29:E$120,MATCH('Print View'!$A47&amp;'Print View'!$Z$45,'Impact Indicators - Section B'!$A$29:$A$120&amp;'Impact Indicators - Section B'!$C$29:$C$120,0)),""),"")</f>
        <v/>
      </c>
      <c r="AA48" s="602"/>
      <c r="AB48" s="604"/>
      <c r="AC48" s="606"/>
      <c r="AD48" s="325"/>
      <c r="AE48" s="326"/>
      <c r="AF48" s="326"/>
      <c r="AG48" s="326"/>
      <c r="AH48" s="326"/>
      <c r="AI48" s="326"/>
      <c r="AJ48" s="327"/>
    </row>
    <row r="49" spans="1:36" s="227" customFormat="1" ht="60" customHeight="1" x14ac:dyDescent="0.4">
      <c r="A49" s="652">
        <v>2</v>
      </c>
      <c r="B49" s="656" t="str">
        <f>IFERROR(IF(INDEX('Impact Indicators - Section B'!B$9:B$25,MATCH('Print View'!$A49,'Impact Indicators - Section B'!$A$9:$A$25,0))&lt;&gt;"",INDEX('Impact Indicators - Section B'!B$9:B$25,MATCH('Print View'!$A49,'Impact Indicators - Section B'!$A$9:$A$25,0)),""),"")</f>
        <v>Malaria I-4: Malaria test positivity rate</v>
      </c>
      <c r="C49" s="656" t="str">
        <f>IFERROR(IF(INDEX('Impact Indicators - Section B'!C$9:C$25,MATCH('Print View'!$A49,'Impact Indicators - Section B'!$A$9:$A$25,0))&lt;&gt;"",INDEX('Impact Indicators - Section B'!C$9:C$25,MATCH('Print View'!$A49,'Impact Indicators - Section B'!$A$9:$A$25,0)),""),"")</f>
        <v/>
      </c>
      <c r="D49" s="656" t="str">
        <f>IFERROR(IF(INDEX('Impact Indicators - Section B'!D$9:D$25,MATCH('Print View'!$A49,'Impact Indicators - Section B'!$A$9:$A$25,0))&lt;&gt;"",INDEX('Impact Indicators - Section B'!D$9:D$25,MATCH('Print View'!$A49,'Impact Indicators - Section B'!$A$9:$A$25,0)),""),"")</f>
        <v>26.4</v>
      </c>
      <c r="E49" s="656" t="str">
        <f>IFERROR(IF(INDEX('Impact Indicators - Section B'!E$9:E$25,MATCH('Print View'!$A49,'Impact Indicators - Section B'!$A$9:$A$25,0))&lt;&gt;"",INDEX('Impact Indicators - Section B'!E$9:E$25,MATCH('Print View'!$A49,'Impact Indicators - Section B'!$A$9:$A$25,0)),""),"")</f>
        <v>2016</v>
      </c>
      <c r="F49" s="656" t="str">
        <f>IFERROR(IF(INDEX('Impact Indicators - Section B'!F$9:F$25,MATCH('Print View'!$A49,'Impact Indicators - Section B'!$A$9:$A$25,0))&lt;&gt;"",INDEX('Impact Indicators - Section B'!F$9:F$25,MATCH('Print View'!$A49,'Impact Indicators - Section B'!$A$9:$A$25,0)),""),"")</f>
        <v>HMIS</v>
      </c>
      <c r="G49" s="656" t="str">
        <f>IFERROR(IF(INDEX('Impact Indicators - Section B'!G$9:G$25,MATCH('Print View'!$A49,'Impact Indicators - Section B'!$A$9:$A$25,0))&lt;&gt;"",INDEX('Impact Indicators - Section B'!G$9:G$25,MATCH('Print View'!$A49,'Impact Indicators - Section B'!$A$9:$A$25,0)),""),"")</f>
        <v>Species,Type of testing</v>
      </c>
      <c r="H49" s="656" t="str">
        <f>IFERROR(IF(INDEX('Impact Indicators - Section B'!H$9:H$25,MATCH('Print View'!$A49,'Impact Indicators - Section B'!$A$9:$A$25,0))&lt;&gt;"",INDEX('Impact Indicators - Section B'!H$9:H$25,MATCH('Print View'!$A49,'Impact Indicators - Section B'!$A$9:$A$25,0)),""),"")</f>
        <v/>
      </c>
      <c r="I49" s="596" t="str">
        <f>IFERROR(IF(INDEX('Impact Indicators - Section B'!Q$9:Q$25,MATCH('Print View'!$A49,'Impact Indicators - Section B'!$A$9:$A$25,0))&lt;&gt;"",INDEX('Impact Indicators - Section B'!Q$9:Q$25,MATCH('Print View'!$A49,'Impact Indicators - Section B'!$A$9:$A$25,0)),""),"")</f>
        <v>Ghana</v>
      </c>
      <c r="J49" s="328" t="str">
        <f t="array" ref="J49">IFERROR(IF(INDEX('Impact Indicators - Section B'!D$29:D$120,MATCH('Print View'!$A49&amp;'Print View'!$J$45,'Impact Indicators - Section B'!$A$29:$A$120&amp;'Impact Indicators - Section B'!$C$29:$C$120,0))&lt;&gt;"",INDEX('Impact Indicators - Section B'!D$29:D$120,MATCH('Print View'!$A49&amp;'Print View'!$J$45,'Impact Indicators - Section B'!$A$29:$A$120&amp;'Impact Indicators - Section B'!$C$29:$C$120,0)),""),"")</f>
        <v/>
      </c>
      <c r="K49" s="592">
        <f t="array" ref="K49">IFERROR(IF(INDEX('Impact Indicators - Section B'!F$29:F$120,MATCH('Print View'!$A49&amp;'Print View'!$J$45,'Impact Indicators - Section B'!$A$29:$A$120&amp;'Impact Indicators - Section B'!$C$29:$C$120,0))&lt;&gt;"",INDEX('Impact Indicators - Section B'!F$29:F$120,MATCH('Print View'!$A49&amp;'Print View'!$J$45,'Impact Indicators - Section B'!$A$29:$A$120&amp;'Impact Indicators - Section B'!$C$29:$C$120,0)),""),"")</f>
        <v>24.3</v>
      </c>
      <c r="L49" s="594">
        <f t="array" ref="L49">IFERROR(IF(INDEX('Impact Indicators - Section B'!G$29:G$120,MATCH('Print View'!$A49&amp;'Print View'!$J$45,'Impact Indicators - Section B'!$A$29:$A$120&amp;'Impact Indicators - Section B'!$C$29:$C$120,0))&lt;&gt;"",INDEX('Impact Indicators - Section B'!G$29:G$120,MATCH('Print View'!$A49&amp;'Print View'!$J$45,'Impact Indicators - Section B'!$A$29:$A$120&amp;'Impact Indicators - Section B'!$C$29:$C$120,0)),""),"")</f>
        <v>43497</v>
      </c>
      <c r="M49" s="596" t="str">
        <f t="array" ref="M49">IFERROR(IF(INDEX('Impact Indicators - Section B'!H$29:H$120,MATCH('Print View'!$A49&amp;'Print View'!$J$45,'Impact Indicators - Section B'!$A$29:$A$120&amp;'Impact Indicators - Section B'!$C$29:$C$120,0))&lt;&gt;"",INDEX('Impact Indicators - Section B'!H$29:H$120,MATCH('Print View'!$A49&amp;'Print View'!$J$45,'Impact Indicators - Section B'!$A$29:$A$120&amp;'Impact Indicators - Section B'!$C$29:$C$120,0)),""),"")</f>
        <v/>
      </c>
      <c r="N49" s="328" t="str">
        <f t="array" ref="N49">IFERROR(IF(INDEX('Impact Indicators - Section B'!D$29:D$120,MATCH('Print View'!$A49&amp;'Print View'!$N$45,'Impact Indicators - Section B'!$A$29:$A$120&amp;'Impact Indicators - Section B'!$C$29:$C$120,0))&lt;&gt;"",INDEX('Impact Indicators - Section B'!D$29:D$120,MATCH('Print View'!$A49&amp;'Print View'!$N$45,'Impact Indicators - Section B'!$A$29:$A$120&amp;'Impact Indicators - Section B'!$C$29:$C$120,0)),""),"")</f>
        <v/>
      </c>
      <c r="O49" s="592" t="str">
        <f t="array" ref="O49">IFERROR(IF(INDEX('Impact Indicators - Section B'!J$29:J$120,MATCH('Print View'!$A49&amp;'Print View'!$N$45,'Impact Indicators - Section B'!$A$29:$A$120&amp;'Impact Indicators - Section B'!$C$29:$C$120,0))&lt;&gt;"",INDEX('Impact Indicators - Section B'!J$29:J$120,MATCH('Print View'!$A49&amp;'Print View'!$N$45,'Impact Indicators - Section B'!$A$29:$A$120&amp;'Impact Indicators - Section B'!$C$29:$C$120,0)),""),"")</f>
        <v>a1Y36000002qELzEAM</v>
      </c>
      <c r="P49" s="594" t="b">
        <f t="array" ref="P49">IFERROR(IF(INDEX('Impact Indicators - Section B'!K$29:K$120,MATCH('Print View'!$A49&amp;'Print View'!$N$45,'Impact Indicators - Section B'!$A$29:$A$120&amp;'Impact Indicators - Section B'!$C$29:$C$120,0))&lt;&gt;"",INDEX('Impact Indicators - Section B'!K$29:K$120,MATCH('Print View'!$A49&amp;'Print View'!$N$45,'Impact Indicators - Section B'!$A$29:$A$120&amp;'Impact Indicators - Section B'!$C$29:$C$120,0)),""),"")</f>
        <v>1</v>
      </c>
      <c r="Q49" s="596" t="str">
        <f t="array" ref="Q49">IFERROR(IF(INDEX('Impact Indicators - Section B'!L$29:L$120,MATCH('Print View'!$A49&amp;'Print View'!$N47,'Impact Indicators - Section B'!$A$29:$A$120&amp;'Impact Indicators - Section B'!$C$29:$C$120,0))&lt;&gt;"",INDEX('Impact Indicators - Section B'!L$29:L$120,MATCH('Print View'!$A49&amp;'Print View'!$N$45,'Impact Indicators - Section B'!$A$29:$A$120&amp;'Impact Indicators - Section B'!$C$29:$C$120,0)),""),"")</f>
        <v/>
      </c>
      <c r="R49" s="328" t="str">
        <f t="array" ref="R49">IFERROR(IF(INDEX('Impact Indicators - Section B'!D$29:D$120,MATCH('Print View'!$A49&amp;'Print View'!$R$45,'Impact Indicators - Section B'!$A$29:$A$120&amp;'Impact Indicators - Section B'!$C$29:$C$120,0))&lt;&gt;"",INDEX('Impact Indicators - Section B'!D$29:D$120,MATCH('Print View'!$A49&amp;'Print View'!$R$45,'Impact Indicators - Section B'!$A$29:$A$120&amp;'Impact Indicators - Section B'!$C$29:$C$120,0)),""),"")</f>
        <v/>
      </c>
      <c r="S49" s="592" t="str">
        <f t="array" ref="S49">IFERROR(IF(INDEX('Impact Indicators - Section B'!J$29:J$120,MATCH('Print View'!$A49&amp;'Print View'!$R$45,'Impact Indicators - Section B'!$A$29:$A$120&amp;'Impact Indicators - Section B'!$C$29:$C$120,0))&lt;&gt;"",INDEX('Impact Indicators - Section B'!J$29:J$120,MATCH('Print View'!$A49&amp;'Print View'!$R$45,'Impact Indicators - Section B'!$A$29:$A$120&amp;'Impact Indicators - Section B'!$C$29:$C$120,0)),""),"")</f>
        <v>a1Y36000002qEM0EAM</v>
      </c>
      <c r="T49" s="594" t="b">
        <f t="array" ref="T49">IFERROR(IF(INDEX('Impact Indicators - Section B'!K$29:K$120,MATCH('Print View'!$A49&amp;'Print View'!$R$45,'Impact Indicators - Section B'!$A$29:$A$120&amp;'Impact Indicators - Section B'!$C$29:$C$120,0))&lt;&gt;"",INDEX('Impact Indicators - Section B'!K$29:K$120,MATCH('Print View'!$A49&amp;'Print View'!$R$45,'Impact Indicators - Section B'!$A$29:$A$120&amp;'Impact Indicators - Section B'!$C$29:$C$120,0)),""),"")</f>
        <v>1</v>
      </c>
      <c r="U49" s="596" t="str">
        <f t="array" aca="1" ref="U49" ca="1">IFERROR(IF(INDEX('Impact Indicators - Section B'!L$29:L$120,MATCH('Print View'!$A49&amp;'Print View'!$R47,'Impact Indicators - Section B'!$A$29:$A$120&amp;'Impact Indicators - Section B'!$C$29:$C$120,0))&lt;&gt;"",INDEX('Impact Indicators - Section B'!L$29:L$120,MATCH('Print View'!$A49&amp;'Print View'!$R$45,'Impact Indicators - Section B'!$A$29:$A$120&amp;'Impact Indicators - Section B'!$C$29:$C$120,0)),""),"")</f>
        <v>a1Y36000002qEM3EAM</v>
      </c>
      <c r="V49" s="328" t="str">
        <f t="array" ref="V49">IFERROR(IF(INDEX('Impact Indicators - Section B'!D$29:D$120,MATCH('Print View'!$A49&amp;'Print View'!$V$45,'Impact Indicators - Section B'!$A$29:$A$120&amp;'Impact Indicators - Section B'!$C$29:$C$120,0))&lt;&gt;"",INDEX('Impact Indicators - Section B'!D$29:D$120,MATCH('Print View'!$A49&amp;'Print View'!$V$45,'Impact Indicators - Section B'!$A$29:$A$120&amp;'Impact Indicators - Section B'!$C$29:$C$120,0)),""),"")</f>
        <v/>
      </c>
      <c r="W49" s="592" t="str">
        <f t="array" ref="W49">IFERROR(IF(INDEX('Impact Indicators - Section B'!J$29:J$120,MATCH('Print View'!$A49&amp;'Print View'!$V$45,'Impact Indicators - Section B'!$A$29:$A$120&amp;'Impact Indicators - Section B'!$C$29:$C$120,0))&lt;&gt;"",INDEX('Impact Indicators - Section B'!J$29:J$120,MATCH('Print View'!$A49&amp;'Print View'!$V$45,'Impact Indicators - Section B'!$A$29:$A$120&amp;'Impact Indicators - Section B'!$C$29:$C$120,0)),""),"")</f>
        <v/>
      </c>
      <c r="X49" s="594" t="str">
        <f t="array" ref="X49">IFERROR(IF(INDEX('Impact Indicators - Section B'!K$29:K$120,MATCH('Print View'!$A49&amp;'Print View'!$V$45,'Impact Indicators - Section B'!$A$29:$A$120&amp;'Impact Indicators - Section B'!$C$29:$C$120,0))&lt;&gt;"",INDEX('Impact Indicators - Section B'!K$29:K$120,MATCH('Print View'!$A49&amp;'Print View'!$V$45,'Impact Indicators - Section B'!$A$29:$A$120&amp;'Impact Indicators - Section B'!$C$29:$C$120,0)),""),"")</f>
        <v/>
      </c>
      <c r="Y49" s="596" t="str">
        <f t="array" ref="Y49">IFERROR(IF(INDEX('Impact Indicators - Section B'!L$29:L$120,MATCH('Print View'!$A49&amp;'Print View'!$V47,'Impact Indicators - Section B'!$A$29:$A$120&amp;'Impact Indicators - Section B'!$C$29:$C$120,0))&lt;&gt;"",INDEX('Impact Indicators - Section B'!L$29:L$120,MATCH('Print View'!$A49&amp;'Print View'!$V$45,'Impact Indicators - Section B'!$A$29:$A$120&amp;'Impact Indicators - Section B'!$C$29:$C$120,0)),""),"")</f>
        <v/>
      </c>
      <c r="Z49" s="328" t="str">
        <f t="array" ref="Z49">IFERROR(IF(INDEX('Impact Indicators - Section B'!D$29:D$120,MATCH('Print View'!$A49&amp;'Print View'!$Z$45,'Impact Indicators - Section B'!$A$29:$A$120&amp;'Impact Indicators - Section B'!$C$29:$C$120,0))&lt;&gt;"",INDEX('Impact Indicators - Section B'!D$29:D$120,MATCH('Print View'!$A49&amp;'Print View'!$Z$45,'Impact Indicators - Section B'!$A$29:$A$120&amp;'Impact Indicators - Section B'!$C$29:$C$120,0)),""),"")</f>
        <v/>
      </c>
      <c r="AA49" s="592" t="str">
        <f t="array" ref="AA49">IFERROR(IF(INDEX('Impact Indicators - Section B'!J$29:J$120,MATCH('Print View'!$A49&amp;'Print View'!$Z$45,'Impact Indicators - Section B'!$A$29:$A$120&amp;'Impact Indicators - Section B'!$C$29:$C$120,0))&lt;&gt;"",INDEX('Impact Indicators - Section B'!J$29:J$120,MATCH('Print View'!$A49&amp;'Print View'!$Z$45,'Impact Indicators - Section B'!$A$29:$A$120&amp;'Impact Indicators - Section B'!$C$29:$C$120,0)),""),"")</f>
        <v/>
      </c>
      <c r="AB49" s="594" t="str">
        <f t="array" ref="AB49">IFERROR(IF(INDEX('Impact Indicators - Section B'!K$29:K$120,MATCH('Print View'!$A49&amp;'Print View'!$Z$45,'Impact Indicators - Section B'!$A$29:$A$120&amp;'Impact Indicators - Section B'!$C$29:$C$120,0))&lt;&gt;"",INDEX('Impact Indicators - Section B'!K$29:K$120,MATCH('Print View'!$A49&amp;'Print View'!$Z$45,'Impact Indicators - Section B'!$A$29:$A$120&amp;'Impact Indicators - Section B'!$C$29:$C$120,0)),""),"")</f>
        <v/>
      </c>
      <c r="AC49" s="596" t="str">
        <f t="array" ref="AC49">IFERROR(IF(INDEX('Impact Indicators - Section B'!L$29:L$120,MATCH('Print View'!$A49&amp;'Print View'!$Z47,'Impact Indicators - Section B'!$A$29:$A$120&amp;'Impact Indicators - Section B'!$C$29:$C$120,0))&lt;&gt;"",INDEX('Impact Indicators - Section B'!L$29:L$120,MATCH('Print View'!$A49&amp;'Print View'!$Z$45,'Impact Indicators - Section B'!$A$29:$A$120&amp;'Impact Indicators - Section B'!$C$29:$C$120,0)),""),"")</f>
        <v/>
      </c>
      <c r="AD49" s="329"/>
      <c r="AE49" s="330"/>
      <c r="AF49" s="330"/>
      <c r="AG49" s="330"/>
      <c r="AH49" s="330"/>
      <c r="AI49" s="330"/>
      <c r="AJ49" s="331"/>
    </row>
    <row r="50" spans="1:36" s="227" customFormat="1" ht="60" customHeight="1" x14ac:dyDescent="0.4">
      <c r="A50" s="652"/>
      <c r="B50" s="657"/>
      <c r="C50" s="657"/>
      <c r="D50" s="657"/>
      <c r="E50" s="657"/>
      <c r="F50" s="657"/>
      <c r="G50" s="657"/>
      <c r="H50" s="657"/>
      <c r="I50" s="597"/>
      <c r="J50" s="332" t="str">
        <f t="array" ref="J50">IFERROR(IF(INDEX('Impact Indicators - Section B'!E$29:E$120,MATCH('Print View'!$A49&amp;'Print View'!$J$45,'Impact Indicators - Section B'!$A$29:$A$120&amp;'Impact Indicators - Section B'!$C$29:$C$120,0))&lt;&gt;"",INDEX('Impact Indicators - Section B'!E$29:E$120,MATCH('Print View'!$A49&amp;'Print View'!$J$45,'Impact Indicators - Section B'!$A$29:$A$120&amp;'Impact Indicators - Section B'!$C$29:$C$120,0)),""),"")</f>
        <v/>
      </c>
      <c r="K50" s="593"/>
      <c r="L50" s="595"/>
      <c r="M50" s="597"/>
      <c r="N50" s="332" t="str">
        <f t="array" ref="N50">IFERROR(IF(INDEX('Impact Indicators - Section B'!E$29:E$120,MATCH('Print View'!$A49&amp;'Print View'!$N$45,'Impact Indicators - Section B'!$A$29:$A$120&amp;'Impact Indicators - Section B'!$C$29:$C$120,0))&lt;&gt;"",INDEX('Impact Indicators - Section B'!E$29:E$120,MATCH('Print View'!$A49&amp;'Print View'!$N$45,'Impact Indicators - Section B'!$A$29:$A$120&amp;'Impact Indicators - Section B'!$C$29:$C$120,0)),""),"")</f>
        <v/>
      </c>
      <c r="O50" s="593"/>
      <c r="P50" s="595"/>
      <c r="Q50" s="597"/>
      <c r="R50" s="332" t="str">
        <f t="array" ref="R50">IFERROR(IF(INDEX('Impact Indicators - Section B'!E$29:E$120,MATCH('Print View'!$A49&amp;'Print View'!$N$45,'Impact Indicators - Section B'!$A$29:$A$120&amp;'Impact Indicators - Section B'!$C$29:$C$120,0))&lt;&gt;"",INDEX('Impact Indicators - Section B'!E$29:E$120,MATCH('Print View'!$A49&amp;'Print View'!$N$45,'Impact Indicators - Section B'!$A$29:$A$120&amp;'Impact Indicators - Section B'!$C$29:$C$120,0)),""),"")</f>
        <v/>
      </c>
      <c r="S50" s="593"/>
      <c r="T50" s="595"/>
      <c r="U50" s="597"/>
      <c r="V50" s="332" t="str">
        <f t="array" ref="V50">IFERROR(IF(INDEX('Impact Indicators - Section B'!E$29:E$120,MATCH('Print View'!$A49&amp;'Print View'!$V$45,'Impact Indicators - Section B'!$A$29:$A$120&amp;'Impact Indicators - Section B'!$C$29:$C$120,0))&lt;&gt;"",INDEX('Impact Indicators - Section B'!E$29:E$120,MATCH('Print View'!$A49&amp;'Print View'!$V$45,'Impact Indicators - Section B'!$A$29:$A$120&amp;'Impact Indicators - Section B'!$C$29:$C$120,0)),""),"")</f>
        <v/>
      </c>
      <c r="W50" s="593"/>
      <c r="X50" s="595"/>
      <c r="Y50" s="597"/>
      <c r="Z50" s="332" t="str">
        <f t="array" ref="Z50">IFERROR(IF(INDEX('Impact Indicators - Section B'!E$29:E$120,MATCH('Print View'!$A49&amp;'Print View'!$Z$45,'Impact Indicators - Section B'!$A$29:$A$120&amp;'Impact Indicators - Section B'!$C$29:$C$120,0))&lt;&gt;"",INDEX('Impact Indicators - Section B'!E$29:E$120,MATCH('Print View'!$A49&amp;'Print View'!$Z$45,'Impact Indicators - Section B'!$A$29:$A$120&amp;'Impact Indicators - Section B'!$C$29:$C$120,0)),""),"")</f>
        <v/>
      </c>
      <c r="AA50" s="593"/>
      <c r="AB50" s="595"/>
      <c r="AC50" s="597"/>
      <c r="AD50" s="333"/>
      <c r="AE50" s="334"/>
      <c r="AF50" s="334"/>
      <c r="AG50" s="334"/>
      <c r="AH50" s="334"/>
      <c r="AI50" s="334"/>
      <c r="AJ50" s="335" t="s">
        <v>287</v>
      </c>
    </row>
    <row r="51" spans="1:36" s="227" customFormat="1" ht="60" customHeight="1" x14ac:dyDescent="0.4">
      <c r="A51" s="653">
        <v>3</v>
      </c>
      <c r="B51" s="649" t="str">
        <f>IFERROR(IF(INDEX('Impact Indicators - Section B'!B$9:B$25,MATCH('Print View'!$A51,'Impact Indicators - Section B'!$A$9:$A$25,0))&lt;&gt;"",INDEX('Impact Indicators - Section B'!B$9:B$25,MATCH('Print View'!$A51,'Impact Indicators - Section B'!$A$9:$A$25,0)),""),"")</f>
        <v>Malaria I-3.1(M): Inpatient malaria deaths per year: rate per 100,000 persons per year</v>
      </c>
      <c r="C51" s="649" t="str">
        <f>IFERROR(IF(INDEX('Impact Indicators - Section B'!C$9:C$25,MATCH('Print View'!$A51,'Impact Indicators - Section B'!$A$9:$A$25,0))&lt;&gt;"",INDEX('Impact Indicators - Section B'!C$9:C$25,MATCH('Print View'!$A51,'Impact Indicators - Section B'!$A$9:$A$25,0)),""),"")</f>
        <v/>
      </c>
      <c r="D51" s="649" t="str">
        <f>IFERROR(IF(INDEX('Impact Indicators - Section B'!D$9:D$25,MATCH('Print View'!$A51,'Impact Indicators - Section B'!$A$9:$A$25,0))&lt;&gt;"",INDEX('Impact Indicators - Section B'!D$9:D$25,MATCH('Print View'!$A51,'Impact Indicators - Section B'!$A$9:$A$25,0)),""),"")</f>
        <v>4.4</v>
      </c>
      <c r="E51" s="649" t="str">
        <f>IFERROR(IF(INDEX('Impact Indicators - Section B'!E$9:E$25,MATCH('Print View'!$A51,'Impact Indicators - Section B'!$A$9:$A$25,0))&lt;&gt;"",INDEX('Impact Indicators - Section B'!E$9:E$25,MATCH('Print View'!$A51,'Impact Indicators - Section B'!$A$9:$A$25,0)),""),"")</f>
        <v>2016</v>
      </c>
      <c r="F51" s="649" t="str">
        <f>IFERROR(IF(INDEX('Impact Indicators - Section B'!F$9:F$25,MATCH('Print View'!$A51,'Impact Indicators - Section B'!$A$9:$A$25,0))&lt;&gt;"",INDEX('Impact Indicators - Section B'!F$9:F$25,MATCH('Print View'!$A51,'Impact Indicators - Section B'!$A$9:$A$25,0)),""),"")</f>
        <v>HMIS</v>
      </c>
      <c r="G51" s="649" t="str">
        <f>IFERROR(IF(INDEX('Impact Indicators - Section B'!G$9:G$25,MATCH('Print View'!$A51,'Impact Indicators - Section B'!$A$9:$A$25,0))&lt;&gt;"",INDEX('Impact Indicators - Section B'!G$9:G$25,MATCH('Print View'!$A51,'Impact Indicators - Section B'!$A$9:$A$25,0)),""),"")</f>
        <v>Age</v>
      </c>
      <c r="H51" s="678" t="str">
        <f>IFERROR(IF(INDEX('Impact Indicators - Section B'!H$9:H$25,MATCH('Print View'!$A51,'Impact Indicators - Section B'!$A$9:$A$25,0))&lt;&gt;"",INDEX('Impact Indicators - Section B'!H$9:H$25,MATCH('Print View'!$A51,'Impact Indicators - Section B'!$A$9:$A$25,0)),""),"")</f>
        <v/>
      </c>
      <c r="I51" s="605" t="str">
        <f>IFERROR(IF(INDEX('Impact Indicators - Section B'!Q$9:Q$25,MATCH('Print View'!$A51,'Impact Indicators - Section B'!$A$9:$A$25,0))&lt;&gt;"",INDEX('Impact Indicators - Section B'!Q$9:Q$25,MATCH('Print View'!$A51,'Impact Indicators - Section B'!$A$9:$A$25,0)),""),"")</f>
        <v>Ghana</v>
      </c>
      <c r="J51" s="336">
        <f t="array" ref="J51">IFERROR(IF(INDEX('Impact Indicators - Section B'!D$29:D$120,MATCH('Print View'!$A51&amp;'Print View'!$J$45,'Impact Indicators - Section B'!$A$29:$A$120&amp;'Impact Indicators - Section B'!$C$29:$C$120,0))&lt;&gt;"",INDEX('Impact Indicators - Section B'!D$29:D$120,MATCH('Print View'!$A51&amp;'Print View'!$J$45,'Impact Indicators - Section B'!$A$29:$A$120&amp;'Impact Indicators - Section B'!$C$29:$C$120,0)),""),"")</f>
        <v>2.9</v>
      </c>
      <c r="K51" s="601" t="str">
        <f t="array" ref="K51">IFERROR(IF(INDEX('Impact Indicators - Section B'!F$29:F$120,MATCH('Print View'!$A51&amp;'Print View'!$J$45,'Impact Indicators - Section B'!$A$29:$A$120&amp;'Impact Indicators - Section B'!$C$29:$C$120,0))&lt;&gt;"",INDEX('Impact Indicators - Section B'!F$29:F$120,MATCH('Print View'!$A51&amp;'Print View'!$J$45,'Impact Indicators - Section B'!$A$29:$A$120&amp;'Impact Indicators - Section B'!$C$29:$C$120,0)),""),"")</f>
        <v/>
      </c>
      <c r="L51" s="603">
        <f t="array" ref="L51">IFERROR(IF(INDEX('Impact Indicators - Section B'!G$29:G$120,MATCH('Print View'!$A51&amp;'Print View'!$J$45,'Impact Indicators - Section B'!$A$29:$A$120&amp;'Impact Indicators - Section B'!$C$29:$C$120,0))&lt;&gt;"",INDEX('Impact Indicators - Section B'!G$29:G$120,MATCH('Print View'!$A51&amp;'Print View'!$J$45,'Impact Indicators - Section B'!$A$29:$A$120&amp;'Impact Indicators - Section B'!$C$29:$C$120,0)),""),"")</f>
        <v>43497</v>
      </c>
      <c r="M51" s="605" t="str">
        <f t="array" ref="M51">IFERROR(IF(INDEX('Impact Indicators - Section B'!H$29:H$120,MATCH('Print View'!$A51&amp;'Print View'!$J$45,'Impact Indicators - Section B'!$A$29:$A$120&amp;'Impact Indicators - Section B'!$C$29:$C$120,0))&lt;&gt;"",INDEX('Impact Indicators - Section B'!H$29:H$120,MATCH('Print View'!$A51&amp;'Print View'!$J$45,'Impact Indicators - Section B'!$A$29:$A$120&amp;'Impact Indicators - Section B'!$C$29:$C$120,0)),""),"")</f>
        <v/>
      </c>
      <c r="N51" s="336">
        <f t="array" ref="N51">IFERROR(IF(INDEX('Impact Indicators - Section B'!D$29:D$120,MATCH('Print View'!$A51&amp;'Print View'!$N$45,'Impact Indicators - Section B'!$A$29:$A$120&amp;'Impact Indicators - Section B'!$C$29:$C$120,0))&lt;&gt;"",INDEX('Impact Indicators - Section B'!D$29:D$120,MATCH('Print View'!$A51&amp;'Print View'!$N$45,'Impact Indicators - Section B'!$A$29:$A$120&amp;'Impact Indicators - Section B'!$C$29:$C$120,0)),""),"")</f>
        <v>2.5</v>
      </c>
      <c r="O51" s="601" t="str">
        <f t="array" ref="O51">IFERROR(IF(INDEX('Impact Indicators - Section B'!J$29:J$120,MATCH('Print View'!$A51&amp;'Print View'!$N$45,'Impact Indicators - Section B'!$A$29:$A$120&amp;'Impact Indicators - Section B'!$C$29:$C$120,0))&lt;&gt;"",INDEX('Impact Indicators - Section B'!J$29:J$120,MATCH('Print View'!$A51&amp;'Print View'!$N$45,'Impact Indicators - Section B'!$A$29:$A$120&amp;'Impact Indicators - Section B'!$C$29:$C$120,0)),""),"")</f>
        <v>a1Y36000002qELzEAM</v>
      </c>
      <c r="P51" s="603" t="b">
        <f t="array" ref="P51">IFERROR(IF(INDEX('Impact Indicators - Section B'!K$29:K$120,MATCH('Print View'!$A51&amp;'Print View'!$N$45,'Impact Indicators - Section B'!$A$29:$A$120&amp;'Impact Indicators - Section B'!$C$29:$C$120,0))&lt;&gt;"",INDEX('Impact Indicators - Section B'!K$29:K$120,MATCH('Print View'!$A51&amp;'Print View'!$N$45,'Impact Indicators - Section B'!$A$29:$A$120&amp;'Impact Indicators - Section B'!$C$29:$C$120,0)),""),"")</f>
        <v>1</v>
      </c>
      <c r="Q51" s="605" t="str">
        <f t="array" aca="1" ref="Q51" ca="1">IFERROR(IF(INDEX('Impact Indicators - Section B'!L$29:L$120,MATCH('Print View'!$A51&amp;'Print View'!$N49,'Impact Indicators - Section B'!$A$29:$A$120&amp;'Impact Indicators - Section B'!$C$29:$C$120,0))&lt;&gt;"",INDEX('Impact Indicators - Section B'!L$29:L$120,MATCH('Print View'!$A51&amp;'Print View'!$N$45,'Impact Indicators - Section B'!$A$29:$A$120&amp;'Impact Indicators - Section B'!$C$29:$C$120,0)),""),"")</f>
        <v>a1Y36000002qEM2EAM</v>
      </c>
      <c r="R51" s="336">
        <f t="array" ref="R51">IFERROR(IF(INDEX('Impact Indicators - Section B'!D$29:D$120,MATCH('Print View'!$A51&amp;'Print View'!$R$45,'Impact Indicators - Section B'!$A$29:$A$120&amp;'Impact Indicators - Section B'!$C$29:$C$120,0))&lt;&gt;"",INDEX('Impact Indicators - Section B'!D$29:D$120,MATCH('Print View'!$A51&amp;'Print View'!$R$45,'Impact Indicators - Section B'!$A$29:$A$120&amp;'Impact Indicators - Section B'!$C$29:$C$120,0)),""),"")</f>
        <v>2</v>
      </c>
      <c r="S51" s="601" t="str">
        <f t="array" ref="S51">IFERROR(IF(INDEX('Impact Indicators - Section B'!J$29:J$120,MATCH('Print View'!$A51&amp;'Print View'!$R$45,'Impact Indicators - Section B'!$A$29:$A$120&amp;'Impact Indicators - Section B'!$C$29:$C$120,0))&lt;&gt;"",INDEX('Impact Indicators - Section B'!J$29:J$120,MATCH('Print View'!$A51&amp;'Print View'!$R$45,'Impact Indicators - Section B'!$A$29:$A$120&amp;'Impact Indicators - Section B'!$C$29:$C$120,0)),""),"")</f>
        <v>a1Y36000002qEM0EAM</v>
      </c>
      <c r="T51" s="603" t="b">
        <f t="array" ref="T51">IFERROR(IF(INDEX('Impact Indicators - Section B'!K$29:K$120,MATCH('Print View'!$A51&amp;'Print View'!$R$45,'Impact Indicators - Section B'!$A$29:$A$120&amp;'Impact Indicators - Section B'!$C$29:$C$120,0))&lt;&gt;"",INDEX('Impact Indicators - Section B'!K$29:K$120,MATCH('Print View'!$A51&amp;'Print View'!$R$45,'Impact Indicators - Section B'!$A$29:$A$120&amp;'Impact Indicators - Section B'!$C$29:$C$120,0)),""),"")</f>
        <v>1</v>
      </c>
      <c r="U51" s="605" t="str">
        <f t="array" aca="1" ref="U51" ca="1">IFERROR(IF(INDEX('Impact Indicators - Section B'!L$29:L$120,MATCH('Print View'!$A51&amp;'Print View'!$R49,'Impact Indicators - Section B'!$A$29:$A$120&amp;'Impact Indicators - Section B'!$C$29:$C$120,0))&lt;&gt;"",INDEX('Impact Indicators - Section B'!L$29:L$120,MATCH('Print View'!$A51&amp;'Print View'!$R$45,'Impact Indicators - Section B'!$A$29:$A$120&amp;'Impact Indicators - Section B'!$C$29:$C$120,0)),""),"")</f>
        <v>a1Y36000002qEM3EAM</v>
      </c>
      <c r="V51" s="336" t="str">
        <f t="array" ref="V51">IFERROR(IF(INDEX('Impact Indicators - Section B'!D$29:D$120,MATCH('Print View'!$A51&amp;'Print View'!$V$45,'Impact Indicators - Section B'!$A$29:$A$120&amp;'Impact Indicators - Section B'!$C$29:$C$120,0))&lt;&gt;"",INDEX('Impact Indicators - Section B'!D$29:D$120,MATCH('Print View'!$A51&amp;'Print View'!$V$45,'Impact Indicators - Section B'!$A$29:$A$120&amp;'Impact Indicators - Section B'!$C$29:$C$120,0)),""),"")</f>
        <v/>
      </c>
      <c r="W51" s="601" t="str">
        <f t="array" ref="W51">IFERROR(IF(INDEX('Impact Indicators - Section B'!J$29:J$120,MATCH('Print View'!$A51&amp;'Print View'!$V$45,'Impact Indicators - Section B'!$A$29:$A$120&amp;'Impact Indicators - Section B'!$C$29:$C$120,0))&lt;&gt;"",INDEX('Impact Indicators - Section B'!J$29:J$120,MATCH('Print View'!$A51&amp;'Print View'!$V$45,'Impact Indicators - Section B'!$A$29:$A$120&amp;'Impact Indicators - Section B'!$C$29:$C$120,0)),""),"")</f>
        <v/>
      </c>
      <c r="X51" s="603" t="str">
        <f t="array" ref="X51">IFERROR(IF(INDEX('Impact Indicators - Section B'!K$29:K$120,MATCH('Print View'!$A51&amp;'Print View'!$V$45,'Impact Indicators - Section B'!$A$29:$A$120&amp;'Impact Indicators - Section B'!$C$29:$C$120,0))&lt;&gt;"",INDEX('Impact Indicators - Section B'!K$29:K$120,MATCH('Print View'!$A51&amp;'Print View'!$V$45,'Impact Indicators - Section B'!$A$29:$A$120&amp;'Impact Indicators - Section B'!$C$29:$C$120,0)),""),"")</f>
        <v/>
      </c>
      <c r="Y51" s="605" t="str">
        <f t="array" ref="Y51">IFERROR(IF(INDEX('Impact Indicators - Section B'!L$29:L$120,MATCH('Print View'!$A51&amp;'Print View'!$V49,'Impact Indicators - Section B'!$A$29:$A$120&amp;'Impact Indicators - Section B'!$C$29:$C$120,0))&lt;&gt;"",INDEX('Impact Indicators - Section B'!L$29:L$120,MATCH('Print View'!$A51&amp;'Print View'!$V$45,'Impact Indicators - Section B'!$A$29:$A$120&amp;'Impact Indicators - Section B'!$C$29:$C$120,0)),""),"")</f>
        <v/>
      </c>
      <c r="Z51" s="336" t="str">
        <f t="array" ref="Z51">IFERROR(IF(INDEX('Impact Indicators - Section B'!D$29:D$120,MATCH('Print View'!$A51&amp;'Print View'!$Z$45,'Impact Indicators - Section B'!$A$29:$A$120&amp;'Impact Indicators - Section B'!$C$29:$C$120,0))&lt;&gt;"",INDEX('Impact Indicators - Section B'!D$29:D$120,MATCH('Print View'!$A51&amp;'Print View'!$Z$45,'Impact Indicators - Section B'!$A$29:$A$120&amp;'Impact Indicators - Section B'!$C$29:$C$120,0)),""),"")</f>
        <v/>
      </c>
      <c r="AA51" s="601" t="str">
        <f t="array" ref="AA51">IFERROR(IF(INDEX('Impact Indicators - Section B'!J$29:J$120,MATCH('Print View'!$A51&amp;'Print View'!$Z$45,'Impact Indicators - Section B'!$A$29:$A$120&amp;'Impact Indicators - Section B'!$C$29:$C$120,0))&lt;&gt;"",INDEX('Impact Indicators - Section B'!J$29:J$120,MATCH('Print View'!$A51&amp;'Print View'!$Z$45,'Impact Indicators - Section B'!$A$29:$A$120&amp;'Impact Indicators - Section B'!$C$29:$C$120,0)),""),"")</f>
        <v/>
      </c>
      <c r="AB51" s="603" t="str">
        <f t="array" ref="AB51">IFERROR(IF(INDEX('Impact Indicators - Section B'!K$29:K$120,MATCH('Print View'!$A51&amp;'Print View'!$Z$45,'Impact Indicators - Section B'!$A$29:$A$120&amp;'Impact Indicators - Section B'!$C$29:$C$120,0))&lt;&gt;"",INDEX('Impact Indicators - Section B'!K$29:K$120,MATCH('Print View'!$A51&amp;'Print View'!$Z$45,'Impact Indicators - Section B'!$A$29:$A$120&amp;'Impact Indicators - Section B'!$C$29:$C$120,0)),""),"")</f>
        <v/>
      </c>
      <c r="AC51" s="605" t="str">
        <f t="array" ref="AC51">IFERROR(IF(INDEX('Impact Indicators - Section B'!L$29:L$120,MATCH('Print View'!$A51&amp;'Print View'!$Z49,'Impact Indicators - Section B'!$A$29:$A$120&amp;'Impact Indicators - Section B'!$C$29:$C$120,0))&lt;&gt;"",INDEX('Impact Indicators - Section B'!L$29:L$120,MATCH('Print View'!$A51&amp;'Print View'!$Z$45,'Impact Indicators - Section B'!$A$29:$A$120&amp;'Impact Indicators - Section B'!$C$29:$C$120,0)),""),"")</f>
        <v/>
      </c>
      <c r="AD51" s="321"/>
      <c r="AE51" s="322"/>
      <c r="AF51" s="322"/>
      <c r="AG51" s="322"/>
      <c r="AH51" s="322"/>
      <c r="AI51" s="322"/>
      <c r="AJ51" s="680" t="s">
        <v>287</v>
      </c>
    </row>
    <row r="52" spans="1:36" s="227" customFormat="1" ht="60" customHeight="1" x14ac:dyDescent="0.4">
      <c r="A52" s="653"/>
      <c r="B52" s="650"/>
      <c r="C52" s="650"/>
      <c r="D52" s="650"/>
      <c r="E52" s="650"/>
      <c r="F52" s="650"/>
      <c r="G52" s="650"/>
      <c r="H52" s="679"/>
      <c r="I52" s="606"/>
      <c r="J52" s="324" t="str">
        <f t="array" ref="J52">IFERROR(IF(INDEX('Impact Indicators - Section B'!E$29:E$120,MATCH('Print View'!$A51&amp;'Print View'!$J$45,'Impact Indicators - Section B'!$A$29:$A$120&amp;'Impact Indicators - Section B'!$C$29:$C$120,0))&lt;&gt;"",INDEX('Impact Indicators - Section B'!E$29:E$120,MATCH('Print View'!$A51&amp;'Print View'!$J$45,'Impact Indicators - Section B'!$A$29:$A$120&amp;'Impact Indicators - Section B'!$C$29:$C$120,0)),""),"")</f>
        <v/>
      </c>
      <c r="K52" s="602"/>
      <c r="L52" s="604"/>
      <c r="M52" s="606"/>
      <c r="N52" s="324" t="str">
        <f t="array" ref="N52">IFERROR(IF(INDEX('Impact Indicators - Section B'!E$29:E$120,MATCH('Print View'!$A51&amp;'Print View'!$N$45,'Impact Indicators - Section B'!$A$29:$A$120&amp;'Impact Indicators - Section B'!$C$29:$C$120,0))&lt;&gt;"",INDEX('Impact Indicators - Section B'!E$29:E$120,MATCH('Print View'!$A51&amp;'Print View'!$N$45,'Impact Indicators - Section B'!$A$29:$A$120&amp;'Impact Indicators - Section B'!$C$29:$C$120,0)),""),"")</f>
        <v/>
      </c>
      <c r="O52" s="602"/>
      <c r="P52" s="604"/>
      <c r="Q52" s="606"/>
      <c r="R52" s="324" t="str">
        <f t="array" ref="R52">IFERROR(IF(INDEX('Impact Indicators - Section B'!E$29:E$120,MATCH('Print View'!$A51&amp;'Print View'!$N$45,'Impact Indicators - Section B'!$A$29:$A$120&amp;'Impact Indicators - Section B'!$C$29:$C$120,0))&lt;&gt;"",INDEX('Impact Indicators - Section B'!E$29:E$120,MATCH('Print View'!$A51&amp;'Print View'!$N$45,'Impact Indicators - Section B'!$A$29:$A$120&amp;'Impact Indicators - Section B'!$C$29:$C$120,0)),""),"")</f>
        <v/>
      </c>
      <c r="S52" s="602"/>
      <c r="T52" s="604"/>
      <c r="U52" s="606"/>
      <c r="V52" s="324" t="str">
        <f t="array" ref="V52">IFERROR(IF(INDEX('Impact Indicators - Section B'!E$29:E$120,MATCH('Print View'!$A51&amp;'Print View'!$V$45,'Impact Indicators - Section B'!$A$29:$A$120&amp;'Impact Indicators - Section B'!$C$29:$C$120,0))&lt;&gt;"",INDEX('Impact Indicators - Section B'!E$29:E$120,MATCH('Print View'!$A51&amp;'Print View'!$V$45,'Impact Indicators - Section B'!$A$29:$A$120&amp;'Impact Indicators - Section B'!$C$29:$C$120,0)),""),"")</f>
        <v/>
      </c>
      <c r="W52" s="602"/>
      <c r="X52" s="604"/>
      <c r="Y52" s="606"/>
      <c r="Z52" s="324" t="str">
        <f t="array" ref="Z52">IFERROR(IF(INDEX('Impact Indicators - Section B'!E$29:E$120,MATCH('Print View'!$A51&amp;'Print View'!$Z$45,'Impact Indicators - Section B'!$A$29:$A$120&amp;'Impact Indicators - Section B'!$C$29:$C$120,0))&lt;&gt;"",INDEX('Impact Indicators - Section B'!E$29:E$120,MATCH('Print View'!$A51&amp;'Print View'!$Z$45,'Impact Indicators - Section B'!$A$29:$A$120&amp;'Impact Indicators - Section B'!$C$29:$C$120,0)),""),"")</f>
        <v/>
      </c>
      <c r="AA52" s="602"/>
      <c r="AB52" s="604"/>
      <c r="AC52" s="606"/>
      <c r="AD52" s="325"/>
      <c r="AE52" s="326"/>
      <c r="AF52" s="326"/>
      <c r="AG52" s="326"/>
      <c r="AH52" s="326"/>
      <c r="AI52" s="322"/>
      <c r="AJ52" s="680" t="s">
        <v>287</v>
      </c>
    </row>
    <row r="53" spans="1:36" s="227" customFormat="1" ht="60" customHeight="1" x14ac:dyDescent="0.4">
      <c r="A53" s="652">
        <v>4</v>
      </c>
      <c r="B53" s="656" t="str">
        <f>IFERROR(IF(INDEX('Impact Indicators - Section B'!B$9:B$25,MATCH('Print View'!$A53,'Impact Indicators - Section B'!$A$9:$A$25,0))&lt;&gt;"",INDEX('Impact Indicators - Section B'!B$9:B$25,MATCH('Print View'!$A53,'Impact Indicators - Section B'!$A$9:$A$25,0)),""),"")</f>
        <v>Malaria I-2.1: Confirmed malaria cases (microscopy or RDT): rate per 1000 persons per year</v>
      </c>
      <c r="C53" s="656" t="str">
        <f>IFERROR(IF(INDEX('Impact Indicators - Section B'!C$9:C$25,MATCH('Print View'!$A53,'Impact Indicators - Section B'!$A$9:$A$25,0))&lt;&gt;"",INDEX('Impact Indicators - Section B'!C$9:C$25,MATCH('Print View'!$A53,'Impact Indicators - Section B'!$A$9:$A$25,0)),""),"")</f>
        <v/>
      </c>
      <c r="D53" s="656" t="str">
        <f>IFERROR(IF(INDEX('Impact Indicators - Section B'!D$9:D$25,MATCH('Print View'!$A53,'Impact Indicators - Section B'!$A$9:$A$25,0))&lt;&gt;"",INDEX('Impact Indicators - Section B'!D$9:D$25,MATCH('Print View'!$A53,'Impact Indicators - Section B'!$A$9:$A$25,0)),""),"")</f>
        <v>158</v>
      </c>
      <c r="E53" s="656" t="str">
        <f>IFERROR(IF(INDEX('Impact Indicators - Section B'!E$9:E$25,MATCH('Print View'!$A53,'Impact Indicators - Section B'!$A$9:$A$25,0))&lt;&gt;"",INDEX('Impact Indicators - Section B'!E$9:E$25,MATCH('Print View'!$A53,'Impact Indicators - Section B'!$A$9:$A$25,0)),""),"")</f>
        <v>2016</v>
      </c>
      <c r="F53" s="656" t="str">
        <f>IFERROR(IF(INDEX('Impact Indicators - Section B'!F$9:F$25,MATCH('Print View'!$A53,'Impact Indicators - Section B'!$A$9:$A$25,0))&lt;&gt;"",INDEX('Impact Indicators - Section B'!F$9:F$25,MATCH('Print View'!$A53,'Impact Indicators - Section B'!$A$9:$A$25,0)),""),"")</f>
        <v>HMIS</v>
      </c>
      <c r="G53" s="656" t="str">
        <f>IFERROR(IF(INDEX('Impact Indicators - Section B'!G$9:G$25,MATCH('Print View'!$A53,'Impact Indicators - Section B'!$A$9:$A$25,0))&lt;&gt;"",INDEX('Impact Indicators - Section B'!G$9:G$25,MATCH('Print View'!$A53,'Impact Indicators - Section B'!$A$9:$A$25,0)),""),"")</f>
        <v/>
      </c>
      <c r="H53" s="656" t="str">
        <f>IFERROR(IF(INDEX('Impact Indicators - Section B'!H$9:H$25,MATCH('Print View'!$A53,'Impact Indicators - Section B'!$A$9:$A$25,0))&lt;&gt;"",INDEX('Impact Indicators - Section B'!H$9:H$25,MATCH('Print View'!$A53,'Impact Indicators - Section B'!$A$9:$A$25,0)),""),"")</f>
        <v/>
      </c>
      <c r="I53" s="596" t="str">
        <f>IFERROR(IF(INDEX('Impact Indicators - Section B'!Q$9:Q$25,MATCH('Print View'!$A53,'Impact Indicators - Section B'!$A$9:$A$25,0))&lt;&gt;"",INDEX('Impact Indicators - Section B'!Q$9:Q$25,MATCH('Print View'!$A53,'Impact Indicators - Section B'!$A$9:$A$25,0)),""),"")</f>
        <v>Ghana</v>
      </c>
      <c r="J53" s="328">
        <f t="array" ref="J53">IFERROR(IF(INDEX('Impact Indicators - Section B'!D$29:D$120,MATCH('Print View'!$A53&amp;'Print View'!$J$45,'Impact Indicators - Section B'!$A$29:$A$120&amp;'Impact Indicators - Section B'!$C$29:$C$120,0))&lt;&gt;"",INDEX('Impact Indicators - Section B'!D$29:D$120,MATCH('Print View'!$A53&amp;'Print View'!$J$45,'Impact Indicators - Section B'!$A$29:$A$120&amp;'Impact Indicators - Section B'!$C$29:$C$120,0)),""),"")</f>
        <v>168</v>
      </c>
      <c r="K53" s="592" t="str">
        <f t="array" ref="K53">IFERROR(IF(INDEX('Impact Indicators - Section B'!F$29:F$120,MATCH('Print View'!$A53&amp;'Print View'!$J$45,'Impact Indicators - Section B'!$A$29:$A$120&amp;'Impact Indicators - Section B'!$C$29:$C$120,0))&lt;&gt;"",INDEX('Impact Indicators - Section B'!F$29:F$120,MATCH('Print View'!$A53&amp;'Print View'!$J$45,'Impact Indicators - Section B'!$A$29:$A$120&amp;'Impact Indicators - Section B'!$C$29:$C$120,0)),""),"")</f>
        <v/>
      </c>
      <c r="L53" s="594">
        <f t="array" ref="L53">IFERROR(IF(INDEX('Impact Indicators - Section B'!G$29:G$120,MATCH('Print View'!$A53&amp;'Print View'!$J$45,'Impact Indicators - Section B'!$A$29:$A$120&amp;'Impact Indicators - Section B'!$C$29:$C$120,0))&lt;&gt;"",INDEX('Impact Indicators - Section B'!G$29:G$120,MATCH('Print View'!$A53&amp;'Print View'!$J$45,'Impact Indicators - Section B'!$A$29:$A$120&amp;'Impact Indicators - Section B'!$C$29:$C$120,0)),""),"")</f>
        <v>43497</v>
      </c>
      <c r="M53" s="596" t="str">
        <f t="array" ref="M53">IFERROR(IF(INDEX('Impact Indicators - Section B'!H$29:H$120,MATCH('Print View'!$A53&amp;'Print View'!$J$45,'Impact Indicators - Section B'!$A$29:$A$120&amp;'Impact Indicators - Section B'!$C$29:$C$120,0))&lt;&gt;"",INDEX('Impact Indicators - Section B'!H$29:H$120,MATCH('Print View'!$A53&amp;'Print View'!$J$45,'Impact Indicators - Section B'!$A$29:$A$120&amp;'Impact Indicators - Section B'!$C$29:$C$120,0)),""),"")</f>
        <v/>
      </c>
      <c r="N53" s="328">
        <f t="array" ref="N53">IFERROR(IF(INDEX('Impact Indicators - Section B'!D$29:D$120,MATCH('Print View'!$A53&amp;'Print View'!$N$45,'Impact Indicators - Section B'!$A$29:$A$120&amp;'Impact Indicators - Section B'!$C$29:$C$120,0))&lt;&gt;"",INDEX('Impact Indicators - Section B'!D$29:D$120,MATCH('Print View'!$A53&amp;'Print View'!$N$45,'Impact Indicators - Section B'!$A$29:$A$120&amp;'Impact Indicators - Section B'!$C$29:$C$120,0)),""),"")</f>
        <v>184</v>
      </c>
      <c r="O53" s="592" t="str">
        <f t="array" ref="O53">IFERROR(IF(INDEX('Impact Indicators - Section B'!J$29:J$120,MATCH('Print View'!$A53&amp;'Print View'!$N$45,'Impact Indicators - Section B'!$A$29:$A$120&amp;'Impact Indicators - Section B'!$C$29:$C$120,0))&lt;&gt;"",INDEX('Impact Indicators - Section B'!J$29:J$120,MATCH('Print View'!$A53&amp;'Print View'!$N$45,'Impact Indicators - Section B'!$A$29:$A$120&amp;'Impact Indicators - Section B'!$C$29:$C$120,0)),""),"")</f>
        <v>a1Y36000002qELzEAM</v>
      </c>
      <c r="P53" s="594" t="b">
        <f t="array" ref="P53">IFERROR(IF(INDEX('Impact Indicators - Section B'!K$29:K$120,MATCH('Print View'!$A53&amp;'Print View'!$N$45,'Impact Indicators - Section B'!$A$29:$A$120&amp;'Impact Indicators - Section B'!$C$29:$C$120,0))&lt;&gt;"",INDEX('Impact Indicators - Section B'!K$29:K$120,MATCH('Print View'!$A53&amp;'Print View'!$N$45,'Impact Indicators - Section B'!$A$29:$A$120&amp;'Impact Indicators - Section B'!$C$29:$C$120,0)),""),"")</f>
        <v>1</v>
      </c>
      <c r="Q53" s="596" t="str">
        <f t="array" ref="Q53">IFERROR(IF(INDEX('Impact Indicators - Section B'!L$29:L$120,MATCH('Print View'!$A53&amp;'Print View'!$N51,'Impact Indicators - Section B'!$A$29:$A$120&amp;'Impact Indicators - Section B'!$C$29:$C$120,0))&lt;&gt;"",INDEX('Impact Indicators - Section B'!L$29:L$120,MATCH('Print View'!$A53&amp;'Print View'!$N$45,'Impact Indicators - Section B'!$A$29:$A$120&amp;'Impact Indicators - Section B'!$C$29:$C$120,0)),""),"")</f>
        <v/>
      </c>
      <c r="R53" s="328">
        <f t="array" ref="R53">IFERROR(IF(INDEX('Impact Indicators - Section B'!D$29:D$120,MATCH('Print View'!$A53&amp;'Print View'!$R$45,'Impact Indicators - Section B'!$A$29:$A$120&amp;'Impact Indicators - Section B'!$C$29:$C$120,0))&lt;&gt;"",INDEX('Impact Indicators - Section B'!D$29:D$120,MATCH('Print View'!$A53&amp;'Print View'!$R$45,'Impact Indicators - Section B'!$A$29:$A$120&amp;'Impact Indicators - Section B'!$C$29:$C$120,0)),""),"")</f>
        <v>204</v>
      </c>
      <c r="S53" s="592" t="str">
        <f t="array" ref="S53">IFERROR(IF(INDEX('Impact Indicators - Section B'!J$29:J$120,MATCH('Print View'!$A53&amp;'Print View'!$R$45,'Impact Indicators - Section B'!$A$29:$A$120&amp;'Impact Indicators - Section B'!$C$29:$C$120,0))&lt;&gt;"",INDEX('Impact Indicators - Section B'!J$29:J$120,MATCH('Print View'!$A53&amp;'Print View'!$R$45,'Impact Indicators - Section B'!$A$29:$A$120&amp;'Impact Indicators - Section B'!$C$29:$C$120,0)),""),"")</f>
        <v>a1Y36000002qEM0EAM</v>
      </c>
      <c r="T53" s="594" t="b">
        <f t="array" ref="T53">IFERROR(IF(INDEX('Impact Indicators - Section B'!K$29:K$120,MATCH('Print View'!$A53&amp;'Print View'!$R$45,'Impact Indicators - Section B'!$A$29:$A$120&amp;'Impact Indicators - Section B'!$C$29:$C$120,0))&lt;&gt;"",INDEX('Impact Indicators - Section B'!K$29:K$120,MATCH('Print View'!$A53&amp;'Print View'!$R$45,'Impact Indicators - Section B'!$A$29:$A$120&amp;'Impact Indicators - Section B'!$C$29:$C$120,0)),""),"")</f>
        <v>1</v>
      </c>
      <c r="U53" s="596" t="str">
        <f t="array" ref="U53">IFERROR(IF(INDEX('Impact Indicators - Section B'!L$29:L$120,MATCH('Print View'!$A53&amp;'Print View'!$R51,'Impact Indicators - Section B'!$A$29:$A$120&amp;'Impact Indicators - Section B'!$C$29:$C$120,0))&lt;&gt;"",INDEX('Impact Indicators - Section B'!L$29:L$120,MATCH('Print View'!$A53&amp;'Print View'!$R$45,'Impact Indicators - Section B'!$A$29:$A$120&amp;'Impact Indicators - Section B'!$C$29:$C$120,0)),""),"")</f>
        <v/>
      </c>
      <c r="V53" s="328" t="str">
        <f t="array" ref="V53">IFERROR(IF(INDEX('Impact Indicators - Section B'!D$29:D$120,MATCH('Print View'!$A53&amp;'Print View'!$V$45,'Impact Indicators - Section B'!$A$29:$A$120&amp;'Impact Indicators - Section B'!$C$29:$C$120,0))&lt;&gt;"",INDEX('Impact Indicators - Section B'!D$29:D$120,MATCH('Print View'!$A53&amp;'Print View'!$V$45,'Impact Indicators - Section B'!$A$29:$A$120&amp;'Impact Indicators - Section B'!$C$29:$C$120,0)),""),"")</f>
        <v/>
      </c>
      <c r="W53" s="592" t="str">
        <f t="array" ref="W53">IFERROR(IF(INDEX('Impact Indicators - Section B'!J$29:J$120,MATCH('Print View'!$A53&amp;'Print View'!$V$45,'Impact Indicators - Section B'!$A$29:$A$120&amp;'Impact Indicators - Section B'!$C$29:$C$120,0))&lt;&gt;"",INDEX('Impact Indicators - Section B'!J$29:J$120,MATCH('Print View'!$A53&amp;'Print View'!$V$45,'Impact Indicators - Section B'!$A$29:$A$120&amp;'Impact Indicators - Section B'!$C$29:$C$120,0)),""),"")</f>
        <v/>
      </c>
      <c r="X53" s="594" t="str">
        <f t="array" ref="X53">IFERROR(IF(INDEX('Impact Indicators - Section B'!K$29:K$120,MATCH('Print View'!$A53&amp;'Print View'!$V$45,'Impact Indicators - Section B'!$A$29:$A$120&amp;'Impact Indicators - Section B'!$C$29:$C$120,0))&lt;&gt;"",INDEX('Impact Indicators - Section B'!K$29:K$120,MATCH('Print View'!$A53&amp;'Print View'!$V$45,'Impact Indicators - Section B'!$A$29:$A$120&amp;'Impact Indicators - Section B'!$C$29:$C$120,0)),""),"")</f>
        <v/>
      </c>
      <c r="Y53" s="596" t="str">
        <f t="array" ref="Y53">IFERROR(IF(INDEX('Impact Indicators - Section B'!L$29:L$120,MATCH('Print View'!$A53&amp;'Print View'!$V51,'Impact Indicators - Section B'!$A$29:$A$120&amp;'Impact Indicators - Section B'!$C$29:$C$120,0))&lt;&gt;"",INDEX('Impact Indicators - Section B'!L$29:L$120,MATCH('Print View'!$A53&amp;'Print View'!$V$45,'Impact Indicators - Section B'!$A$29:$A$120&amp;'Impact Indicators - Section B'!$C$29:$C$120,0)),""),"")</f>
        <v/>
      </c>
      <c r="Z53" s="328" t="str">
        <f t="array" ref="Z53">IFERROR(IF(INDEX('Impact Indicators - Section B'!D$29:D$120,MATCH('Print View'!$A53&amp;'Print View'!$Z$45,'Impact Indicators - Section B'!$A$29:$A$120&amp;'Impact Indicators - Section B'!$C$29:$C$120,0))&lt;&gt;"",INDEX('Impact Indicators - Section B'!D$29:D$120,MATCH('Print View'!$A53&amp;'Print View'!$Z$45,'Impact Indicators - Section B'!$A$29:$A$120&amp;'Impact Indicators - Section B'!$C$29:$C$120,0)),""),"")</f>
        <v/>
      </c>
      <c r="AA53" s="592" t="str">
        <f t="array" ref="AA53">IFERROR(IF(INDEX('Impact Indicators - Section B'!J$29:J$120,MATCH('Print View'!$A53&amp;'Print View'!$Z$45,'Impact Indicators - Section B'!$A$29:$A$120&amp;'Impact Indicators - Section B'!$C$29:$C$120,0))&lt;&gt;"",INDEX('Impact Indicators - Section B'!J$29:J$120,MATCH('Print View'!$A53&amp;'Print View'!$Z$45,'Impact Indicators - Section B'!$A$29:$A$120&amp;'Impact Indicators - Section B'!$C$29:$C$120,0)),""),"")</f>
        <v/>
      </c>
      <c r="AB53" s="594" t="str">
        <f t="array" ref="AB53">IFERROR(IF(INDEX('Impact Indicators - Section B'!K$29:K$120,MATCH('Print View'!$A53&amp;'Print View'!$Z$45,'Impact Indicators - Section B'!$A$29:$A$120&amp;'Impact Indicators - Section B'!$C$29:$C$120,0))&lt;&gt;"",INDEX('Impact Indicators - Section B'!K$29:K$120,MATCH('Print View'!$A53&amp;'Print View'!$Z$45,'Impact Indicators - Section B'!$A$29:$A$120&amp;'Impact Indicators - Section B'!$C$29:$C$120,0)),""),"")</f>
        <v/>
      </c>
      <c r="AC53" s="596" t="str">
        <f t="array" ref="AC53">IFERROR(IF(INDEX('Impact Indicators - Section B'!L$29:L$120,MATCH('Print View'!$A53&amp;'Print View'!$Z51,'Impact Indicators - Section B'!$A$29:$A$120&amp;'Impact Indicators - Section B'!$C$29:$C$120,0))&lt;&gt;"",INDEX('Impact Indicators - Section B'!L$29:L$120,MATCH('Print View'!$A53&amp;'Print View'!$Z$45,'Impact Indicators - Section B'!$A$29:$A$120&amp;'Impact Indicators - Section B'!$C$29:$C$120,0)),""),"")</f>
        <v/>
      </c>
      <c r="AD53" s="329"/>
      <c r="AE53" s="330"/>
      <c r="AF53" s="330"/>
      <c r="AG53" s="330"/>
      <c r="AH53" s="330"/>
      <c r="AI53" s="330"/>
      <c r="AJ53" s="331" t="s">
        <v>287</v>
      </c>
    </row>
    <row r="54" spans="1:36" s="227" customFormat="1" ht="60" customHeight="1" x14ac:dyDescent="0.4">
      <c r="A54" s="652"/>
      <c r="B54" s="657"/>
      <c r="C54" s="657"/>
      <c r="D54" s="657"/>
      <c r="E54" s="657"/>
      <c r="F54" s="657"/>
      <c r="G54" s="657"/>
      <c r="H54" s="657"/>
      <c r="I54" s="597"/>
      <c r="J54" s="332" t="str">
        <f t="array" ref="J54">IFERROR(IF(INDEX('Impact Indicators - Section B'!E$29:E$120,MATCH('Print View'!$A53&amp;'Print View'!$J$45,'Impact Indicators - Section B'!$A$29:$A$120&amp;'Impact Indicators - Section B'!$C$29:$C$120,0))&lt;&gt;"",INDEX('Impact Indicators - Section B'!E$29:E$120,MATCH('Print View'!$A53&amp;'Print View'!$J$45,'Impact Indicators - Section B'!$A$29:$A$120&amp;'Impact Indicators - Section B'!$C$29:$C$120,0)),""),"")</f>
        <v/>
      </c>
      <c r="K54" s="593"/>
      <c r="L54" s="595"/>
      <c r="M54" s="597"/>
      <c r="N54" s="332" t="str">
        <f t="array" ref="N54">IFERROR(IF(INDEX('Impact Indicators - Section B'!E$29:E$120,MATCH('Print View'!$A53&amp;'Print View'!$N$45,'Impact Indicators - Section B'!$A$29:$A$120&amp;'Impact Indicators - Section B'!$C$29:$C$120,0))&lt;&gt;"",INDEX('Impact Indicators - Section B'!E$29:E$120,MATCH('Print View'!$A53&amp;'Print View'!$N$45,'Impact Indicators - Section B'!$A$29:$A$120&amp;'Impact Indicators - Section B'!$C$29:$C$120,0)),""),"")</f>
        <v/>
      </c>
      <c r="O54" s="593"/>
      <c r="P54" s="595"/>
      <c r="Q54" s="597"/>
      <c r="R54" s="332" t="str">
        <f t="array" ref="R54">IFERROR(IF(INDEX('Impact Indicators - Section B'!E$29:E$120,MATCH('Print View'!$A53&amp;'Print View'!$N$45,'Impact Indicators - Section B'!$A$29:$A$120&amp;'Impact Indicators - Section B'!$C$29:$C$120,0))&lt;&gt;"",INDEX('Impact Indicators - Section B'!E$29:E$120,MATCH('Print View'!$A53&amp;'Print View'!$N$45,'Impact Indicators - Section B'!$A$29:$A$120&amp;'Impact Indicators - Section B'!$C$29:$C$120,0)),""),"")</f>
        <v/>
      </c>
      <c r="S54" s="593"/>
      <c r="T54" s="595"/>
      <c r="U54" s="597"/>
      <c r="V54" s="332" t="str">
        <f t="array" ref="V54">IFERROR(IF(INDEX('Impact Indicators - Section B'!E$29:E$120,MATCH('Print View'!$A53&amp;'Print View'!$V$45,'Impact Indicators - Section B'!$A$29:$A$120&amp;'Impact Indicators - Section B'!$C$29:$C$120,0))&lt;&gt;"",INDEX('Impact Indicators - Section B'!E$29:E$120,MATCH('Print View'!$A53&amp;'Print View'!$V$45,'Impact Indicators - Section B'!$A$29:$A$120&amp;'Impact Indicators - Section B'!$C$29:$C$120,0)),""),"")</f>
        <v/>
      </c>
      <c r="W54" s="593"/>
      <c r="X54" s="595"/>
      <c r="Y54" s="597"/>
      <c r="Z54" s="332" t="str">
        <f t="array" ref="Z54">IFERROR(IF(INDEX('Impact Indicators - Section B'!E$29:E$120,MATCH('Print View'!$A53&amp;'Print View'!$Z$45,'Impact Indicators - Section B'!$A$29:$A$120&amp;'Impact Indicators - Section B'!$C$29:$C$120,0))&lt;&gt;"",INDEX('Impact Indicators - Section B'!E$29:E$120,MATCH('Print View'!$A53&amp;'Print View'!$Z$45,'Impact Indicators - Section B'!$A$29:$A$120&amp;'Impact Indicators - Section B'!$C$29:$C$120,0)),""),"")</f>
        <v/>
      </c>
      <c r="AA54" s="593"/>
      <c r="AB54" s="595"/>
      <c r="AC54" s="597"/>
      <c r="AD54" s="333"/>
      <c r="AE54" s="334"/>
      <c r="AF54" s="334"/>
      <c r="AG54" s="334"/>
      <c r="AH54" s="334"/>
      <c r="AI54" s="334"/>
      <c r="AJ54" s="335" t="s">
        <v>287</v>
      </c>
    </row>
    <row r="55" spans="1:36" s="227" customFormat="1" ht="60" customHeight="1" x14ac:dyDescent="0.4">
      <c r="A55" s="653">
        <v>5</v>
      </c>
      <c r="B55" s="649" t="str">
        <f>IFERROR(IF(INDEX('Impact Indicators - Section B'!B$9:B$25,MATCH('Print View'!$A55,'Impact Indicators - Section B'!$A$9:$A$25,0))&lt;&gt;"",INDEX('Impact Indicators - Section B'!B$9:B$25,MATCH('Print View'!$A55,'Impact Indicators - Section B'!$A$9:$A$25,0)),""),"")</f>
        <v>HSS I-1: Under 5 mortality rate per 1000 live births</v>
      </c>
      <c r="C55" s="649" t="str">
        <f>IFERROR(IF(INDEX('Impact Indicators - Section B'!C$9:C$25,MATCH('Print View'!$A55,'Impact Indicators - Section B'!$A$9:$A$25,0))&lt;&gt;"",INDEX('Impact Indicators - Section B'!C$9:C$25,MATCH('Print View'!$A55,'Impact Indicators - Section B'!$A$9:$A$25,0)),""),"")</f>
        <v/>
      </c>
      <c r="D55" s="649" t="str">
        <f>IFERROR(IF(INDEX('Impact Indicators - Section B'!D$9:D$25,MATCH('Print View'!$A55,'Impact Indicators - Section B'!$A$9:$A$25,0))&lt;&gt;"",INDEX('Impact Indicators - Section B'!D$9:D$25,MATCH('Print View'!$A55,'Impact Indicators - Section B'!$A$9:$A$25,0)),""),"")</f>
        <v>60</v>
      </c>
      <c r="E55" s="649" t="str">
        <f>IFERROR(IF(INDEX('Impact Indicators - Section B'!E$9:E$25,MATCH('Print View'!$A55,'Impact Indicators - Section B'!$A$9:$A$25,0))&lt;&gt;"",INDEX('Impact Indicators - Section B'!E$9:E$25,MATCH('Print View'!$A55,'Impact Indicators - Section B'!$A$9:$A$25,0)),""),"")</f>
        <v>2014</v>
      </c>
      <c r="F55" s="649" t="str">
        <f>IFERROR(IF(INDEX('Impact Indicators - Section B'!F$9:F$25,MATCH('Print View'!$A55,'Impact Indicators - Section B'!$A$9:$A$25,0))&lt;&gt;"",INDEX('Impact Indicators - Section B'!F$9:F$25,MATCH('Print View'!$A55,'Impact Indicators - Section B'!$A$9:$A$25,0)),""),"")</f>
        <v>GDHS 2014</v>
      </c>
      <c r="G55" s="649" t="str">
        <f>IFERROR(IF(INDEX('Impact Indicators - Section B'!G$9:G$25,MATCH('Print View'!$A55,'Impact Indicators - Section B'!$A$9:$A$25,0))&lt;&gt;"",INDEX('Impact Indicators - Section B'!G$9:G$25,MATCH('Print View'!$A55,'Impact Indicators - Section B'!$A$9:$A$25,0)),""),"")</f>
        <v/>
      </c>
      <c r="H55" s="678" t="str">
        <f>IFERROR(IF(INDEX('Impact Indicators - Section B'!H$9:H$25,MATCH('Print View'!$A55,'Impact Indicators - Section B'!$A$9:$A$25,0))&lt;&gt;"",INDEX('Impact Indicators - Section B'!H$9:H$25,MATCH('Print View'!$A55,'Impact Indicators - Section B'!$A$9:$A$25,0)),""),"")</f>
        <v/>
      </c>
      <c r="I55" s="605" t="str">
        <f>IFERROR(IF(INDEX('Impact Indicators - Section B'!Q$9:Q$25,MATCH('Print View'!$A55,'Impact Indicators - Section B'!$A$9:$A$25,0))&lt;&gt;"",INDEX('Impact Indicators - Section B'!Q$9:Q$25,MATCH('Print View'!$A55,'Impact Indicators - Section B'!$A$9:$A$25,0)),""),"")</f>
        <v>Ghana</v>
      </c>
      <c r="J55" s="336" t="str">
        <f t="array" ref="J55">IFERROR(IF(INDEX('Impact Indicators - Section B'!D$29:D$120,MATCH('Print View'!$A55&amp;'Print View'!$J$45,'Impact Indicators - Section B'!$A$29:$A$120&amp;'Impact Indicators - Section B'!$C$29:$C$120,0))&lt;&gt;"",INDEX('Impact Indicators - Section B'!D$29:D$120,MATCH('Print View'!$A55&amp;'Print View'!$J$45,'Impact Indicators - Section B'!$A$29:$A$120&amp;'Impact Indicators - Section B'!$C$29:$C$120,0)),""),"")</f>
        <v/>
      </c>
      <c r="K55" s="601" t="str">
        <f t="array" ref="K55">IFERROR(IF(INDEX('Impact Indicators - Section B'!F$29:F$120,MATCH('Print View'!$A55&amp;'Print View'!$J$45,'Impact Indicators - Section B'!$A$29:$A$120&amp;'Impact Indicators - Section B'!$C$29:$C$120,0))&lt;&gt;"",INDEX('Impact Indicators - Section B'!F$29:F$120,MATCH('Print View'!$A55&amp;'Print View'!$J$45,'Impact Indicators - Section B'!$A$29:$A$120&amp;'Impact Indicators - Section B'!$C$29:$C$120,0)),""),"")</f>
        <v/>
      </c>
      <c r="L55" s="603" t="str">
        <f t="array" ref="L55">IFERROR(IF(INDEX('Impact Indicators - Section B'!G$29:G$120,MATCH('Print View'!$A55&amp;'Print View'!$J$45,'Impact Indicators - Section B'!$A$29:$A$120&amp;'Impact Indicators - Section B'!$C$29:$C$120,0))&lt;&gt;"",INDEX('Impact Indicators - Section B'!G$29:G$120,MATCH('Print View'!$A55&amp;'Print View'!$J$45,'Impact Indicators - Section B'!$A$29:$A$120&amp;'Impact Indicators - Section B'!$C$29:$C$120,0)),""),"")</f>
        <v/>
      </c>
      <c r="M55" s="605" t="str">
        <f t="array" ref="M55">IFERROR(IF(INDEX('Impact Indicators - Section B'!H$29:H$120,MATCH('Print View'!$A55&amp;'Print View'!$J$45,'Impact Indicators - Section B'!$A$29:$A$120&amp;'Impact Indicators - Section B'!$C$29:$C$120,0))&lt;&gt;"",INDEX('Impact Indicators - Section B'!H$29:H$120,MATCH('Print View'!$A55&amp;'Print View'!$J$45,'Impact Indicators - Section B'!$A$29:$A$120&amp;'Impact Indicators - Section B'!$C$29:$C$120,0)),""),"")</f>
        <v/>
      </c>
      <c r="N55" s="336">
        <f t="array" ref="N55">IFERROR(IF(INDEX('Impact Indicators - Section B'!D$29:D$120,MATCH('Print View'!$A55&amp;'Print View'!$N$45,'Impact Indicators - Section B'!$A$29:$A$120&amp;'Impact Indicators - Section B'!$C$29:$C$120,0))&lt;&gt;"",INDEX('Impact Indicators - Section B'!D$29:D$120,MATCH('Print View'!$A55&amp;'Print View'!$N$45,'Impact Indicators - Section B'!$A$29:$A$120&amp;'Impact Indicators - Section B'!$C$29:$C$120,0)),""),"")</f>
        <v>46</v>
      </c>
      <c r="O55" s="601" t="str">
        <f t="array" ref="O55">IFERROR(IF(INDEX('Impact Indicators - Section B'!J$29:J$120,MATCH('Print View'!$A55&amp;'Print View'!$N$45,'Impact Indicators - Section B'!$A$29:$A$120&amp;'Impact Indicators - Section B'!$C$29:$C$120,0))&lt;&gt;"",INDEX('Impact Indicators - Section B'!J$29:J$120,MATCH('Print View'!$A55&amp;'Print View'!$N$45,'Impact Indicators - Section B'!$A$29:$A$120&amp;'Impact Indicators - Section B'!$C$29:$C$120,0)),""),"")</f>
        <v>a1Y36000002qELzEAM</v>
      </c>
      <c r="P55" s="603" t="b">
        <f t="array" ref="P55">IFERROR(IF(INDEX('Impact Indicators - Section B'!K$29:K$120,MATCH('Print View'!$A55&amp;'Print View'!$N$45,'Impact Indicators - Section B'!$A$29:$A$120&amp;'Impact Indicators - Section B'!$C$29:$C$120,0))&lt;&gt;"",INDEX('Impact Indicators - Section B'!K$29:K$120,MATCH('Print View'!$A55&amp;'Print View'!$N$45,'Impact Indicators - Section B'!$A$29:$A$120&amp;'Impact Indicators - Section B'!$C$29:$C$120,0)),""),"")</f>
        <v>1</v>
      </c>
      <c r="Q55" s="605" t="str">
        <f t="array" ref="Q55">IFERROR(IF(INDEX('Impact Indicators - Section B'!L$29:L$120,MATCH('Print View'!$A55&amp;'Print View'!$N53,'Impact Indicators - Section B'!$A$29:$A$120&amp;'Impact Indicators - Section B'!$C$29:$C$120,0))&lt;&gt;"",INDEX('Impact Indicators - Section B'!L$29:L$120,MATCH('Print View'!$A55&amp;'Print View'!$N$45,'Impact Indicators - Section B'!$A$29:$A$120&amp;'Impact Indicators - Section B'!$C$29:$C$120,0)),""),"")</f>
        <v/>
      </c>
      <c r="R55" s="336" t="str">
        <f t="array" ref="R55">IFERROR(IF(INDEX('Impact Indicators - Section B'!D$29:D$120,MATCH('Print View'!$A55&amp;'Print View'!$R$45,'Impact Indicators - Section B'!$A$29:$A$120&amp;'Impact Indicators - Section B'!$C$29:$C$120,0))&lt;&gt;"",INDEX('Impact Indicators - Section B'!D$29:D$120,MATCH('Print View'!$A55&amp;'Print View'!$R$45,'Impact Indicators - Section B'!$A$29:$A$120&amp;'Impact Indicators - Section B'!$C$29:$C$120,0)),""),"")</f>
        <v/>
      </c>
      <c r="S55" s="601" t="str">
        <f t="array" ref="S55">IFERROR(IF(INDEX('Impact Indicators - Section B'!J$29:J$120,MATCH('Print View'!$A55&amp;'Print View'!$R$45,'Impact Indicators - Section B'!$A$29:$A$120&amp;'Impact Indicators - Section B'!$C$29:$C$120,0))&lt;&gt;"",INDEX('Impact Indicators - Section B'!J$29:J$120,MATCH('Print View'!$A55&amp;'Print View'!$R$45,'Impact Indicators - Section B'!$A$29:$A$120&amp;'Impact Indicators - Section B'!$C$29:$C$120,0)),""),"")</f>
        <v>a1Y36000002qEM0EAM</v>
      </c>
      <c r="T55" s="603" t="b">
        <f t="array" ref="T55">IFERROR(IF(INDEX('Impact Indicators - Section B'!K$29:K$120,MATCH('Print View'!$A55&amp;'Print View'!$R$45,'Impact Indicators - Section B'!$A$29:$A$120&amp;'Impact Indicators - Section B'!$C$29:$C$120,0))&lt;&gt;"",INDEX('Impact Indicators - Section B'!K$29:K$120,MATCH('Print View'!$A55&amp;'Print View'!$R$45,'Impact Indicators - Section B'!$A$29:$A$120&amp;'Impact Indicators - Section B'!$C$29:$C$120,0)),""),"")</f>
        <v>1</v>
      </c>
      <c r="U55" s="605" t="str">
        <f t="array" ref="U55">IFERROR(IF(INDEX('Impact Indicators - Section B'!L$29:L$120,MATCH('Print View'!$A55&amp;'Print View'!$R53,'Impact Indicators - Section B'!$A$29:$A$120&amp;'Impact Indicators - Section B'!$C$29:$C$120,0))&lt;&gt;"",INDEX('Impact Indicators - Section B'!L$29:L$120,MATCH('Print View'!$A55&amp;'Print View'!$R$45,'Impact Indicators - Section B'!$A$29:$A$120&amp;'Impact Indicators - Section B'!$C$29:$C$120,0)),""),"")</f>
        <v/>
      </c>
      <c r="V55" s="336" t="str">
        <f t="array" ref="V55">IFERROR(IF(INDEX('Impact Indicators - Section B'!D$29:D$120,MATCH('Print View'!$A55&amp;'Print View'!$V$45,'Impact Indicators - Section B'!$A$29:$A$120&amp;'Impact Indicators - Section B'!$C$29:$C$120,0))&lt;&gt;"",INDEX('Impact Indicators - Section B'!D$29:D$120,MATCH('Print View'!$A55&amp;'Print View'!$V$45,'Impact Indicators - Section B'!$A$29:$A$120&amp;'Impact Indicators - Section B'!$C$29:$C$120,0)),""),"")</f>
        <v/>
      </c>
      <c r="W55" s="601" t="str">
        <f t="array" ref="W55">IFERROR(IF(INDEX('Impact Indicators - Section B'!J$29:J$120,MATCH('Print View'!$A55&amp;'Print View'!$V$45,'Impact Indicators - Section B'!$A$29:$A$120&amp;'Impact Indicators - Section B'!$C$29:$C$120,0))&lt;&gt;"",INDEX('Impact Indicators - Section B'!J$29:J$120,MATCH('Print View'!$A55&amp;'Print View'!$V$45,'Impact Indicators - Section B'!$A$29:$A$120&amp;'Impact Indicators - Section B'!$C$29:$C$120,0)),""),"")</f>
        <v/>
      </c>
      <c r="X55" s="603" t="str">
        <f t="array" ref="X55">IFERROR(IF(INDEX('Impact Indicators - Section B'!K$29:K$120,MATCH('Print View'!$A55&amp;'Print View'!$V$45,'Impact Indicators - Section B'!$A$29:$A$120&amp;'Impact Indicators - Section B'!$C$29:$C$120,0))&lt;&gt;"",INDEX('Impact Indicators - Section B'!K$29:K$120,MATCH('Print View'!$A55&amp;'Print View'!$V$45,'Impact Indicators - Section B'!$A$29:$A$120&amp;'Impact Indicators - Section B'!$C$29:$C$120,0)),""),"")</f>
        <v/>
      </c>
      <c r="Y55" s="605" t="str">
        <f t="array" ref="Y55">IFERROR(IF(INDEX('Impact Indicators - Section B'!L$29:L$120,MATCH('Print View'!$A55&amp;'Print View'!$V53,'Impact Indicators - Section B'!$A$29:$A$120&amp;'Impact Indicators - Section B'!$C$29:$C$120,0))&lt;&gt;"",INDEX('Impact Indicators - Section B'!L$29:L$120,MATCH('Print View'!$A55&amp;'Print View'!$V$45,'Impact Indicators - Section B'!$A$29:$A$120&amp;'Impact Indicators - Section B'!$C$29:$C$120,0)),""),"")</f>
        <v/>
      </c>
      <c r="Z55" s="336" t="str">
        <f t="array" ref="Z55">IFERROR(IF(INDEX('Impact Indicators - Section B'!D$29:D$120,MATCH('Print View'!$A55&amp;'Print View'!$Z$45,'Impact Indicators - Section B'!$A$29:$A$120&amp;'Impact Indicators - Section B'!$C$29:$C$120,0))&lt;&gt;"",INDEX('Impact Indicators - Section B'!D$29:D$120,MATCH('Print View'!$A55&amp;'Print View'!$Z$45,'Impact Indicators - Section B'!$A$29:$A$120&amp;'Impact Indicators - Section B'!$C$29:$C$120,0)),""),"")</f>
        <v/>
      </c>
      <c r="AA55" s="601" t="str">
        <f t="array" ref="AA55">IFERROR(IF(INDEX('Impact Indicators - Section B'!J$29:J$120,MATCH('Print View'!$A55&amp;'Print View'!$Z$45,'Impact Indicators - Section B'!$A$29:$A$120&amp;'Impact Indicators - Section B'!$C$29:$C$120,0))&lt;&gt;"",INDEX('Impact Indicators - Section B'!J$29:J$120,MATCH('Print View'!$A55&amp;'Print View'!$Z$45,'Impact Indicators - Section B'!$A$29:$A$120&amp;'Impact Indicators - Section B'!$C$29:$C$120,0)),""),"")</f>
        <v/>
      </c>
      <c r="AB55" s="603" t="str">
        <f t="array" ref="AB55">IFERROR(IF(INDEX('Impact Indicators - Section B'!K$29:K$120,MATCH('Print View'!$A55&amp;'Print View'!$Z$45,'Impact Indicators - Section B'!$A$29:$A$120&amp;'Impact Indicators - Section B'!$C$29:$C$120,0))&lt;&gt;"",INDEX('Impact Indicators - Section B'!K$29:K$120,MATCH('Print View'!$A55&amp;'Print View'!$Z$45,'Impact Indicators - Section B'!$A$29:$A$120&amp;'Impact Indicators - Section B'!$C$29:$C$120,0)),""),"")</f>
        <v/>
      </c>
      <c r="AC55" s="605" t="str">
        <f t="array" ref="AC55">IFERROR(IF(INDEX('Impact Indicators - Section B'!L$29:L$120,MATCH('Print View'!$A55&amp;'Print View'!$Z53,'Impact Indicators - Section B'!$A$29:$A$120&amp;'Impact Indicators - Section B'!$C$29:$C$120,0))&lt;&gt;"",INDEX('Impact Indicators - Section B'!L$29:L$120,MATCH('Print View'!$A55&amp;'Print View'!$Z$45,'Impact Indicators - Section B'!$A$29:$A$120&amp;'Impact Indicators - Section B'!$C$29:$C$120,0)),""),"")</f>
        <v/>
      </c>
      <c r="AD55" s="321"/>
      <c r="AE55" s="322"/>
      <c r="AF55" s="322"/>
      <c r="AG55" s="322"/>
      <c r="AH55" s="322"/>
      <c r="AI55" s="322"/>
      <c r="AJ55" s="680" t="s">
        <v>287</v>
      </c>
    </row>
    <row r="56" spans="1:36" s="227" customFormat="1" ht="60" customHeight="1" x14ac:dyDescent="0.4">
      <c r="A56" s="653"/>
      <c r="B56" s="650"/>
      <c r="C56" s="650"/>
      <c r="D56" s="650"/>
      <c r="E56" s="650"/>
      <c r="F56" s="650"/>
      <c r="G56" s="650"/>
      <c r="H56" s="679"/>
      <c r="I56" s="606"/>
      <c r="J56" s="324" t="str">
        <f t="array" ref="J56">IFERROR(IF(INDEX('Impact Indicators - Section B'!E$29:E$120,MATCH('Print View'!$A55&amp;'Print View'!$J$45,'Impact Indicators - Section B'!$A$29:$A$120&amp;'Impact Indicators - Section B'!$C$29:$C$120,0))&lt;&gt;"",INDEX('Impact Indicators - Section B'!E$29:E$120,MATCH('Print View'!$A55&amp;'Print View'!$J$45,'Impact Indicators - Section B'!$A$29:$A$120&amp;'Impact Indicators - Section B'!$C$29:$C$120,0)),""),"")</f>
        <v/>
      </c>
      <c r="K56" s="602"/>
      <c r="L56" s="604"/>
      <c r="M56" s="606"/>
      <c r="N56" s="324" t="str">
        <f t="array" ref="N56">IFERROR(IF(INDEX('Impact Indicators - Section B'!E$29:E$120,MATCH('Print View'!$A55&amp;'Print View'!$N$45,'Impact Indicators - Section B'!$A$29:$A$120&amp;'Impact Indicators - Section B'!$C$29:$C$120,0))&lt;&gt;"",INDEX('Impact Indicators - Section B'!E$29:E$120,MATCH('Print View'!$A55&amp;'Print View'!$N$45,'Impact Indicators - Section B'!$A$29:$A$120&amp;'Impact Indicators - Section B'!$C$29:$C$120,0)),""),"")</f>
        <v/>
      </c>
      <c r="O56" s="602"/>
      <c r="P56" s="604"/>
      <c r="Q56" s="606"/>
      <c r="R56" s="324" t="str">
        <f t="array" ref="R56">IFERROR(IF(INDEX('Impact Indicators - Section B'!E$29:E$120,MATCH('Print View'!$A55&amp;'Print View'!$N$45,'Impact Indicators - Section B'!$A$29:$A$120&amp;'Impact Indicators - Section B'!$C$29:$C$120,0))&lt;&gt;"",INDEX('Impact Indicators - Section B'!E$29:E$120,MATCH('Print View'!$A55&amp;'Print View'!$N$45,'Impact Indicators - Section B'!$A$29:$A$120&amp;'Impact Indicators - Section B'!$C$29:$C$120,0)),""),"")</f>
        <v/>
      </c>
      <c r="S56" s="602"/>
      <c r="T56" s="604"/>
      <c r="U56" s="606"/>
      <c r="V56" s="324" t="str">
        <f t="array" ref="V56">IFERROR(IF(INDEX('Impact Indicators - Section B'!E$29:E$120,MATCH('Print View'!$A55&amp;'Print View'!$V$45,'Impact Indicators - Section B'!$A$29:$A$120&amp;'Impact Indicators - Section B'!$C$29:$C$120,0))&lt;&gt;"",INDEX('Impact Indicators - Section B'!E$29:E$120,MATCH('Print View'!$A55&amp;'Print View'!$V$45,'Impact Indicators - Section B'!$A$29:$A$120&amp;'Impact Indicators - Section B'!$C$29:$C$120,0)),""),"")</f>
        <v/>
      </c>
      <c r="W56" s="602"/>
      <c r="X56" s="604"/>
      <c r="Y56" s="606"/>
      <c r="Z56" s="324" t="str">
        <f t="array" ref="Z56">IFERROR(IF(INDEX('Impact Indicators - Section B'!E$29:E$120,MATCH('Print View'!$A55&amp;'Print View'!$Z$45,'Impact Indicators - Section B'!$A$29:$A$120&amp;'Impact Indicators - Section B'!$C$29:$C$120,0))&lt;&gt;"",INDEX('Impact Indicators - Section B'!E$29:E$120,MATCH('Print View'!$A55&amp;'Print View'!$Z$45,'Impact Indicators - Section B'!$A$29:$A$120&amp;'Impact Indicators - Section B'!$C$29:$C$120,0)),""),"")</f>
        <v/>
      </c>
      <c r="AA56" s="602"/>
      <c r="AB56" s="604"/>
      <c r="AC56" s="606"/>
      <c r="AD56" s="325"/>
      <c r="AE56" s="326"/>
      <c r="AF56" s="326"/>
      <c r="AG56" s="326"/>
      <c r="AH56" s="326"/>
      <c r="AI56" s="322"/>
      <c r="AJ56" s="680" t="s">
        <v>287</v>
      </c>
    </row>
    <row r="57" spans="1:36" s="227" customFormat="1" ht="60" customHeight="1" x14ac:dyDescent="0.4">
      <c r="A57" s="652">
        <v>6</v>
      </c>
      <c r="B57" s="656" t="str">
        <f>IFERROR(IF(INDEX('Impact Indicators - Section B'!B$9:B$25,MATCH('Print View'!$A57,'Impact Indicators - Section B'!$A$9:$A$25,0))&lt;&gt;"",INDEX('Impact Indicators - Section B'!B$9:B$25,MATCH('Print View'!$A57,'Impact Indicators - Section B'!$A$9:$A$25,0)),""),"")</f>
        <v/>
      </c>
      <c r="C57" s="656" t="str">
        <f>IFERROR(IF(INDEX('Impact Indicators - Section B'!C$9:C$25,MATCH('Print View'!$A57,'Impact Indicators - Section B'!$A$9:$A$25,0))&lt;&gt;"",INDEX('Impact Indicators - Section B'!C$9:C$25,MATCH('Print View'!$A57,'Impact Indicators - Section B'!$A$9:$A$25,0)),""),"")</f>
        <v/>
      </c>
      <c r="D57" s="656" t="str">
        <f>IFERROR(IF(INDEX('Impact Indicators - Section B'!D$9:D$25,MATCH('Print View'!$A57,'Impact Indicators - Section B'!$A$9:$A$25,0))&lt;&gt;"",INDEX('Impact Indicators - Section B'!D$9:D$25,MATCH('Print View'!$A57,'Impact Indicators - Section B'!$A$9:$A$25,0)),""),"")</f>
        <v/>
      </c>
      <c r="E57" s="656" t="str">
        <f>IFERROR(IF(INDEX('Impact Indicators - Section B'!E$9:E$25,MATCH('Print View'!$A57,'Impact Indicators - Section B'!$A$9:$A$25,0))&lt;&gt;"",INDEX('Impact Indicators - Section B'!E$9:E$25,MATCH('Print View'!$A57,'Impact Indicators - Section B'!$A$9:$A$25,0)),""),"")</f>
        <v/>
      </c>
      <c r="F57" s="656" t="str">
        <f>IFERROR(IF(INDEX('Impact Indicators - Section B'!F$9:F$25,MATCH('Print View'!$A57,'Impact Indicators - Section B'!$A$9:$A$25,0))&lt;&gt;"",INDEX('Impact Indicators - Section B'!F$9:F$25,MATCH('Print View'!$A57,'Impact Indicators - Section B'!$A$9:$A$25,0)),""),"")</f>
        <v/>
      </c>
      <c r="G57" s="656" t="str">
        <f>IFERROR(IF(INDEX('Impact Indicators - Section B'!G$9:G$25,MATCH('Print View'!$A57,'Impact Indicators - Section B'!$A$9:$A$25,0))&lt;&gt;"",INDEX('Impact Indicators - Section B'!G$9:G$25,MATCH('Print View'!$A57,'Impact Indicators - Section B'!$A$9:$A$25,0)),""),"")</f>
        <v/>
      </c>
      <c r="H57" s="656" t="str">
        <f>IFERROR(IF(INDEX('Impact Indicators - Section B'!H$9:H$25,MATCH('Print View'!$A57,'Impact Indicators - Section B'!$A$9:$A$25,0))&lt;&gt;"",INDEX('Impact Indicators - Section B'!H$9:H$25,MATCH('Print View'!$A57,'Impact Indicators - Section B'!$A$9:$A$25,0)),""),"")</f>
        <v/>
      </c>
      <c r="I57" s="596" t="str">
        <f>IFERROR(IF(INDEX('Impact Indicators - Section B'!Q$9:Q$25,MATCH('Print View'!$A57,'Impact Indicators - Section B'!$A$9:$A$25,0))&lt;&gt;"",INDEX('Impact Indicators - Section B'!Q$9:Q$25,MATCH('Print View'!$A57,'Impact Indicators - Section B'!$A$9:$A$25,0)),""),"")</f>
        <v/>
      </c>
      <c r="J57" s="328" t="str">
        <f t="array" ref="J57">IFERROR(IF(INDEX('Impact Indicators - Section B'!D$29:D$120,MATCH('Print View'!$A57&amp;'Print View'!$J$45,'Impact Indicators - Section B'!$A$29:$A$120&amp;'Impact Indicators - Section B'!$C$29:$C$120,0))&lt;&gt;"",INDEX('Impact Indicators - Section B'!D$29:D$120,MATCH('Print View'!$A57&amp;'Print View'!$J$45,'Impact Indicators - Section B'!$A$29:$A$120&amp;'Impact Indicators - Section B'!$C$29:$C$120,0)),""),"")</f>
        <v/>
      </c>
      <c r="K57" s="592" t="str">
        <f t="array" ref="K57">IFERROR(IF(INDEX('Impact Indicators - Section B'!F$29:F$120,MATCH('Print View'!$A57&amp;'Print View'!$J$45,'Impact Indicators - Section B'!$A$29:$A$120&amp;'Impact Indicators - Section B'!$C$29:$C$120,0))&lt;&gt;"",INDEX('Impact Indicators - Section B'!F$29:F$120,MATCH('Print View'!$A57&amp;'Print View'!$J$45,'Impact Indicators - Section B'!$A$29:$A$120&amp;'Impact Indicators - Section B'!$C$29:$C$120,0)),""),"")</f>
        <v/>
      </c>
      <c r="L57" s="594" t="str">
        <f t="array" ref="L57">IFERROR(IF(INDEX('Impact Indicators - Section B'!G$29:G$120,MATCH('Print View'!$A57&amp;'Print View'!$J$45,'Impact Indicators - Section B'!$A$29:$A$120&amp;'Impact Indicators - Section B'!$C$29:$C$120,0))&lt;&gt;"",INDEX('Impact Indicators - Section B'!G$29:G$120,MATCH('Print View'!$A57&amp;'Print View'!$J$45,'Impact Indicators - Section B'!$A$29:$A$120&amp;'Impact Indicators - Section B'!$C$29:$C$120,0)),""),"")</f>
        <v/>
      </c>
      <c r="M57" s="596" t="str">
        <f t="array" ref="M57">IFERROR(IF(INDEX('Impact Indicators - Section B'!H$29:H$120,MATCH('Print View'!$A57&amp;'Print View'!$J$45,'Impact Indicators - Section B'!$A$29:$A$120&amp;'Impact Indicators - Section B'!$C$29:$C$120,0))&lt;&gt;"",INDEX('Impact Indicators - Section B'!H$29:H$120,MATCH('Print View'!$A57&amp;'Print View'!$J$45,'Impact Indicators - Section B'!$A$29:$A$120&amp;'Impact Indicators - Section B'!$C$29:$C$120,0)),""),"")</f>
        <v/>
      </c>
      <c r="N57" s="328" t="str">
        <f t="array" ref="N57">IFERROR(IF(INDEX('Impact Indicators - Section B'!D$29:D$120,MATCH('Print View'!$A57&amp;'Print View'!$N$45,'Impact Indicators - Section B'!$A$29:$A$120&amp;'Impact Indicators - Section B'!$C$29:$C$120,0))&lt;&gt;"",INDEX('Impact Indicators - Section B'!D$29:D$120,MATCH('Print View'!$A57&amp;'Print View'!$N$45,'Impact Indicators - Section B'!$A$29:$A$120&amp;'Impact Indicators - Section B'!$C$29:$C$120,0)),""),"")</f>
        <v/>
      </c>
      <c r="O57" s="592" t="str">
        <f t="array" ref="O57">IFERROR(IF(INDEX('Impact Indicators - Section B'!J$29:J$120,MATCH('Print View'!$A57&amp;'Print View'!$N$45,'Impact Indicators - Section B'!$A$29:$A$120&amp;'Impact Indicators - Section B'!$C$29:$C$120,0))&lt;&gt;"",INDEX('Impact Indicators - Section B'!J$29:J$120,MATCH('Print View'!$A57&amp;'Print View'!$N$45,'Impact Indicators - Section B'!$A$29:$A$120&amp;'Impact Indicators - Section B'!$C$29:$C$120,0)),""),"")</f>
        <v>a1Y36000002qELzEAM</v>
      </c>
      <c r="P57" s="594" t="b">
        <f t="array" ref="P57">IFERROR(IF(INDEX('Impact Indicators - Section B'!K$29:K$120,MATCH('Print View'!$A57&amp;'Print View'!$N$45,'Impact Indicators - Section B'!$A$29:$A$120&amp;'Impact Indicators - Section B'!$C$29:$C$120,0))&lt;&gt;"",INDEX('Impact Indicators - Section B'!K$29:K$120,MATCH('Print View'!$A57&amp;'Print View'!$N$45,'Impact Indicators - Section B'!$A$29:$A$120&amp;'Impact Indicators - Section B'!$C$29:$C$120,0)),""),"")</f>
        <v>0</v>
      </c>
      <c r="Q57" s="596" t="str">
        <f t="array" ref="Q57">IFERROR(IF(INDEX('Impact Indicators - Section B'!L$29:L$120,MATCH('Print View'!$A57&amp;'Print View'!$N55,'Impact Indicators - Section B'!$A$29:$A$120&amp;'Impact Indicators - Section B'!$C$29:$C$120,0))&lt;&gt;"",INDEX('Impact Indicators - Section B'!L$29:L$120,MATCH('Print View'!$A57&amp;'Print View'!$N$45,'Impact Indicators - Section B'!$A$29:$A$120&amp;'Impact Indicators - Section B'!$C$29:$C$120,0)),""),"")</f>
        <v/>
      </c>
      <c r="R57" s="328" t="str">
        <f t="array" ref="R57">IFERROR(IF(INDEX('Impact Indicators - Section B'!D$29:D$120,MATCH('Print View'!$A57&amp;'Print View'!$R$45,'Impact Indicators - Section B'!$A$29:$A$120&amp;'Impact Indicators - Section B'!$C$29:$C$120,0))&lt;&gt;"",INDEX('Impact Indicators - Section B'!D$29:D$120,MATCH('Print View'!$A57&amp;'Print View'!$R$45,'Impact Indicators - Section B'!$A$29:$A$120&amp;'Impact Indicators - Section B'!$C$29:$C$120,0)),""),"")</f>
        <v/>
      </c>
      <c r="S57" s="592" t="str">
        <f t="array" ref="S57">IFERROR(IF(INDEX('Impact Indicators - Section B'!J$29:J$120,MATCH('Print View'!$A57&amp;'Print View'!$R$45,'Impact Indicators - Section B'!$A$29:$A$120&amp;'Impact Indicators - Section B'!$C$29:$C$120,0))&lt;&gt;"",INDEX('Impact Indicators - Section B'!J$29:J$120,MATCH('Print View'!$A57&amp;'Print View'!$R$45,'Impact Indicators - Section B'!$A$29:$A$120&amp;'Impact Indicators - Section B'!$C$29:$C$120,0)),""),"")</f>
        <v>a1Y36000002qEM0EAM</v>
      </c>
      <c r="T57" s="594" t="b">
        <f t="array" ref="T57">IFERROR(IF(INDEX('Impact Indicators - Section B'!K$29:K$120,MATCH('Print View'!$A57&amp;'Print View'!$R$45,'Impact Indicators - Section B'!$A$29:$A$120&amp;'Impact Indicators - Section B'!$C$29:$C$120,0))&lt;&gt;"",INDEX('Impact Indicators - Section B'!K$29:K$120,MATCH('Print View'!$A57&amp;'Print View'!$R$45,'Impact Indicators - Section B'!$A$29:$A$120&amp;'Impact Indicators - Section B'!$C$29:$C$120,0)),""),"")</f>
        <v>0</v>
      </c>
      <c r="U57" s="596" t="str">
        <f t="array" ref="U57">IFERROR(IF(INDEX('Impact Indicators - Section B'!L$29:L$120,MATCH('Print View'!$A57&amp;'Print View'!$R55,'Impact Indicators - Section B'!$A$29:$A$120&amp;'Impact Indicators - Section B'!$C$29:$C$120,0))&lt;&gt;"",INDEX('Impact Indicators - Section B'!L$29:L$120,MATCH('Print View'!$A57&amp;'Print View'!$R$45,'Impact Indicators - Section B'!$A$29:$A$120&amp;'Impact Indicators - Section B'!$C$29:$C$120,0)),""),"")</f>
        <v>a1Y36000002qEM0EAM</v>
      </c>
      <c r="V57" s="328" t="str">
        <f t="array" ref="V57">IFERROR(IF(INDEX('Impact Indicators - Section B'!D$29:D$120,MATCH('Print View'!$A57&amp;'Print View'!$V$45,'Impact Indicators - Section B'!$A$29:$A$120&amp;'Impact Indicators - Section B'!$C$29:$C$120,0))&lt;&gt;"",INDEX('Impact Indicators - Section B'!D$29:D$120,MATCH('Print View'!$A57&amp;'Print View'!$V$45,'Impact Indicators - Section B'!$A$29:$A$120&amp;'Impact Indicators - Section B'!$C$29:$C$120,0)),""),"")</f>
        <v/>
      </c>
      <c r="W57" s="592" t="str">
        <f t="array" ref="W57">IFERROR(IF(INDEX('Impact Indicators - Section B'!J$29:J$120,MATCH('Print View'!$A57&amp;'Print View'!$V$45,'Impact Indicators - Section B'!$A$29:$A$120&amp;'Impact Indicators - Section B'!$C$29:$C$120,0))&lt;&gt;"",INDEX('Impact Indicators - Section B'!J$29:J$120,MATCH('Print View'!$A57&amp;'Print View'!$V$45,'Impact Indicators - Section B'!$A$29:$A$120&amp;'Impact Indicators - Section B'!$C$29:$C$120,0)),""),"")</f>
        <v/>
      </c>
      <c r="X57" s="594" t="str">
        <f t="array" ref="X57">IFERROR(IF(INDEX('Impact Indicators - Section B'!K$29:K$120,MATCH('Print View'!$A57&amp;'Print View'!$V$45,'Impact Indicators - Section B'!$A$29:$A$120&amp;'Impact Indicators - Section B'!$C$29:$C$120,0))&lt;&gt;"",INDEX('Impact Indicators - Section B'!K$29:K$120,MATCH('Print View'!$A57&amp;'Print View'!$V$45,'Impact Indicators - Section B'!$A$29:$A$120&amp;'Impact Indicators - Section B'!$C$29:$C$120,0)),""),"")</f>
        <v/>
      </c>
      <c r="Y57" s="596" t="str">
        <f t="array" ref="Y57">IFERROR(IF(INDEX('Impact Indicators - Section B'!L$29:L$120,MATCH('Print View'!$A57&amp;'Print View'!$V55,'Impact Indicators - Section B'!$A$29:$A$120&amp;'Impact Indicators - Section B'!$C$29:$C$120,0))&lt;&gt;"",INDEX('Impact Indicators - Section B'!L$29:L$120,MATCH('Print View'!$A57&amp;'Print View'!$V$45,'Impact Indicators - Section B'!$A$29:$A$120&amp;'Impact Indicators - Section B'!$C$29:$C$120,0)),""),"")</f>
        <v/>
      </c>
      <c r="Z57" s="328" t="str">
        <f t="array" ref="Z57">IFERROR(IF(INDEX('Impact Indicators - Section B'!D$29:D$120,MATCH('Print View'!$A57&amp;'Print View'!$Z$45,'Impact Indicators - Section B'!$A$29:$A$120&amp;'Impact Indicators - Section B'!$C$29:$C$120,0))&lt;&gt;"",INDEX('Impact Indicators - Section B'!D$29:D$120,MATCH('Print View'!$A57&amp;'Print View'!$Z$45,'Impact Indicators - Section B'!$A$29:$A$120&amp;'Impact Indicators - Section B'!$C$29:$C$120,0)),""),"")</f>
        <v/>
      </c>
      <c r="AA57" s="592" t="str">
        <f t="array" ref="AA57">IFERROR(IF(INDEX('Impact Indicators - Section B'!J$29:J$120,MATCH('Print View'!$A57&amp;'Print View'!$Z$45,'Impact Indicators - Section B'!$A$29:$A$120&amp;'Impact Indicators - Section B'!$C$29:$C$120,0))&lt;&gt;"",INDEX('Impact Indicators - Section B'!J$29:J$120,MATCH('Print View'!$A57&amp;'Print View'!$Z$45,'Impact Indicators - Section B'!$A$29:$A$120&amp;'Impact Indicators - Section B'!$C$29:$C$120,0)),""),"")</f>
        <v/>
      </c>
      <c r="AB57" s="594" t="str">
        <f t="array" ref="AB57">IFERROR(IF(INDEX('Impact Indicators - Section B'!K$29:K$120,MATCH('Print View'!$A57&amp;'Print View'!$Z$45,'Impact Indicators - Section B'!$A$29:$A$120&amp;'Impact Indicators - Section B'!$C$29:$C$120,0))&lt;&gt;"",INDEX('Impact Indicators - Section B'!K$29:K$120,MATCH('Print View'!$A57&amp;'Print View'!$Z$45,'Impact Indicators - Section B'!$A$29:$A$120&amp;'Impact Indicators - Section B'!$C$29:$C$120,0)),""),"")</f>
        <v/>
      </c>
      <c r="AC57" s="596" t="str">
        <f t="array" ref="AC57">IFERROR(IF(INDEX('Impact Indicators - Section B'!L$29:L$120,MATCH('Print View'!$A57&amp;'Print View'!$Z55,'Impact Indicators - Section B'!$A$29:$A$120&amp;'Impact Indicators - Section B'!$C$29:$C$120,0))&lt;&gt;"",INDEX('Impact Indicators - Section B'!L$29:L$120,MATCH('Print View'!$A57&amp;'Print View'!$Z$45,'Impact Indicators - Section B'!$A$29:$A$120&amp;'Impact Indicators - Section B'!$C$29:$C$120,0)),""),"")</f>
        <v/>
      </c>
      <c r="AD57" s="329"/>
      <c r="AE57" s="330"/>
      <c r="AF57" s="330"/>
      <c r="AG57" s="330"/>
      <c r="AH57" s="330"/>
      <c r="AI57" s="330"/>
      <c r="AJ57" s="331" t="s">
        <v>287</v>
      </c>
    </row>
    <row r="58" spans="1:36" s="227" customFormat="1" ht="60" customHeight="1" x14ac:dyDescent="0.4">
      <c r="A58" s="652"/>
      <c r="B58" s="657"/>
      <c r="C58" s="657"/>
      <c r="D58" s="657"/>
      <c r="E58" s="657"/>
      <c r="F58" s="657"/>
      <c r="G58" s="657"/>
      <c r="H58" s="657"/>
      <c r="I58" s="597"/>
      <c r="J58" s="332" t="str">
        <f t="array" ref="J58">IFERROR(IF(INDEX('Impact Indicators - Section B'!E$29:E$120,MATCH('Print View'!$A57&amp;'Print View'!$J$45,'Impact Indicators - Section B'!$A$29:$A$120&amp;'Impact Indicators - Section B'!$C$29:$C$120,0))&lt;&gt;"",INDEX('Impact Indicators - Section B'!E$29:E$120,MATCH('Print View'!$A57&amp;'Print View'!$J$45,'Impact Indicators - Section B'!$A$29:$A$120&amp;'Impact Indicators - Section B'!$C$29:$C$120,0)),""),"")</f>
        <v/>
      </c>
      <c r="K58" s="593"/>
      <c r="L58" s="595"/>
      <c r="M58" s="597"/>
      <c r="N58" s="332" t="str">
        <f t="array" ref="N58">IFERROR(IF(INDEX('Impact Indicators - Section B'!E$29:E$120,MATCH('Print View'!$A57&amp;'Print View'!$N$45,'Impact Indicators - Section B'!$A$29:$A$120&amp;'Impact Indicators - Section B'!$C$29:$C$120,0))&lt;&gt;"",INDEX('Impact Indicators - Section B'!E$29:E$120,MATCH('Print View'!$A57&amp;'Print View'!$N$45,'Impact Indicators - Section B'!$A$29:$A$120&amp;'Impact Indicators - Section B'!$C$29:$C$120,0)),""),"")</f>
        <v/>
      </c>
      <c r="O58" s="593"/>
      <c r="P58" s="595"/>
      <c r="Q58" s="597"/>
      <c r="R58" s="332" t="str">
        <f t="array" ref="R58">IFERROR(IF(INDEX('Impact Indicators - Section B'!E$29:E$120,MATCH('Print View'!$A57&amp;'Print View'!$N$45,'Impact Indicators - Section B'!$A$29:$A$120&amp;'Impact Indicators - Section B'!$C$29:$C$120,0))&lt;&gt;"",INDEX('Impact Indicators - Section B'!E$29:E$120,MATCH('Print View'!$A57&amp;'Print View'!$N$45,'Impact Indicators - Section B'!$A$29:$A$120&amp;'Impact Indicators - Section B'!$C$29:$C$120,0)),""),"")</f>
        <v/>
      </c>
      <c r="S58" s="593"/>
      <c r="T58" s="595"/>
      <c r="U58" s="597"/>
      <c r="V58" s="332" t="str">
        <f t="array" ref="V58">IFERROR(IF(INDEX('Impact Indicators - Section B'!E$29:E$120,MATCH('Print View'!$A57&amp;'Print View'!$V$45,'Impact Indicators - Section B'!$A$29:$A$120&amp;'Impact Indicators - Section B'!$C$29:$C$120,0))&lt;&gt;"",INDEX('Impact Indicators - Section B'!E$29:E$120,MATCH('Print View'!$A57&amp;'Print View'!$V$45,'Impact Indicators - Section B'!$A$29:$A$120&amp;'Impact Indicators - Section B'!$C$29:$C$120,0)),""),"")</f>
        <v/>
      </c>
      <c r="W58" s="593"/>
      <c r="X58" s="595"/>
      <c r="Y58" s="597"/>
      <c r="Z58" s="332" t="str">
        <f t="array" ref="Z58">IFERROR(IF(INDEX('Impact Indicators - Section B'!E$29:E$120,MATCH('Print View'!$A57&amp;'Print View'!$Z$45,'Impact Indicators - Section B'!$A$29:$A$120&amp;'Impact Indicators - Section B'!$C$29:$C$120,0))&lt;&gt;"",INDEX('Impact Indicators - Section B'!E$29:E$120,MATCH('Print View'!$A57&amp;'Print View'!$Z$45,'Impact Indicators - Section B'!$A$29:$A$120&amp;'Impact Indicators - Section B'!$C$29:$C$120,0)),""),"")</f>
        <v/>
      </c>
      <c r="AA58" s="593"/>
      <c r="AB58" s="595"/>
      <c r="AC58" s="597"/>
      <c r="AD58" s="333"/>
      <c r="AE58" s="334"/>
      <c r="AF58" s="334"/>
      <c r="AG58" s="334"/>
      <c r="AH58" s="334"/>
      <c r="AI58" s="334"/>
      <c r="AJ58" s="335" t="s">
        <v>287</v>
      </c>
    </row>
    <row r="59" spans="1:36" s="227" customFormat="1" ht="60" customHeight="1" x14ac:dyDescent="0.4">
      <c r="A59" s="653">
        <v>7</v>
      </c>
      <c r="B59" s="649" t="str">
        <f>IFERROR(IF(INDEX('Impact Indicators - Section B'!B$9:B$25,MATCH('Print View'!$A59,'Impact Indicators - Section B'!$A$9:$A$25,0))&lt;&gt;"",INDEX('Impact Indicators - Section B'!B$9:B$25,MATCH('Print View'!$A59,'Impact Indicators - Section B'!$A$9:$A$25,0)),""),"")</f>
        <v/>
      </c>
      <c r="C59" s="649" t="str">
        <f>IFERROR(IF(INDEX('Impact Indicators - Section B'!C$9:C$25,MATCH('Print View'!$A59,'Impact Indicators - Section B'!$A$9:$A$25,0))&lt;&gt;"",INDEX('Impact Indicators - Section B'!C$9:C$25,MATCH('Print View'!$A59,'Impact Indicators - Section B'!$A$9:$A$25,0)),""),"")</f>
        <v/>
      </c>
      <c r="D59" s="649" t="str">
        <f>IFERROR(IF(INDEX('Impact Indicators - Section B'!D$9:D$25,MATCH('Print View'!$A59,'Impact Indicators - Section B'!$A$9:$A$25,0))&lt;&gt;"",INDEX('Impact Indicators - Section B'!D$9:D$25,MATCH('Print View'!$A59,'Impact Indicators - Section B'!$A$9:$A$25,0)),""),"")</f>
        <v/>
      </c>
      <c r="E59" s="649" t="str">
        <f>IFERROR(IF(INDEX('Impact Indicators - Section B'!E$9:E$25,MATCH('Print View'!$A59,'Impact Indicators - Section B'!$A$9:$A$25,0))&lt;&gt;"",INDEX('Impact Indicators - Section B'!E$9:E$25,MATCH('Print View'!$A59,'Impact Indicators - Section B'!$A$9:$A$25,0)),""),"")</f>
        <v/>
      </c>
      <c r="F59" s="649" t="str">
        <f>IFERROR(IF(INDEX('Impact Indicators - Section B'!F$9:F$25,MATCH('Print View'!$A59,'Impact Indicators - Section B'!$A$9:$A$25,0))&lt;&gt;"",INDEX('Impact Indicators - Section B'!F$9:F$25,MATCH('Print View'!$A59,'Impact Indicators - Section B'!$A$9:$A$25,0)),""),"")</f>
        <v/>
      </c>
      <c r="G59" s="649" t="str">
        <f>IFERROR(IF(INDEX('Impact Indicators - Section B'!G$9:G$25,MATCH('Print View'!$A59,'Impact Indicators - Section B'!$A$9:$A$25,0))&lt;&gt;"",INDEX('Impact Indicators - Section B'!G$9:G$25,MATCH('Print View'!$A59,'Impact Indicators - Section B'!$A$9:$A$25,0)),""),"")</f>
        <v/>
      </c>
      <c r="H59" s="678" t="str">
        <f>IFERROR(IF(INDEX('Impact Indicators - Section B'!H$9:H$25,MATCH('Print View'!$A59,'Impact Indicators - Section B'!$A$9:$A$25,0))&lt;&gt;"",INDEX('Impact Indicators - Section B'!H$9:H$25,MATCH('Print View'!$A59,'Impact Indicators - Section B'!$A$9:$A$25,0)),""),"")</f>
        <v/>
      </c>
      <c r="I59" s="605" t="str">
        <f>IFERROR(IF(INDEX('Impact Indicators - Section B'!Q$9:Q$25,MATCH('Print View'!$A59,'Impact Indicators - Section B'!$A$9:$A$25,0))&lt;&gt;"",INDEX('Impact Indicators - Section B'!Q$9:Q$25,MATCH('Print View'!$A59,'Impact Indicators - Section B'!$A$9:$A$25,0)),""),"")</f>
        <v/>
      </c>
      <c r="J59" s="336" t="str">
        <f t="array" ref="J59">IFERROR(IF(INDEX('Impact Indicators - Section B'!D$29:D$120,MATCH('Print View'!$A59&amp;'Print View'!$J$45,'Impact Indicators - Section B'!$A$29:$A$120&amp;'Impact Indicators - Section B'!$C$29:$C$120,0))&lt;&gt;"",INDEX('Impact Indicators - Section B'!D$29:D$120,MATCH('Print View'!$A59&amp;'Print View'!$J$45,'Impact Indicators - Section B'!$A$29:$A$120&amp;'Impact Indicators - Section B'!$C$29:$C$120,0)),""),"")</f>
        <v/>
      </c>
      <c r="K59" s="601" t="str">
        <f t="array" ref="K59">IFERROR(IF(INDEX('Impact Indicators - Section B'!F$29:F$120,MATCH('Print View'!$A59&amp;'Print View'!$J$45,'Impact Indicators - Section B'!$A$29:$A$120&amp;'Impact Indicators - Section B'!$C$29:$C$120,0))&lt;&gt;"",INDEX('Impact Indicators - Section B'!F$29:F$120,MATCH('Print View'!$A59&amp;'Print View'!$J$45,'Impact Indicators - Section B'!$A$29:$A$120&amp;'Impact Indicators - Section B'!$C$29:$C$120,0)),""),"")</f>
        <v/>
      </c>
      <c r="L59" s="603" t="str">
        <f t="array" ref="L59">IFERROR(IF(INDEX('Impact Indicators - Section B'!G$29:G$120,MATCH('Print View'!$A59&amp;'Print View'!$J$45,'Impact Indicators - Section B'!$A$29:$A$120&amp;'Impact Indicators - Section B'!$C$29:$C$120,0))&lt;&gt;"",INDEX('Impact Indicators - Section B'!G$29:G$120,MATCH('Print View'!$A59&amp;'Print View'!$J$45,'Impact Indicators - Section B'!$A$29:$A$120&amp;'Impact Indicators - Section B'!$C$29:$C$120,0)),""),"")</f>
        <v/>
      </c>
      <c r="M59" s="605" t="str">
        <f t="array" ref="M59">IFERROR(IF(INDEX('Impact Indicators - Section B'!H$29:H$120,MATCH('Print View'!$A59&amp;'Print View'!$J$45,'Impact Indicators - Section B'!$A$29:$A$120&amp;'Impact Indicators - Section B'!$C$29:$C$120,0))&lt;&gt;"",INDEX('Impact Indicators - Section B'!H$29:H$120,MATCH('Print View'!$A59&amp;'Print View'!$J$45,'Impact Indicators - Section B'!$A$29:$A$120&amp;'Impact Indicators - Section B'!$C$29:$C$120,0)),""),"")</f>
        <v/>
      </c>
      <c r="N59" s="336" t="str">
        <f t="array" ref="N59">IFERROR(IF(INDEX('Impact Indicators - Section B'!D$29:D$120,MATCH('Print View'!$A59&amp;'Print View'!$N$45,'Impact Indicators - Section B'!$A$29:$A$120&amp;'Impact Indicators - Section B'!$C$29:$C$120,0))&lt;&gt;"",INDEX('Impact Indicators - Section B'!D$29:D$120,MATCH('Print View'!$A59&amp;'Print View'!$N$45,'Impact Indicators - Section B'!$A$29:$A$120&amp;'Impact Indicators - Section B'!$C$29:$C$120,0)),""),"")</f>
        <v/>
      </c>
      <c r="O59" s="601" t="str">
        <f t="array" ref="O59">IFERROR(IF(INDEX('Impact Indicators - Section B'!J$29:J$120,MATCH('Print View'!$A59&amp;'Print View'!$N$45,'Impact Indicators - Section B'!$A$29:$A$120&amp;'Impact Indicators - Section B'!$C$29:$C$120,0))&lt;&gt;"",INDEX('Impact Indicators - Section B'!J$29:J$120,MATCH('Print View'!$A59&amp;'Print View'!$N$45,'Impact Indicators - Section B'!$A$29:$A$120&amp;'Impact Indicators - Section B'!$C$29:$C$120,0)),""),"")</f>
        <v>a1Y36000002qELzEAM</v>
      </c>
      <c r="P59" s="603" t="b">
        <f t="array" ref="P59">IFERROR(IF(INDEX('Impact Indicators - Section B'!K$29:K$120,MATCH('Print View'!$A59&amp;'Print View'!$N$45,'Impact Indicators - Section B'!$A$29:$A$120&amp;'Impact Indicators - Section B'!$C$29:$C$120,0))&lt;&gt;"",INDEX('Impact Indicators - Section B'!K$29:K$120,MATCH('Print View'!$A59&amp;'Print View'!$N$45,'Impact Indicators - Section B'!$A$29:$A$120&amp;'Impact Indicators - Section B'!$C$29:$C$120,0)),""),"")</f>
        <v>0</v>
      </c>
      <c r="Q59" s="605" t="str">
        <f t="array" ref="Q59">IFERROR(IF(INDEX('Impact Indicators - Section B'!L$29:L$120,MATCH('Print View'!$A59&amp;'Print View'!$N57,'Impact Indicators - Section B'!$A$29:$A$120&amp;'Impact Indicators - Section B'!$C$29:$C$120,0))&lt;&gt;"",INDEX('Impact Indicators - Section B'!L$29:L$120,MATCH('Print View'!$A59&amp;'Print View'!$N$45,'Impact Indicators - Section B'!$A$29:$A$120&amp;'Impact Indicators - Section B'!$C$29:$C$120,0)),""),"")</f>
        <v>a1Y36000002qELzEAM</v>
      </c>
      <c r="R59" s="336" t="str">
        <f t="array" ref="R59">IFERROR(IF(INDEX('Impact Indicators - Section B'!D$29:D$120,MATCH('Print View'!$A59&amp;'Print View'!$R$45,'Impact Indicators - Section B'!$A$29:$A$120&amp;'Impact Indicators - Section B'!$C$29:$C$120,0))&lt;&gt;"",INDEX('Impact Indicators - Section B'!D$29:D$120,MATCH('Print View'!$A59&amp;'Print View'!$R$45,'Impact Indicators - Section B'!$A$29:$A$120&amp;'Impact Indicators - Section B'!$C$29:$C$120,0)),""),"")</f>
        <v/>
      </c>
      <c r="S59" s="601" t="str">
        <f t="array" ref="S59">IFERROR(IF(INDEX('Impact Indicators - Section B'!J$29:J$120,MATCH('Print View'!$A59&amp;'Print View'!$R$45,'Impact Indicators - Section B'!$A$29:$A$120&amp;'Impact Indicators - Section B'!$C$29:$C$120,0))&lt;&gt;"",INDEX('Impact Indicators - Section B'!J$29:J$120,MATCH('Print View'!$A59&amp;'Print View'!$R$45,'Impact Indicators - Section B'!$A$29:$A$120&amp;'Impact Indicators - Section B'!$C$29:$C$120,0)),""),"")</f>
        <v>a1Y36000002qEM0EAM</v>
      </c>
      <c r="T59" s="603" t="b">
        <f t="array" ref="T59">IFERROR(IF(INDEX('Impact Indicators - Section B'!K$29:K$120,MATCH('Print View'!$A59&amp;'Print View'!$R$45,'Impact Indicators - Section B'!$A$29:$A$120&amp;'Impact Indicators - Section B'!$C$29:$C$120,0))&lt;&gt;"",INDEX('Impact Indicators - Section B'!K$29:K$120,MATCH('Print View'!$A59&amp;'Print View'!$R$45,'Impact Indicators - Section B'!$A$29:$A$120&amp;'Impact Indicators - Section B'!$C$29:$C$120,0)),""),"")</f>
        <v>0</v>
      </c>
      <c r="U59" s="605" t="str">
        <f t="array" ref="U59">IFERROR(IF(INDEX('Impact Indicators - Section B'!L$29:L$120,MATCH('Print View'!$A59&amp;'Print View'!$R57,'Impact Indicators - Section B'!$A$29:$A$120&amp;'Impact Indicators - Section B'!$C$29:$C$120,0))&lt;&gt;"",INDEX('Impact Indicators - Section B'!L$29:L$120,MATCH('Print View'!$A59&amp;'Print View'!$R$45,'Impact Indicators - Section B'!$A$29:$A$120&amp;'Impact Indicators - Section B'!$C$29:$C$120,0)),""),"")</f>
        <v>a1Y36000002qEM0EAM</v>
      </c>
      <c r="V59" s="336" t="str">
        <f t="array" ref="V59">IFERROR(IF(INDEX('Impact Indicators - Section B'!D$29:D$120,MATCH('Print View'!$A59&amp;'Print View'!$V$45,'Impact Indicators - Section B'!$A$29:$A$120&amp;'Impact Indicators - Section B'!$C$29:$C$120,0))&lt;&gt;"",INDEX('Impact Indicators - Section B'!D$29:D$120,MATCH('Print View'!$A59&amp;'Print View'!$V$45,'Impact Indicators - Section B'!$A$29:$A$120&amp;'Impact Indicators - Section B'!$C$29:$C$120,0)),""),"")</f>
        <v/>
      </c>
      <c r="W59" s="601" t="str">
        <f t="array" ref="W59">IFERROR(IF(INDEX('Impact Indicators - Section B'!J$29:J$120,MATCH('Print View'!$A59&amp;'Print View'!$V$45,'Impact Indicators - Section B'!$A$29:$A$120&amp;'Impact Indicators - Section B'!$C$29:$C$120,0))&lt;&gt;"",INDEX('Impact Indicators - Section B'!J$29:J$120,MATCH('Print View'!$A59&amp;'Print View'!$V$45,'Impact Indicators - Section B'!$A$29:$A$120&amp;'Impact Indicators - Section B'!$C$29:$C$120,0)),""),"")</f>
        <v/>
      </c>
      <c r="X59" s="603" t="str">
        <f t="array" ref="X59">IFERROR(IF(INDEX('Impact Indicators - Section B'!K$29:K$120,MATCH('Print View'!$A59&amp;'Print View'!$V$45,'Impact Indicators - Section B'!$A$29:$A$120&amp;'Impact Indicators - Section B'!$C$29:$C$120,0))&lt;&gt;"",INDEX('Impact Indicators - Section B'!K$29:K$120,MATCH('Print View'!$A59&amp;'Print View'!$V$45,'Impact Indicators - Section B'!$A$29:$A$120&amp;'Impact Indicators - Section B'!$C$29:$C$120,0)),""),"")</f>
        <v/>
      </c>
      <c r="Y59" s="605" t="str">
        <f t="array" ref="Y59">IFERROR(IF(INDEX('Impact Indicators - Section B'!L$29:L$120,MATCH('Print View'!$A59&amp;'Print View'!$V57,'Impact Indicators - Section B'!$A$29:$A$120&amp;'Impact Indicators - Section B'!$C$29:$C$120,0))&lt;&gt;"",INDEX('Impact Indicators - Section B'!L$29:L$120,MATCH('Print View'!$A59&amp;'Print View'!$V$45,'Impact Indicators - Section B'!$A$29:$A$120&amp;'Impact Indicators - Section B'!$C$29:$C$120,0)),""),"")</f>
        <v/>
      </c>
      <c r="Z59" s="336" t="str">
        <f t="array" ref="Z59">IFERROR(IF(INDEX('Impact Indicators - Section B'!D$29:D$120,MATCH('Print View'!$A59&amp;'Print View'!$Z$45,'Impact Indicators - Section B'!$A$29:$A$120&amp;'Impact Indicators - Section B'!$C$29:$C$120,0))&lt;&gt;"",INDEX('Impact Indicators - Section B'!D$29:D$120,MATCH('Print View'!$A59&amp;'Print View'!$Z$45,'Impact Indicators - Section B'!$A$29:$A$120&amp;'Impact Indicators - Section B'!$C$29:$C$120,0)),""),"")</f>
        <v/>
      </c>
      <c r="AA59" s="601" t="str">
        <f t="array" ref="AA59">IFERROR(IF(INDEX('Impact Indicators - Section B'!J$29:J$120,MATCH('Print View'!$A59&amp;'Print View'!$Z$45,'Impact Indicators - Section B'!$A$29:$A$120&amp;'Impact Indicators - Section B'!$C$29:$C$120,0))&lt;&gt;"",INDEX('Impact Indicators - Section B'!J$29:J$120,MATCH('Print View'!$A59&amp;'Print View'!$Z$45,'Impact Indicators - Section B'!$A$29:$A$120&amp;'Impact Indicators - Section B'!$C$29:$C$120,0)),""),"")</f>
        <v/>
      </c>
      <c r="AB59" s="603" t="str">
        <f t="array" ref="AB59">IFERROR(IF(INDEX('Impact Indicators - Section B'!K$29:K$120,MATCH('Print View'!$A59&amp;'Print View'!$Z$45,'Impact Indicators - Section B'!$A$29:$A$120&amp;'Impact Indicators - Section B'!$C$29:$C$120,0))&lt;&gt;"",INDEX('Impact Indicators - Section B'!K$29:K$120,MATCH('Print View'!$A59&amp;'Print View'!$Z$45,'Impact Indicators - Section B'!$A$29:$A$120&amp;'Impact Indicators - Section B'!$C$29:$C$120,0)),""),"")</f>
        <v/>
      </c>
      <c r="AC59" s="605" t="str">
        <f t="array" ref="AC59">IFERROR(IF(INDEX('Impact Indicators - Section B'!L$29:L$120,MATCH('Print View'!$A59&amp;'Print View'!$Z57,'Impact Indicators - Section B'!$A$29:$A$120&amp;'Impact Indicators - Section B'!$C$29:$C$120,0))&lt;&gt;"",INDEX('Impact Indicators - Section B'!L$29:L$120,MATCH('Print View'!$A59&amp;'Print View'!$Z$45,'Impact Indicators - Section B'!$A$29:$A$120&amp;'Impact Indicators - Section B'!$C$29:$C$120,0)),""),"")</f>
        <v/>
      </c>
      <c r="AD59" s="321"/>
      <c r="AE59" s="322"/>
      <c r="AF59" s="322"/>
      <c r="AG59" s="322"/>
      <c r="AH59" s="322"/>
      <c r="AI59" s="322"/>
      <c r="AJ59" s="680" t="s">
        <v>287</v>
      </c>
    </row>
    <row r="60" spans="1:36" s="227" customFormat="1" ht="60" customHeight="1" x14ac:dyDescent="0.4">
      <c r="A60" s="653"/>
      <c r="B60" s="650"/>
      <c r="C60" s="650"/>
      <c r="D60" s="650"/>
      <c r="E60" s="650"/>
      <c r="F60" s="650"/>
      <c r="G60" s="650"/>
      <c r="H60" s="679"/>
      <c r="I60" s="606"/>
      <c r="J60" s="324" t="str">
        <f t="array" ref="J60">IFERROR(IF(INDEX('Impact Indicators - Section B'!E$29:E$120,MATCH('Print View'!$A59&amp;'Print View'!$J$45,'Impact Indicators - Section B'!$A$29:$A$120&amp;'Impact Indicators - Section B'!$C$29:$C$120,0))&lt;&gt;"",INDEX('Impact Indicators - Section B'!E$29:E$120,MATCH('Print View'!$A59&amp;'Print View'!$J$45,'Impact Indicators - Section B'!$A$29:$A$120&amp;'Impact Indicators - Section B'!$C$29:$C$120,0)),""),"")</f>
        <v/>
      </c>
      <c r="K60" s="602"/>
      <c r="L60" s="604"/>
      <c r="M60" s="606"/>
      <c r="N60" s="324" t="str">
        <f t="array" ref="N60">IFERROR(IF(INDEX('Impact Indicators - Section B'!E$29:E$120,MATCH('Print View'!$A59&amp;'Print View'!$N$45,'Impact Indicators - Section B'!$A$29:$A$120&amp;'Impact Indicators - Section B'!$C$29:$C$120,0))&lt;&gt;"",INDEX('Impact Indicators - Section B'!E$29:E$120,MATCH('Print View'!$A59&amp;'Print View'!$N$45,'Impact Indicators - Section B'!$A$29:$A$120&amp;'Impact Indicators - Section B'!$C$29:$C$120,0)),""),"")</f>
        <v/>
      </c>
      <c r="O60" s="602"/>
      <c r="P60" s="604"/>
      <c r="Q60" s="606"/>
      <c r="R60" s="324" t="str">
        <f t="array" ref="R60">IFERROR(IF(INDEX('Impact Indicators - Section B'!E$29:E$120,MATCH('Print View'!$A59&amp;'Print View'!$N$45,'Impact Indicators - Section B'!$A$29:$A$120&amp;'Impact Indicators - Section B'!$C$29:$C$120,0))&lt;&gt;"",INDEX('Impact Indicators - Section B'!E$29:E$120,MATCH('Print View'!$A59&amp;'Print View'!$N$45,'Impact Indicators - Section B'!$A$29:$A$120&amp;'Impact Indicators - Section B'!$C$29:$C$120,0)),""),"")</f>
        <v/>
      </c>
      <c r="S60" s="602"/>
      <c r="T60" s="604"/>
      <c r="U60" s="606"/>
      <c r="V60" s="324" t="str">
        <f t="array" ref="V60">IFERROR(IF(INDEX('Impact Indicators - Section B'!E$29:E$120,MATCH('Print View'!$A59&amp;'Print View'!$V$45,'Impact Indicators - Section B'!$A$29:$A$120&amp;'Impact Indicators - Section B'!$C$29:$C$120,0))&lt;&gt;"",INDEX('Impact Indicators - Section B'!E$29:E$120,MATCH('Print View'!$A59&amp;'Print View'!$V$45,'Impact Indicators - Section B'!$A$29:$A$120&amp;'Impact Indicators - Section B'!$C$29:$C$120,0)),""),"")</f>
        <v/>
      </c>
      <c r="W60" s="602"/>
      <c r="X60" s="604"/>
      <c r="Y60" s="606"/>
      <c r="Z60" s="324" t="str">
        <f t="array" ref="Z60">IFERROR(IF(INDEX('Impact Indicators - Section B'!E$29:E$120,MATCH('Print View'!$A59&amp;'Print View'!$Z$45,'Impact Indicators - Section B'!$A$29:$A$120&amp;'Impact Indicators - Section B'!$C$29:$C$120,0))&lt;&gt;"",INDEX('Impact Indicators - Section B'!E$29:E$120,MATCH('Print View'!$A59&amp;'Print View'!$Z$45,'Impact Indicators - Section B'!$A$29:$A$120&amp;'Impact Indicators - Section B'!$C$29:$C$120,0)),""),"")</f>
        <v/>
      </c>
      <c r="AA60" s="602"/>
      <c r="AB60" s="604"/>
      <c r="AC60" s="606"/>
      <c r="AD60" s="325"/>
      <c r="AE60" s="326"/>
      <c r="AF60" s="326"/>
      <c r="AG60" s="326"/>
      <c r="AH60" s="326"/>
      <c r="AI60" s="322"/>
      <c r="AJ60" s="680" t="s">
        <v>287</v>
      </c>
    </row>
    <row r="61" spans="1:36" s="227" customFormat="1" ht="60" customHeight="1" x14ac:dyDescent="0.4">
      <c r="A61" s="652">
        <v>8</v>
      </c>
      <c r="B61" s="656" t="str">
        <f>IFERROR(IF(INDEX('Impact Indicators - Section B'!B$9:B$25,MATCH('Print View'!$A61,'Impact Indicators - Section B'!$A$9:$A$25,0))&lt;&gt;"",INDEX('Impact Indicators - Section B'!B$9:B$25,MATCH('Print View'!$A61,'Impact Indicators - Section B'!$A$9:$A$25,0)),""),"")</f>
        <v/>
      </c>
      <c r="C61" s="656" t="str">
        <f>IFERROR(IF(INDEX('Impact Indicators - Section B'!C$9:C$25,MATCH('Print View'!$A61,'Impact Indicators - Section B'!$A$9:$A$25,0))&lt;&gt;"",INDEX('Impact Indicators - Section B'!C$9:C$25,MATCH('Print View'!$A61,'Impact Indicators - Section B'!$A$9:$A$25,0)),""),"")</f>
        <v/>
      </c>
      <c r="D61" s="656" t="str">
        <f>IFERROR(IF(INDEX('Impact Indicators - Section B'!D$9:D$25,MATCH('Print View'!$A61,'Impact Indicators - Section B'!$A$9:$A$25,0))&lt;&gt;"",INDEX('Impact Indicators - Section B'!D$9:D$25,MATCH('Print View'!$A61,'Impact Indicators - Section B'!$A$9:$A$25,0)),""),"")</f>
        <v/>
      </c>
      <c r="E61" s="656" t="str">
        <f>IFERROR(IF(INDEX('Impact Indicators - Section B'!E$9:E$25,MATCH('Print View'!$A61,'Impact Indicators - Section B'!$A$9:$A$25,0))&lt;&gt;"",INDEX('Impact Indicators - Section B'!E$9:E$25,MATCH('Print View'!$A61,'Impact Indicators - Section B'!$A$9:$A$25,0)),""),"")</f>
        <v/>
      </c>
      <c r="F61" s="656" t="str">
        <f>IFERROR(IF(INDEX('Impact Indicators - Section B'!F$9:F$25,MATCH('Print View'!$A61,'Impact Indicators - Section B'!$A$9:$A$25,0))&lt;&gt;"",INDEX('Impact Indicators - Section B'!F$9:F$25,MATCH('Print View'!$A61,'Impact Indicators - Section B'!$A$9:$A$25,0)),""),"")</f>
        <v/>
      </c>
      <c r="G61" s="656" t="str">
        <f>IFERROR(IF(INDEX('Impact Indicators - Section B'!G$9:G$25,MATCH('Print View'!$A61,'Impact Indicators - Section B'!$A$9:$A$25,0))&lt;&gt;"",INDEX('Impact Indicators - Section B'!G$9:G$25,MATCH('Print View'!$A61,'Impact Indicators - Section B'!$A$9:$A$25,0)),""),"")</f>
        <v/>
      </c>
      <c r="H61" s="656" t="str">
        <f>IFERROR(IF(INDEX('Impact Indicators - Section B'!H$9:H$25,MATCH('Print View'!$A61,'Impact Indicators - Section B'!$A$9:$A$25,0))&lt;&gt;"",INDEX('Impact Indicators - Section B'!H$9:H$25,MATCH('Print View'!$A61,'Impact Indicators - Section B'!$A$9:$A$25,0)),""),"")</f>
        <v/>
      </c>
      <c r="I61" s="596" t="str">
        <f>IFERROR(IF(INDEX('Impact Indicators - Section B'!Q$9:Q$25,MATCH('Print View'!$A61,'Impact Indicators - Section B'!$A$9:$A$25,0))&lt;&gt;"",INDEX('Impact Indicators - Section B'!Q$9:Q$25,MATCH('Print View'!$A61,'Impact Indicators - Section B'!$A$9:$A$25,0)),""),"")</f>
        <v/>
      </c>
      <c r="J61" s="328" t="str">
        <f t="array" ref="J61">IFERROR(IF(INDEX('Impact Indicators - Section B'!D$29:D$120,MATCH('Print View'!$A61&amp;'Print View'!$J$45,'Impact Indicators - Section B'!$A$29:$A$120&amp;'Impact Indicators - Section B'!$C$29:$C$120,0))&lt;&gt;"",INDEX('Impact Indicators - Section B'!D$29:D$120,MATCH('Print View'!$A61&amp;'Print View'!$J$45,'Impact Indicators - Section B'!$A$29:$A$120&amp;'Impact Indicators - Section B'!$C$29:$C$120,0)),""),"")</f>
        <v/>
      </c>
      <c r="K61" s="592" t="str">
        <f t="array" ref="K61">IFERROR(IF(INDEX('Impact Indicators - Section B'!F$29:F$120,MATCH('Print View'!$A61&amp;'Print View'!$J$45,'Impact Indicators - Section B'!$A$29:$A$120&amp;'Impact Indicators - Section B'!$C$29:$C$120,0))&lt;&gt;"",INDEX('Impact Indicators - Section B'!F$29:F$120,MATCH('Print View'!$A61&amp;'Print View'!$J$45,'Impact Indicators - Section B'!$A$29:$A$120&amp;'Impact Indicators - Section B'!$C$29:$C$120,0)),""),"")</f>
        <v/>
      </c>
      <c r="L61" s="594" t="str">
        <f t="array" ref="L61">IFERROR(IF(INDEX('Impact Indicators - Section B'!G$29:G$120,MATCH('Print View'!$A61&amp;'Print View'!$J$45,'Impact Indicators - Section B'!$A$29:$A$120&amp;'Impact Indicators - Section B'!$C$29:$C$120,0))&lt;&gt;"",INDEX('Impact Indicators - Section B'!G$29:G$120,MATCH('Print View'!$A61&amp;'Print View'!$J$45,'Impact Indicators - Section B'!$A$29:$A$120&amp;'Impact Indicators - Section B'!$C$29:$C$120,0)),""),"")</f>
        <v/>
      </c>
      <c r="M61" s="596" t="str">
        <f t="array" ref="M61">IFERROR(IF(INDEX('Impact Indicators - Section B'!H$29:H$120,MATCH('Print View'!$A61&amp;'Print View'!$J$45,'Impact Indicators - Section B'!$A$29:$A$120&amp;'Impact Indicators - Section B'!$C$29:$C$120,0))&lt;&gt;"",INDEX('Impact Indicators - Section B'!H$29:H$120,MATCH('Print View'!$A61&amp;'Print View'!$J$45,'Impact Indicators - Section B'!$A$29:$A$120&amp;'Impact Indicators - Section B'!$C$29:$C$120,0)),""),"")</f>
        <v/>
      </c>
      <c r="N61" s="328" t="str">
        <f t="array" ref="N61">IFERROR(IF(INDEX('Impact Indicators - Section B'!D$29:D$120,MATCH('Print View'!$A61&amp;'Print View'!$N$45,'Impact Indicators - Section B'!$A$29:$A$120&amp;'Impact Indicators - Section B'!$C$29:$C$120,0))&lt;&gt;"",INDEX('Impact Indicators - Section B'!D$29:D$120,MATCH('Print View'!$A61&amp;'Print View'!$N$45,'Impact Indicators - Section B'!$A$29:$A$120&amp;'Impact Indicators - Section B'!$C$29:$C$120,0)),""),"")</f>
        <v/>
      </c>
      <c r="O61" s="592" t="str">
        <f t="array" ref="O61">IFERROR(IF(INDEX('Impact Indicators - Section B'!J$29:J$120,MATCH('Print View'!$A61&amp;'Print View'!$N$45,'Impact Indicators - Section B'!$A$29:$A$120&amp;'Impact Indicators - Section B'!$C$29:$C$120,0))&lt;&gt;"",INDEX('Impact Indicators - Section B'!J$29:J$120,MATCH('Print View'!$A61&amp;'Print View'!$N$45,'Impact Indicators - Section B'!$A$29:$A$120&amp;'Impact Indicators - Section B'!$C$29:$C$120,0)),""),"")</f>
        <v>a1Y36000002qELzEAM</v>
      </c>
      <c r="P61" s="594" t="b">
        <f t="array" ref="P61">IFERROR(IF(INDEX('Impact Indicators - Section B'!K$29:K$120,MATCH('Print View'!$A61&amp;'Print View'!$N$45,'Impact Indicators - Section B'!$A$29:$A$120&amp;'Impact Indicators - Section B'!$C$29:$C$120,0))&lt;&gt;"",INDEX('Impact Indicators - Section B'!K$29:K$120,MATCH('Print View'!$A61&amp;'Print View'!$N$45,'Impact Indicators - Section B'!$A$29:$A$120&amp;'Impact Indicators - Section B'!$C$29:$C$120,0)),""),"")</f>
        <v>0</v>
      </c>
      <c r="Q61" s="596" t="str">
        <f t="array" ref="Q61">IFERROR(IF(INDEX('Impact Indicators - Section B'!L$29:L$120,MATCH('Print View'!$A61&amp;'Print View'!$N59,'Impact Indicators - Section B'!$A$29:$A$120&amp;'Impact Indicators - Section B'!$C$29:$C$120,0))&lt;&gt;"",INDEX('Impact Indicators - Section B'!L$29:L$120,MATCH('Print View'!$A61&amp;'Print View'!$N$45,'Impact Indicators - Section B'!$A$29:$A$120&amp;'Impact Indicators - Section B'!$C$29:$C$120,0)),""),"")</f>
        <v>a1Y36000002qELzEAM</v>
      </c>
      <c r="R61" s="328" t="str">
        <f t="array" ref="R61">IFERROR(IF(INDEX('Impact Indicators - Section B'!D$29:D$120,MATCH('Print View'!$A61&amp;'Print View'!$R$45,'Impact Indicators - Section B'!$A$29:$A$120&amp;'Impact Indicators - Section B'!$C$29:$C$120,0))&lt;&gt;"",INDEX('Impact Indicators - Section B'!D$29:D$120,MATCH('Print View'!$A61&amp;'Print View'!$R$45,'Impact Indicators - Section B'!$A$29:$A$120&amp;'Impact Indicators - Section B'!$C$29:$C$120,0)),""),"")</f>
        <v/>
      </c>
      <c r="S61" s="592" t="str">
        <f t="array" ref="S61">IFERROR(IF(INDEX('Impact Indicators - Section B'!J$29:J$120,MATCH('Print View'!$A61&amp;'Print View'!$R$45,'Impact Indicators - Section B'!$A$29:$A$120&amp;'Impact Indicators - Section B'!$C$29:$C$120,0))&lt;&gt;"",INDEX('Impact Indicators - Section B'!J$29:J$120,MATCH('Print View'!$A61&amp;'Print View'!$R$45,'Impact Indicators - Section B'!$A$29:$A$120&amp;'Impact Indicators - Section B'!$C$29:$C$120,0)),""),"")</f>
        <v>a1Y36000002qEM0EAM</v>
      </c>
      <c r="T61" s="594" t="b">
        <f t="array" ref="T61">IFERROR(IF(INDEX('Impact Indicators - Section B'!K$29:K$120,MATCH('Print View'!$A61&amp;'Print View'!$R$45,'Impact Indicators - Section B'!$A$29:$A$120&amp;'Impact Indicators - Section B'!$C$29:$C$120,0))&lt;&gt;"",INDEX('Impact Indicators - Section B'!K$29:K$120,MATCH('Print View'!$A61&amp;'Print View'!$R$45,'Impact Indicators - Section B'!$A$29:$A$120&amp;'Impact Indicators - Section B'!$C$29:$C$120,0)),""),"")</f>
        <v>0</v>
      </c>
      <c r="U61" s="596" t="str">
        <f t="array" ref="U61">IFERROR(IF(INDEX('Impact Indicators - Section B'!L$29:L$120,MATCH('Print View'!$A61&amp;'Print View'!$R59,'Impact Indicators - Section B'!$A$29:$A$120&amp;'Impact Indicators - Section B'!$C$29:$C$120,0))&lt;&gt;"",INDEX('Impact Indicators - Section B'!L$29:L$120,MATCH('Print View'!$A61&amp;'Print View'!$R$45,'Impact Indicators - Section B'!$A$29:$A$120&amp;'Impact Indicators - Section B'!$C$29:$C$120,0)),""),"")</f>
        <v>a1Y36000002qEM0EAM</v>
      </c>
      <c r="V61" s="328" t="str">
        <f t="array" ref="V61">IFERROR(IF(INDEX('Impact Indicators - Section B'!D$29:D$120,MATCH('Print View'!$A61&amp;'Print View'!$V$45,'Impact Indicators - Section B'!$A$29:$A$120&amp;'Impact Indicators - Section B'!$C$29:$C$120,0))&lt;&gt;"",INDEX('Impact Indicators - Section B'!D$29:D$120,MATCH('Print View'!$A61&amp;'Print View'!$V$45,'Impact Indicators - Section B'!$A$29:$A$120&amp;'Impact Indicators - Section B'!$C$29:$C$120,0)),""),"")</f>
        <v/>
      </c>
      <c r="W61" s="592" t="str">
        <f t="array" ref="W61">IFERROR(IF(INDEX('Impact Indicators - Section B'!J$29:J$120,MATCH('Print View'!$A61&amp;'Print View'!$V$45,'Impact Indicators - Section B'!$A$29:$A$120&amp;'Impact Indicators - Section B'!$C$29:$C$120,0))&lt;&gt;"",INDEX('Impact Indicators - Section B'!J$29:J$120,MATCH('Print View'!$A61&amp;'Print View'!$V$45,'Impact Indicators - Section B'!$A$29:$A$120&amp;'Impact Indicators - Section B'!$C$29:$C$120,0)),""),"")</f>
        <v/>
      </c>
      <c r="X61" s="594" t="str">
        <f t="array" ref="X61">IFERROR(IF(INDEX('Impact Indicators - Section B'!K$29:K$120,MATCH('Print View'!$A61&amp;'Print View'!$V$45,'Impact Indicators - Section B'!$A$29:$A$120&amp;'Impact Indicators - Section B'!$C$29:$C$120,0))&lt;&gt;"",INDEX('Impact Indicators - Section B'!K$29:K$120,MATCH('Print View'!$A61&amp;'Print View'!$V$45,'Impact Indicators - Section B'!$A$29:$A$120&amp;'Impact Indicators - Section B'!$C$29:$C$120,0)),""),"")</f>
        <v/>
      </c>
      <c r="Y61" s="596" t="str">
        <f t="array" ref="Y61">IFERROR(IF(INDEX('Impact Indicators - Section B'!L$29:L$120,MATCH('Print View'!$A61&amp;'Print View'!$V59,'Impact Indicators - Section B'!$A$29:$A$120&amp;'Impact Indicators - Section B'!$C$29:$C$120,0))&lt;&gt;"",INDEX('Impact Indicators - Section B'!L$29:L$120,MATCH('Print View'!$A61&amp;'Print View'!$V$45,'Impact Indicators - Section B'!$A$29:$A$120&amp;'Impact Indicators - Section B'!$C$29:$C$120,0)),""),"")</f>
        <v/>
      </c>
      <c r="Z61" s="328" t="str">
        <f t="array" ref="Z61">IFERROR(IF(INDEX('Impact Indicators - Section B'!D$29:D$120,MATCH('Print View'!$A61&amp;'Print View'!$Z$45,'Impact Indicators - Section B'!$A$29:$A$120&amp;'Impact Indicators - Section B'!$C$29:$C$120,0))&lt;&gt;"",INDEX('Impact Indicators - Section B'!D$29:D$120,MATCH('Print View'!$A61&amp;'Print View'!$Z$45,'Impact Indicators - Section B'!$A$29:$A$120&amp;'Impact Indicators - Section B'!$C$29:$C$120,0)),""),"")</f>
        <v/>
      </c>
      <c r="AA61" s="592" t="str">
        <f t="array" ref="AA61">IFERROR(IF(INDEX('Impact Indicators - Section B'!J$29:J$120,MATCH('Print View'!$A61&amp;'Print View'!$Z$45,'Impact Indicators - Section B'!$A$29:$A$120&amp;'Impact Indicators - Section B'!$C$29:$C$120,0))&lt;&gt;"",INDEX('Impact Indicators - Section B'!J$29:J$120,MATCH('Print View'!$A61&amp;'Print View'!$Z$45,'Impact Indicators - Section B'!$A$29:$A$120&amp;'Impact Indicators - Section B'!$C$29:$C$120,0)),""),"")</f>
        <v/>
      </c>
      <c r="AB61" s="594" t="str">
        <f t="array" ref="AB61">IFERROR(IF(INDEX('Impact Indicators - Section B'!K$29:K$120,MATCH('Print View'!$A61&amp;'Print View'!$Z$45,'Impact Indicators - Section B'!$A$29:$A$120&amp;'Impact Indicators - Section B'!$C$29:$C$120,0))&lt;&gt;"",INDEX('Impact Indicators - Section B'!K$29:K$120,MATCH('Print View'!$A61&amp;'Print View'!$Z$45,'Impact Indicators - Section B'!$A$29:$A$120&amp;'Impact Indicators - Section B'!$C$29:$C$120,0)),""),"")</f>
        <v/>
      </c>
      <c r="AC61" s="596" t="str">
        <f t="array" ref="AC61">IFERROR(IF(INDEX('Impact Indicators - Section B'!L$29:L$120,MATCH('Print View'!$A61&amp;'Print View'!$Z59,'Impact Indicators - Section B'!$A$29:$A$120&amp;'Impact Indicators - Section B'!$C$29:$C$120,0))&lt;&gt;"",INDEX('Impact Indicators - Section B'!L$29:L$120,MATCH('Print View'!$A61&amp;'Print View'!$Z$45,'Impact Indicators - Section B'!$A$29:$A$120&amp;'Impact Indicators - Section B'!$C$29:$C$120,0)),""),"")</f>
        <v/>
      </c>
      <c r="AD61" s="329"/>
      <c r="AE61" s="330"/>
      <c r="AF61" s="330"/>
      <c r="AG61" s="330"/>
      <c r="AH61" s="330"/>
      <c r="AI61" s="330"/>
      <c r="AJ61" s="331" t="s">
        <v>287</v>
      </c>
    </row>
    <row r="62" spans="1:36" s="227" customFormat="1" ht="60" customHeight="1" x14ac:dyDescent="0.4">
      <c r="A62" s="652"/>
      <c r="B62" s="657"/>
      <c r="C62" s="657"/>
      <c r="D62" s="657"/>
      <c r="E62" s="657"/>
      <c r="F62" s="657"/>
      <c r="G62" s="657"/>
      <c r="H62" s="657"/>
      <c r="I62" s="597"/>
      <c r="J62" s="332" t="str">
        <f t="array" ref="J62">IFERROR(IF(INDEX('Impact Indicators - Section B'!E$29:E$120,MATCH('Print View'!$A61&amp;'Print View'!$J$45,'Impact Indicators - Section B'!$A$29:$A$120&amp;'Impact Indicators - Section B'!$C$29:$C$120,0))&lt;&gt;"",INDEX('Impact Indicators - Section B'!E$29:E$120,MATCH('Print View'!$A61&amp;'Print View'!$J$45,'Impact Indicators - Section B'!$A$29:$A$120&amp;'Impact Indicators - Section B'!$C$29:$C$120,0)),""),"")</f>
        <v/>
      </c>
      <c r="K62" s="593"/>
      <c r="L62" s="595"/>
      <c r="M62" s="597"/>
      <c r="N62" s="332" t="str">
        <f t="array" ref="N62">IFERROR(IF(INDEX('Impact Indicators - Section B'!E$29:E$120,MATCH('Print View'!$A61&amp;'Print View'!$N$45,'Impact Indicators - Section B'!$A$29:$A$120&amp;'Impact Indicators - Section B'!$C$29:$C$120,0))&lt;&gt;"",INDEX('Impact Indicators - Section B'!E$29:E$120,MATCH('Print View'!$A61&amp;'Print View'!$N$45,'Impact Indicators - Section B'!$A$29:$A$120&amp;'Impact Indicators - Section B'!$C$29:$C$120,0)),""),"")</f>
        <v/>
      </c>
      <c r="O62" s="593"/>
      <c r="P62" s="595"/>
      <c r="Q62" s="597"/>
      <c r="R62" s="332" t="str">
        <f t="array" ref="R62">IFERROR(IF(INDEX('Impact Indicators - Section B'!E$29:E$120,MATCH('Print View'!$A61&amp;'Print View'!$N$45,'Impact Indicators - Section B'!$A$29:$A$120&amp;'Impact Indicators - Section B'!$C$29:$C$120,0))&lt;&gt;"",INDEX('Impact Indicators - Section B'!E$29:E$120,MATCH('Print View'!$A61&amp;'Print View'!$N$45,'Impact Indicators - Section B'!$A$29:$A$120&amp;'Impact Indicators - Section B'!$C$29:$C$120,0)),""),"")</f>
        <v/>
      </c>
      <c r="S62" s="593"/>
      <c r="T62" s="595"/>
      <c r="U62" s="597"/>
      <c r="V62" s="332" t="str">
        <f t="array" ref="V62">IFERROR(IF(INDEX('Impact Indicators - Section B'!E$29:E$120,MATCH('Print View'!$A61&amp;'Print View'!$V$45,'Impact Indicators - Section B'!$A$29:$A$120&amp;'Impact Indicators - Section B'!$C$29:$C$120,0))&lt;&gt;"",INDEX('Impact Indicators - Section B'!E$29:E$120,MATCH('Print View'!$A61&amp;'Print View'!$V$45,'Impact Indicators - Section B'!$A$29:$A$120&amp;'Impact Indicators - Section B'!$C$29:$C$120,0)),""),"")</f>
        <v/>
      </c>
      <c r="W62" s="593"/>
      <c r="X62" s="595"/>
      <c r="Y62" s="597"/>
      <c r="Z62" s="332" t="str">
        <f t="array" ref="Z62">IFERROR(IF(INDEX('Impact Indicators - Section B'!E$29:E$120,MATCH('Print View'!$A61&amp;'Print View'!$Z$45,'Impact Indicators - Section B'!$A$29:$A$120&amp;'Impact Indicators - Section B'!$C$29:$C$120,0))&lt;&gt;"",INDEX('Impact Indicators - Section B'!E$29:E$120,MATCH('Print View'!$A61&amp;'Print View'!$Z$45,'Impact Indicators - Section B'!$A$29:$A$120&amp;'Impact Indicators - Section B'!$C$29:$C$120,0)),""),"")</f>
        <v/>
      </c>
      <c r="AA62" s="593"/>
      <c r="AB62" s="595"/>
      <c r="AC62" s="597"/>
      <c r="AD62" s="333"/>
      <c r="AE62" s="334"/>
      <c r="AF62" s="334"/>
      <c r="AG62" s="334"/>
      <c r="AH62" s="334"/>
      <c r="AI62" s="334"/>
      <c r="AJ62" s="335" t="s">
        <v>287</v>
      </c>
    </row>
    <row r="63" spans="1:36" s="227" customFormat="1" ht="60" customHeight="1" x14ac:dyDescent="0.4">
      <c r="A63" s="653">
        <v>9</v>
      </c>
      <c r="B63" s="649" t="str">
        <f>IFERROR(IF(INDEX('Impact Indicators - Section B'!B$9:B$25,MATCH('Print View'!$A63,'Impact Indicators - Section B'!$A$9:$A$25,0))&lt;&gt;"",INDEX('Impact Indicators - Section B'!B$9:B$25,MATCH('Print View'!$A63,'Impact Indicators - Section B'!$A$9:$A$25,0)),""),"")</f>
        <v/>
      </c>
      <c r="C63" s="649" t="str">
        <f>IFERROR(IF(INDEX('Impact Indicators - Section B'!C$9:C$25,MATCH('Print View'!$A63,'Impact Indicators - Section B'!$A$9:$A$25,0))&lt;&gt;"",INDEX('Impact Indicators - Section B'!C$9:C$25,MATCH('Print View'!$A63,'Impact Indicators - Section B'!$A$9:$A$25,0)),""),"")</f>
        <v/>
      </c>
      <c r="D63" s="649" t="str">
        <f>IFERROR(IF(INDEX('Impact Indicators - Section B'!D$9:D$25,MATCH('Print View'!$A63,'Impact Indicators - Section B'!$A$9:$A$25,0))&lt;&gt;"",INDEX('Impact Indicators - Section B'!D$9:D$25,MATCH('Print View'!$A63,'Impact Indicators - Section B'!$A$9:$A$25,0)),""),"")</f>
        <v/>
      </c>
      <c r="E63" s="649" t="str">
        <f>IFERROR(IF(INDEX('Impact Indicators - Section B'!E$9:E$25,MATCH('Print View'!$A63,'Impact Indicators - Section B'!$A$9:$A$25,0))&lt;&gt;"",INDEX('Impact Indicators - Section B'!E$9:E$25,MATCH('Print View'!$A63,'Impact Indicators - Section B'!$A$9:$A$25,0)),""),"")</f>
        <v/>
      </c>
      <c r="F63" s="649" t="str">
        <f>IFERROR(IF(INDEX('Impact Indicators - Section B'!F$9:F$25,MATCH('Print View'!$A63,'Impact Indicators - Section B'!$A$9:$A$25,0))&lt;&gt;"",INDEX('Impact Indicators - Section B'!F$9:F$25,MATCH('Print View'!$A63,'Impact Indicators - Section B'!$A$9:$A$25,0)),""),"")</f>
        <v/>
      </c>
      <c r="G63" s="649" t="str">
        <f>IFERROR(IF(INDEX('Impact Indicators - Section B'!G$9:G$25,MATCH('Print View'!$A63,'Impact Indicators - Section B'!$A$9:$A$25,0))&lt;&gt;"",INDEX('Impact Indicators - Section B'!G$9:G$25,MATCH('Print View'!$A63,'Impact Indicators - Section B'!$A$9:$A$25,0)),""),"")</f>
        <v/>
      </c>
      <c r="H63" s="678" t="str">
        <f>IFERROR(IF(INDEX('Impact Indicators - Section B'!H$9:H$25,MATCH('Print View'!$A63,'Impact Indicators - Section B'!$A$9:$A$25,0))&lt;&gt;"",INDEX('Impact Indicators - Section B'!H$9:H$25,MATCH('Print View'!$A63,'Impact Indicators - Section B'!$A$9:$A$25,0)),""),"")</f>
        <v/>
      </c>
      <c r="I63" s="605" t="str">
        <f>IFERROR(IF(INDEX('Impact Indicators - Section B'!Q$9:Q$25,MATCH('Print View'!$A63,'Impact Indicators - Section B'!$A$9:$A$25,0))&lt;&gt;"",INDEX('Impact Indicators - Section B'!Q$9:Q$25,MATCH('Print View'!$A63,'Impact Indicators - Section B'!$A$9:$A$25,0)),""),"")</f>
        <v/>
      </c>
      <c r="J63" s="336" t="str">
        <f t="array" ref="J63">IFERROR(IF(INDEX('Impact Indicators - Section B'!D$29:D$120,MATCH('Print View'!$A63&amp;'Print View'!$J$45,'Impact Indicators - Section B'!$A$29:$A$120&amp;'Impact Indicators - Section B'!$C$29:$C$120,0))&lt;&gt;"",INDEX('Impact Indicators - Section B'!D$29:D$120,MATCH('Print View'!$A63&amp;'Print View'!$J$45,'Impact Indicators - Section B'!$A$29:$A$120&amp;'Impact Indicators - Section B'!$C$29:$C$120,0)),""),"")</f>
        <v/>
      </c>
      <c r="K63" s="601" t="str">
        <f t="array" ref="K63">IFERROR(IF(INDEX('Impact Indicators - Section B'!F$29:F$120,MATCH('Print View'!$A63&amp;'Print View'!$J$45,'Impact Indicators - Section B'!$A$29:$A$120&amp;'Impact Indicators - Section B'!$C$29:$C$120,0))&lt;&gt;"",INDEX('Impact Indicators - Section B'!F$29:F$120,MATCH('Print View'!$A63&amp;'Print View'!$J$45,'Impact Indicators - Section B'!$A$29:$A$120&amp;'Impact Indicators - Section B'!$C$29:$C$120,0)),""),"")</f>
        <v/>
      </c>
      <c r="L63" s="603" t="str">
        <f t="array" ref="L63">IFERROR(IF(INDEX('Impact Indicators - Section B'!G$29:G$120,MATCH('Print View'!$A63&amp;'Print View'!$J$45,'Impact Indicators - Section B'!$A$29:$A$120&amp;'Impact Indicators - Section B'!$C$29:$C$120,0))&lt;&gt;"",INDEX('Impact Indicators - Section B'!G$29:G$120,MATCH('Print View'!$A63&amp;'Print View'!$J$45,'Impact Indicators - Section B'!$A$29:$A$120&amp;'Impact Indicators - Section B'!$C$29:$C$120,0)),""),"")</f>
        <v/>
      </c>
      <c r="M63" s="605" t="str">
        <f t="array" ref="M63">IFERROR(IF(INDEX('Impact Indicators - Section B'!H$29:H$120,MATCH('Print View'!$A63&amp;'Print View'!$J$45,'Impact Indicators - Section B'!$A$29:$A$120&amp;'Impact Indicators - Section B'!$C$29:$C$120,0))&lt;&gt;"",INDEX('Impact Indicators - Section B'!H$29:H$120,MATCH('Print View'!$A63&amp;'Print View'!$J$45,'Impact Indicators - Section B'!$A$29:$A$120&amp;'Impact Indicators - Section B'!$C$29:$C$120,0)),""),"")</f>
        <v/>
      </c>
      <c r="N63" s="336" t="str">
        <f t="array" ref="N63">IFERROR(IF(INDEX('Impact Indicators - Section B'!D$29:D$120,MATCH('Print View'!$A63&amp;'Print View'!$N$45,'Impact Indicators - Section B'!$A$29:$A$120&amp;'Impact Indicators - Section B'!$C$29:$C$120,0))&lt;&gt;"",INDEX('Impact Indicators - Section B'!D$29:D$120,MATCH('Print View'!$A63&amp;'Print View'!$N$45,'Impact Indicators - Section B'!$A$29:$A$120&amp;'Impact Indicators - Section B'!$C$29:$C$120,0)),""),"")</f>
        <v/>
      </c>
      <c r="O63" s="601" t="str">
        <f t="array" ref="O63">IFERROR(IF(INDEX('Impact Indicators - Section B'!J$29:J$120,MATCH('Print View'!$A63&amp;'Print View'!$N$45,'Impact Indicators - Section B'!$A$29:$A$120&amp;'Impact Indicators - Section B'!$C$29:$C$120,0))&lt;&gt;"",INDEX('Impact Indicators - Section B'!J$29:J$120,MATCH('Print View'!$A63&amp;'Print View'!$N$45,'Impact Indicators - Section B'!$A$29:$A$120&amp;'Impact Indicators - Section B'!$C$29:$C$120,0)),""),"")</f>
        <v>a1Y36000002qELzEAM</v>
      </c>
      <c r="P63" s="603" t="b">
        <f t="array" ref="P63">IFERROR(IF(INDEX('Impact Indicators - Section B'!K$29:K$120,MATCH('Print View'!$A63&amp;'Print View'!$N$45,'Impact Indicators - Section B'!$A$29:$A$120&amp;'Impact Indicators - Section B'!$C$29:$C$120,0))&lt;&gt;"",INDEX('Impact Indicators - Section B'!K$29:K$120,MATCH('Print View'!$A63&amp;'Print View'!$N$45,'Impact Indicators - Section B'!$A$29:$A$120&amp;'Impact Indicators - Section B'!$C$29:$C$120,0)),""),"")</f>
        <v>0</v>
      </c>
      <c r="Q63" s="605" t="str">
        <f t="array" ref="Q63">IFERROR(IF(INDEX('Impact Indicators - Section B'!L$29:L$120,MATCH('Print View'!$A63&amp;'Print View'!$N61,'Impact Indicators - Section B'!$A$29:$A$120&amp;'Impact Indicators - Section B'!$C$29:$C$120,0))&lt;&gt;"",INDEX('Impact Indicators - Section B'!L$29:L$120,MATCH('Print View'!$A63&amp;'Print View'!$N$45,'Impact Indicators - Section B'!$A$29:$A$120&amp;'Impact Indicators - Section B'!$C$29:$C$120,0)),""),"")</f>
        <v>a1Y36000002qELzEAM</v>
      </c>
      <c r="R63" s="336" t="str">
        <f t="array" ref="R63">IFERROR(IF(INDEX('Impact Indicators - Section B'!D$29:D$120,MATCH('Print View'!$A63&amp;'Print View'!$R$45,'Impact Indicators - Section B'!$A$29:$A$120&amp;'Impact Indicators - Section B'!$C$29:$C$120,0))&lt;&gt;"",INDEX('Impact Indicators - Section B'!D$29:D$120,MATCH('Print View'!$A63&amp;'Print View'!$R$45,'Impact Indicators - Section B'!$A$29:$A$120&amp;'Impact Indicators - Section B'!$C$29:$C$120,0)),""),"")</f>
        <v/>
      </c>
      <c r="S63" s="601" t="str">
        <f t="array" ref="S63">IFERROR(IF(INDEX('Impact Indicators - Section B'!J$29:J$120,MATCH('Print View'!$A63&amp;'Print View'!$R$45,'Impact Indicators - Section B'!$A$29:$A$120&amp;'Impact Indicators - Section B'!$C$29:$C$120,0))&lt;&gt;"",INDEX('Impact Indicators - Section B'!J$29:J$120,MATCH('Print View'!$A63&amp;'Print View'!$R$45,'Impact Indicators - Section B'!$A$29:$A$120&amp;'Impact Indicators - Section B'!$C$29:$C$120,0)),""),"")</f>
        <v>a1Y36000002qEM0EAM</v>
      </c>
      <c r="T63" s="603" t="b">
        <f t="array" ref="T63">IFERROR(IF(INDEX('Impact Indicators - Section B'!K$29:K$120,MATCH('Print View'!$A63&amp;'Print View'!$R$45,'Impact Indicators - Section B'!$A$29:$A$120&amp;'Impact Indicators - Section B'!$C$29:$C$120,0))&lt;&gt;"",INDEX('Impact Indicators - Section B'!K$29:K$120,MATCH('Print View'!$A63&amp;'Print View'!$R$45,'Impact Indicators - Section B'!$A$29:$A$120&amp;'Impact Indicators - Section B'!$C$29:$C$120,0)),""),"")</f>
        <v>0</v>
      </c>
      <c r="U63" s="605" t="str">
        <f t="array" ref="U63">IFERROR(IF(INDEX('Impact Indicators - Section B'!L$29:L$120,MATCH('Print View'!$A63&amp;'Print View'!$R61,'Impact Indicators - Section B'!$A$29:$A$120&amp;'Impact Indicators - Section B'!$C$29:$C$120,0))&lt;&gt;"",INDEX('Impact Indicators - Section B'!L$29:L$120,MATCH('Print View'!$A63&amp;'Print View'!$R$45,'Impact Indicators - Section B'!$A$29:$A$120&amp;'Impact Indicators - Section B'!$C$29:$C$120,0)),""),"")</f>
        <v>a1Y36000002qEM0EAM</v>
      </c>
      <c r="V63" s="336" t="str">
        <f t="array" ref="V63">IFERROR(IF(INDEX('Impact Indicators - Section B'!D$29:D$120,MATCH('Print View'!$A63&amp;'Print View'!$V$45,'Impact Indicators - Section B'!$A$29:$A$120&amp;'Impact Indicators - Section B'!$C$29:$C$120,0))&lt;&gt;"",INDEX('Impact Indicators - Section B'!D$29:D$120,MATCH('Print View'!$A63&amp;'Print View'!$V$45,'Impact Indicators - Section B'!$A$29:$A$120&amp;'Impact Indicators - Section B'!$C$29:$C$120,0)),""),"")</f>
        <v/>
      </c>
      <c r="W63" s="601" t="str">
        <f t="array" ref="W63">IFERROR(IF(INDEX('Impact Indicators - Section B'!J$29:J$120,MATCH('Print View'!$A63&amp;'Print View'!$V$45,'Impact Indicators - Section B'!$A$29:$A$120&amp;'Impact Indicators - Section B'!$C$29:$C$120,0))&lt;&gt;"",INDEX('Impact Indicators - Section B'!J$29:J$120,MATCH('Print View'!$A63&amp;'Print View'!$V$45,'Impact Indicators - Section B'!$A$29:$A$120&amp;'Impact Indicators - Section B'!$C$29:$C$120,0)),""),"")</f>
        <v/>
      </c>
      <c r="X63" s="603" t="str">
        <f t="array" ref="X63">IFERROR(IF(INDEX('Impact Indicators - Section B'!K$29:K$120,MATCH('Print View'!$A63&amp;'Print View'!$V$45,'Impact Indicators - Section B'!$A$29:$A$120&amp;'Impact Indicators - Section B'!$C$29:$C$120,0))&lt;&gt;"",INDEX('Impact Indicators - Section B'!K$29:K$120,MATCH('Print View'!$A63&amp;'Print View'!$V$45,'Impact Indicators - Section B'!$A$29:$A$120&amp;'Impact Indicators - Section B'!$C$29:$C$120,0)),""),"")</f>
        <v/>
      </c>
      <c r="Y63" s="605" t="str">
        <f t="array" ref="Y63">IFERROR(IF(INDEX('Impact Indicators - Section B'!L$29:L$120,MATCH('Print View'!$A63&amp;'Print View'!$V61,'Impact Indicators - Section B'!$A$29:$A$120&amp;'Impact Indicators - Section B'!$C$29:$C$120,0))&lt;&gt;"",INDEX('Impact Indicators - Section B'!L$29:L$120,MATCH('Print View'!$A63&amp;'Print View'!$V$45,'Impact Indicators - Section B'!$A$29:$A$120&amp;'Impact Indicators - Section B'!$C$29:$C$120,0)),""),"")</f>
        <v/>
      </c>
      <c r="Z63" s="336" t="str">
        <f t="array" ref="Z63">IFERROR(IF(INDEX('Impact Indicators - Section B'!D$29:D$120,MATCH('Print View'!$A63&amp;'Print View'!$Z$45,'Impact Indicators - Section B'!$A$29:$A$120&amp;'Impact Indicators - Section B'!$C$29:$C$120,0))&lt;&gt;"",INDEX('Impact Indicators - Section B'!D$29:D$120,MATCH('Print View'!$A63&amp;'Print View'!$Z$45,'Impact Indicators - Section B'!$A$29:$A$120&amp;'Impact Indicators - Section B'!$C$29:$C$120,0)),""),"")</f>
        <v/>
      </c>
      <c r="AA63" s="601" t="str">
        <f t="array" ref="AA63">IFERROR(IF(INDEX('Impact Indicators - Section B'!J$29:J$120,MATCH('Print View'!$A63&amp;'Print View'!$Z$45,'Impact Indicators - Section B'!$A$29:$A$120&amp;'Impact Indicators - Section B'!$C$29:$C$120,0))&lt;&gt;"",INDEX('Impact Indicators - Section B'!J$29:J$120,MATCH('Print View'!$A63&amp;'Print View'!$Z$45,'Impact Indicators - Section B'!$A$29:$A$120&amp;'Impact Indicators - Section B'!$C$29:$C$120,0)),""),"")</f>
        <v/>
      </c>
      <c r="AB63" s="603" t="str">
        <f t="array" ref="AB63">IFERROR(IF(INDEX('Impact Indicators - Section B'!K$29:K$120,MATCH('Print View'!$A63&amp;'Print View'!$Z$45,'Impact Indicators - Section B'!$A$29:$A$120&amp;'Impact Indicators - Section B'!$C$29:$C$120,0))&lt;&gt;"",INDEX('Impact Indicators - Section B'!K$29:K$120,MATCH('Print View'!$A63&amp;'Print View'!$Z$45,'Impact Indicators - Section B'!$A$29:$A$120&amp;'Impact Indicators - Section B'!$C$29:$C$120,0)),""),"")</f>
        <v/>
      </c>
      <c r="AC63" s="605" t="str">
        <f t="array" ref="AC63">IFERROR(IF(INDEX('Impact Indicators - Section B'!L$29:L$120,MATCH('Print View'!$A63&amp;'Print View'!$Z61,'Impact Indicators - Section B'!$A$29:$A$120&amp;'Impact Indicators - Section B'!$C$29:$C$120,0))&lt;&gt;"",INDEX('Impact Indicators - Section B'!L$29:L$120,MATCH('Print View'!$A63&amp;'Print View'!$Z$45,'Impact Indicators - Section B'!$A$29:$A$120&amp;'Impact Indicators - Section B'!$C$29:$C$120,0)),""),"")</f>
        <v/>
      </c>
      <c r="AD63" s="321"/>
      <c r="AE63" s="322"/>
      <c r="AF63" s="322"/>
      <c r="AG63" s="322"/>
      <c r="AH63" s="322"/>
      <c r="AI63" s="322"/>
      <c r="AJ63" s="680" t="s">
        <v>287</v>
      </c>
    </row>
    <row r="64" spans="1:36" s="227" customFormat="1" ht="60" customHeight="1" x14ac:dyDescent="0.4">
      <c r="A64" s="653"/>
      <c r="B64" s="650"/>
      <c r="C64" s="650"/>
      <c r="D64" s="650"/>
      <c r="E64" s="650"/>
      <c r="F64" s="650"/>
      <c r="G64" s="650"/>
      <c r="H64" s="679"/>
      <c r="I64" s="606"/>
      <c r="J64" s="324" t="str">
        <f t="array" ref="J64">IFERROR(IF(INDEX('Impact Indicators - Section B'!E$29:E$120,MATCH('Print View'!$A63&amp;'Print View'!$J$45,'Impact Indicators - Section B'!$A$29:$A$120&amp;'Impact Indicators - Section B'!$C$29:$C$120,0))&lt;&gt;"",INDEX('Impact Indicators - Section B'!E$29:E$120,MATCH('Print View'!$A63&amp;'Print View'!$J$45,'Impact Indicators - Section B'!$A$29:$A$120&amp;'Impact Indicators - Section B'!$C$29:$C$120,0)),""),"")</f>
        <v/>
      </c>
      <c r="K64" s="602"/>
      <c r="L64" s="604"/>
      <c r="M64" s="606"/>
      <c r="N64" s="324" t="str">
        <f t="array" ref="N64">IFERROR(IF(INDEX('Impact Indicators - Section B'!E$29:E$120,MATCH('Print View'!$A63&amp;'Print View'!$N$45,'Impact Indicators - Section B'!$A$29:$A$120&amp;'Impact Indicators - Section B'!$C$29:$C$120,0))&lt;&gt;"",INDEX('Impact Indicators - Section B'!E$29:E$120,MATCH('Print View'!$A63&amp;'Print View'!$N$45,'Impact Indicators - Section B'!$A$29:$A$120&amp;'Impact Indicators - Section B'!$C$29:$C$120,0)),""),"")</f>
        <v/>
      </c>
      <c r="O64" s="602"/>
      <c r="P64" s="604"/>
      <c r="Q64" s="606"/>
      <c r="R64" s="324" t="str">
        <f t="array" ref="R64">IFERROR(IF(INDEX('Impact Indicators - Section B'!E$29:E$120,MATCH('Print View'!$A63&amp;'Print View'!$N$45,'Impact Indicators - Section B'!$A$29:$A$120&amp;'Impact Indicators - Section B'!$C$29:$C$120,0))&lt;&gt;"",INDEX('Impact Indicators - Section B'!E$29:E$120,MATCH('Print View'!$A63&amp;'Print View'!$N$45,'Impact Indicators - Section B'!$A$29:$A$120&amp;'Impact Indicators - Section B'!$C$29:$C$120,0)),""),"")</f>
        <v/>
      </c>
      <c r="S64" s="602"/>
      <c r="T64" s="604"/>
      <c r="U64" s="606"/>
      <c r="V64" s="324" t="str">
        <f t="array" ref="V64">IFERROR(IF(INDEX('Impact Indicators - Section B'!E$29:E$120,MATCH('Print View'!$A63&amp;'Print View'!$V$45,'Impact Indicators - Section B'!$A$29:$A$120&amp;'Impact Indicators - Section B'!$C$29:$C$120,0))&lt;&gt;"",INDEX('Impact Indicators - Section B'!E$29:E$120,MATCH('Print View'!$A63&amp;'Print View'!$V$45,'Impact Indicators - Section B'!$A$29:$A$120&amp;'Impact Indicators - Section B'!$C$29:$C$120,0)),""),"")</f>
        <v/>
      </c>
      <c r="W64" s="602"/>
      <c r="X64" s="604"/>
      <c r="Y64" s="606"/>
      <c r="Z64" s="324" t="str">
        <f t="array" ref="Z64">IFERROR(IF(INDEX('Impact Indicators - Section B'!E$29:E$120,MATCH('Print View'!$A63&amp;'Print View'!$Z$45,'Impact Indicators - Section B'!$A$29:$A$120&amp;'Impact Indicators - Section B'!$C$29:$C$120,0))&lt;&gt;"",INDEX('Impact Indicators - Section B'!E$29:E$120,MATCH('Print View'!$A63&amp;'Print View'!$Z$45,'Impact Indicators - Section B'!$A$29:$A$120&amp;'Impact Indicators - Section B'!$C$29:$C$120,0)),""),"")</f>
        <v/>
      </c>
      <c r="AA64" s="602"/>
      <c r="AB64" s="604"/>
      <c r="AC64" s="606"/>
      <c r="AD64" s="325"/>
      <c r="AE64" s="326"/>
      <c r="AF64" s="326"/>
      <c r="AG64" s="326"/>
      <c r="AH64" s="326"/>
      <c r="AI64" s="322"/>
      <c r="AJ64" s="680"/>
    </row>
    <row r="65" spans="1:36" s="227" customFormat="1" ht="60" customHeight="1" x14ac:dyDescent="0.4">
      <c r="A65" s="652">
        <v>10</v>
      </c>
      <c r="B65" s="656" t="str">
        <f>IFERROR(IF(INDEX('Impact Indicators - Section B'!B$9:B$25,MATCH('Print View'!$A65,'Impact Indicators - Section B'!$A$9:$A$25,0))&lt;&gt;"",INDEX('Impact Indicators - Section B'!B$9:B$25,MATCH('Print View'!$A65,'Impact Indicators - Section B'!$A$9:$A$25,0)),""),"")</f>
        <v/>
      </c>
      <c r="C65" s="656" t="str">
        <f>IFERROR(IF(INDEX('Impact Indicators - Section B'!C$9:C$25,MATCH('Print View'!$A65,'Impact Indicators - Section B'!$A$9:$A$25,0))&lt;&gt;"",INDEX('Impact Indicators - Section B'!C$9:C$25,MATCH('Print View'!$A65,'Impact Indicators - Section B'!$A$9:$A$25,0)),""),"")</f>
        <v/>
      </c>
      <c r="D65" s="656" t="str">
        <f>IFERROR(IF(INDEX('Impact Indicators - Section B'!D$9:D$25,MATCH('Print View'!$A65,'Impact Indicators - Section B'!$A$9:$A$25,0))&lt;&gt;"",INDEX('Impact Indicators - Section B'!D$9:D$25,MATCH('Print View'!$A65,'Impact Indicators - Section B'!$A$9:$A$25,0)),""),"")</f>
        <v/>
      </c>
      <c r="E65" s="656" t="str">
        <f>IFERROR(IF(INDEX('Impact Indicators - Section B'!E$9:E$25,MATCH('Print View'!$A65,'Impact Indicators - Section B'!$A$9:$A$25,0))&lt;&gt;"",INDEX('Impact Indicators - Section B'!E$9:E$25,MATCH('Print View'!$A65,'Impact Indicators - Section B'!$A$9:$A$25,0)),""),"")</f>
        <v/>
      </c>
      <c r="F65" s="656" t="str">
        <f>IFERROR(IF(INDEX('Impact Indicators - Section B'!F$9:F$25,MATCH('Print View'!$A65,'Impact Indicators - Section B'!$A$9:$A$25,0))&lt;&gt;"",INDEX('Impact Indicators - Section B'!F$9:F$25,MATCH('Print View'!$A65,'Impact Indicators - Section B'!$A$9:$A$25,0)),""),"")</f>
        <v/>
      </c>
      <c r="G65" s="656" t="str">
        <f>IFERROR(IF(INDEX('Impact Indicators - Section B'!G$9:G$25,MATCH('Print View'!$A65,'Impact Indicators - Section B'!$A$9:$A$25,0))&lt;&gt;"",INDEX('Impact Indicators - Section B'!G$9:G$25,MATCH('Print View'!$A65,'Impact Indicators - Section B'!$A$9:$A$25,0)),""),"")</f>
        <v/>
      </c>
      <c r="H65" s="656" t="str">
        <f>IFERROR(IF(INDEX('Impact Indicators - Section B'!H$9:H$25,MATCH('Print View'!$A65,'Impact Indicators - Section B'!$A$9:$A$25,0))&lt;&gt;"",INDEX('Impact Indicators - Section B'!H$9:H$25,MATCH('Print View'!$A65,'Impact Indicators - Section B'!$A$9:$A$25,0)),""),"")</f>
        <v/>
      </c>
      <c r="I65" s="596" t="str">
        <f>IFERROR(IF(INDEX('Impact Indicators - Section B'!Q$9:Q$25,MATCH('Print View'!$A65,'Impact Indicators - Section B'!$A$9:$A$25,0))&lt;&gt;"",INDEX('Impact Indicators - Section B'!Q$9:Q$25,MATCH('Print View'!$A65,'Impact Indicators - Section B'!$A$9:$A$25,0)),""),"")</f>
        <v/>
      </c>
      <c r="J65" s="328" t="str">
        <f t="array" ref="J65">IFERROR(IF(INDEX('Impact Indicators - Section B'!D$29:D$120,MATCH('Print View'!$A65&amp;'Print View'!$J$45,'Impact Indicators - Section B'!$A$29:$A$120&amp;'Impact Indicators - Section B'!$C$29:$C$120,0))&lt;&gt;"",INDEX('Impact Indicators - Section B'!D$29:D$120,MATCH('Print View'!$A65&amp;'Print View'!$J$45,'Impact Indicators - Section B'!$A$29:$A$120&amp;'Impact Indicators - Section B'!$C$29:$C$120,0)),""),"")</f>
        <v/>
      </c>
      <c r="K65" s="592" t="str">
        <f t="array" ref="K65">IFERROR(IF(INDEX('Impact Indicators - Section B'!F$29:F$120,MATCH('Print View'!$A65&amp;'Print View'!$J$45,'Impact Indicators - Section B'!$A$29:$A$120&amp;'Impact Indicators - Section B'!$C$29:$C$120,0))&lt;&gt;"",INDEX('Impact Indicators - Section B'!F$29:F$120,MATCH('Print View'!$A65&amp;'Print View'!$J$45,'Impact Indicators - Section B'!$A$29:$A$120&amp;'Impact Indicators - Section B'!$C$29:$C$120,0)),""),"")</f>
        <v/>
      </c>
      <c r="L65" s="594" t="str">
        <f t="array" ref="L65">IFERROR(IF(INDEX('Impact Indicators - Section B'!G$29:G$120,MATCH('Print View'!$A65&amp;'Print View'!$J$45,'Impact Indicators - Section B'!$A$29:$A$120&amp;'Impact Indicators - Section B'!$C$29:$C$120,0))&lt;&gt;"",INDEX('Impact Indicators - Section B'!G$29:G$120,MATCH('Print View'!$A65&amp;'Print View'!$J$45,'Impact Indicators - Section B'!$A$29:$A$120&amp;'Impact Indicators - Section B'!$C$29:$C$120,0)),""),"")</f>
        <v/>
      </c>
      <c r="M65" s="596" t="str">
        <f t="array" ref="M65">IFERROR(IF(INDEX('Impact Indicators - Section B'!H$29:H$120,MATCH('Print View'!$A65&amp;'Print View'!$J$45,'Impact Indicators - Section B'!$A$29:$A$120&amp;'Impact Indicators - Section B'!$C$29:$C$120,0))&lt;&gt;"",INDEX('Impact Indicators - Section B'!H$29:H$120,MATCH('Print View'!$A65&amp;'Print View'!$J$45,'Impact Indicators - Section B'!$A$29:$A$120&amp;'Impact Indicators - Section B'!$C$29:$C$120,0)),""),"")</f>
        <v/>
      </c>
      <c r="N65" s="328" t="str">
        <f t="array" ref="N65">IFERROR(IF(INDEX('Impact Indicators - Section B'!D$29:D$120,MATCH('Print View'!$A65&amp;'Print View'!$N$45,'Impact Indicators - Section B'!$A$29:$A$120&amp;'Impact Indicators - Section B'!$C$29:$C$120,0))&lt;&gt;"",INDEX('Impact Indicators - Section B'!D$29:D$120,MATCH('Print View'!$A65&amp;'Print View'!$N$45,'Impact Indicators - Section B'!$A$29:$A$120&amp;'Impact Indicators - Section B'!$C$29:$C$120,0)),""),"")</f>
        <v/>
      </c>
      <c r="O65" s="592" t="str">
        <f t="array" ref="O65">IFERROR(IF(INDEX('Impact Indicators - Section B'!J$29:J$120,MATCH('Print View'!$A65&amp;'Print View'!$N$45,'Impact Indicators - Section B'!$A$29:$A$120&amp;'Impact Indicators - Section B'!$C$29:$C$120,0))&lt;&gt;"",INDEX('Impact Indicators - Section B'!J$29:J$120,MATCH('Print View'!$A65&amp;'Print View'!$N$45,'Impact Indicators - Section B'!$A$29:$A$120&amp;'Impact Indicators - Section B'!$C$29:$C$120,0)),""),"")</f>
        <v>a1Y36000002qELzEAM</v>
      </c>
      <c r="P65" s="594" t="b">
        <f t="array" ref="P65">IFERROR(IF(INDEX('Impact Indicators - Section B'!K$29:K$120,MATCH('Print View'!$A65&amp;'Print View'!$N$45,'Impact Indicators - Section B'!$A$29:$A$120&amp;'Impact Indicators - Section B'!$C$29:$C$120,0))&lt;&gt;"",INDEX('Impact Indicators - Section B'!K$29:K$120,MATCH('Print View'!$A65&amp;'Print View'!$N$45,'Impact Indicators - Section B'!$A$29:$A$120&amp;'Impact Indicators - Section B'!$C$29:$C$120,0)),""),"")</f>
        <v>0</v>
      </c>
      <c r="Q65" s="596" t="str">
        <f t="array" ref="Q65">IFERROR(IF(INDEX('Impact Indicators - Section B'!L$29:L$120,MATCH('Print View'!$A65&amp;'Print View'!$N63,'Impact Indicators - Section B'!$A$29:$A$120&amp;'Impact Indicators - Section B'!$C$29:$C$120,0))&lt;&gt;"",INDEX('Impact Indicators - Section B'!L$29:L$120,MATCH('Print View'!$A65&amp;'Print View'!$N$45,'Impact Indicators - Section B'!$A$29:$A$120&amp;'Impact Indicators - Section B'!$C$29:$C$120,0)),""),"")</f>
        <v>a1Y36000002qELzEAM</v>
      </c>
      <c r="R65" s="328" t="str">
        <f t="array" ref="R65">IFERROR(IF(INDEX('Impact Indicators - Section B'!D$29:D$120,MATCH('Print View'!$A65&amp;'Print View'!$R$45,'Impact Indicators - Section B'!$A$29:$A$120&amp;'Impact Indicators - Section B'!$C$29:$C$120,0))&lt;&gt;"",INDEX('Impact Indicators - Section B'!D$29:D$120,MATCH('Print View'!$A65&amp;'Print View'!$R$45,'Impact Indicators - Section B'!$A$29:$A$120&amp;'Impact Indicators - Section B'!$C$29:$C$120,0)),""),"")</f>
        <v/>
      </c>
      <c r="S65" s="592" t="str">
        <f t="array" ref="S65">IFERROR(IF(INDEX('Impact Indicators - Section B'!J$29:J$120,MATCH('Print View'!$A65&amp;'Print View'!$R$45,'Impact Indicators - Section B'!$A$29:$A$120&amp;'Impact Indicators - Section B'!$C$29:$C$120,0))&lt;&gt;"",INDEX('Impact Indicators - Section B'!J$29:J$120,MATCH('Print View'!$A65&amp;'Print View'!$R$45,'Impact Indicators - Section B'!$A$29:$A$120&amp;'Impact Indicators - Section B'!$C$29:$C$120,0)),""),"")</f>
        <v>a1Y36000002qEM0EAM</v>
      </c>
      <c r="T65" s="594" t="b">
        <f t="array" ref="T65">IFERROR(IF(INDEX('Impact Indicators - Section B'!K$29:K$120,MATCH('Print View'!$A65&amp;'Print View'!$R$45,'Impact Indicators - Section B'!$A$29:$A$120&amp;'Impact Indicators - Section B'!$C$29:$C$120,0))&lt;&gt;"",INDEX('Impact Indicators - Section B'!K$29:K$120,MATCH('Print View'!$A65&amp;'Print View'!$R$45,'Impact Indicators - Section B'!$A$29:$A$120&amp;'Impact Indicators - Section B'!$C$29:$C$120,0)),""),"")</f>
        <v>0</v>
      </c>
      <c r="U65" s="596" t="str">
        <f t="array" ref="U65">IFERROR(IF(INDEX('Impact Indicators - Section B'!L$29:L$120,MATCH('Print View'!$A65&amp;'Print View'!$R63,'Impact Indicators - Section B'!$A$29:$A$120&amp;'Impact Indicators - Section B'!$C$29:$C$120,0))&lt;&gt;"",INDEX('Impact Indicators - Section B'!L$29:L$120,MATCH('Print View'!$A65&amp;'Print View'!$R$45,'Impact Indicators - Section B'!$A$29:$A$120&amp;'Impact Indicators - Section B'!$C$29:$C$120,0)),""),"")</f>
        <v>a1Y36000002qEM0EAM</v>
      </c>
      <c r="V65" s="328" t="str">
        <f t="array" ref="V65">IFERROR(IF(INDEX('Impact Indicators - Section B'!D$29:D$120,MATCH('Print View'!$A65&amp;'Print View'!$V$45,'Impact Indicators - Section B'!$A$29:$A$120&amp;'Impact Indicators - Section B'!$C$29:$C$120,0))&lt;&gt;"",INDEX('Impact Indicators - Section B'!D$29:D$120,MATCH('Print View'!$A65&amp;'Print View'!$V$45,'Impact Indicators - Section B'!$A$29:$A$120&amp;'Impact Indicators - Section B'!$C$29:$C$120,0)),""),"")</f>
        <v/>
      </c>
      <c r="W65" s="592" t="str">
        <f t="array" ref="W65">IFERROR(IF(INDEX('Impact Indicators - Section B'!J$29:J$120,MATCH('Print View'!$A65&amp;'Print View'!$V$45,'Impact Indicators - Section B'!$A$29:$A$120&amp;'Impact Indicators - Section B'!$C$29:$C$120,0))&lt;&gt;"",INDEX('Impact Indicators - Section B'!J$29:J$120,MATCH('Print View'!$A65&amp;'Print View'!$V$45,'Impact Indicators - Section B'!$A$29:$A$120&amp;'Impact Indicators - Section B'!$C$29:$C$120,0)),""),"")</f>
        <v/>
      </c>
      <c r="X65" s="594" t="str">
        <f t="array" ref="X65">IFERROR(IF(INDEX('Impact Indicators - Section B'!K$29:K$120,MATCH('Print View'!$A65&amp;'Print View'!$V$45,'Impact Indicators - Section B'!$A$29:$A$120&amp;'Impact Indicators - Section B'!$C$29:$C$120,0))&lt;&gt;"",INDEX('Impact Indicators - Section B'!K$29:K$120,MATCH('Print View'!$A65&amp;'Print View'!$V$45,'Impact Indicators - Section B'!$A$29:$A$120&amp;'Impact Indicators - Section B'!$C$29:$C$120,0)),""),"")</f>
        <v/>
      </c>
      <c r="Y65" s="596" t="str">
        <f t="array" ref="Y65">IFERROR(IF(INDEX('Impact Indicators - Section B'!L$29:L$120,MATCH('Print View'!$A65&amp;'Print View'!$V63,'Impact Indicators - Section B'!$A$29:$A$120&amp;'Impact Indicators - Section B'!$C$29:$C$120,0))&lt;&gt;"",INDEX('Impact Indicators - Section B'!L$29:L$120,MATCH('Print View'!$A65&amp;'Print View'!$V$45,'Impact Indicators - Section B'!$A$29:$A$120&amp;'Impact Indicators - Section B'!$C$29:$C$120,0)),""),"")</f>
        <v/>
      </c>
      <c r="Z65" s="328" t="str">
        <f t="array" ref="Z65">IFERROR(IF(INDEX('Impact Indicators - Section B'!D$29:D$120,MATCH('Print View'!$A65&amp;'Print View'!$Z$45,'Impact Indicators - Section B'!$A$29:$A$120&amp;'Impact Indicators - Section B'!$C$29:$C$120,0))&lt;&gt;"",INDEX('Impact Indicators - Section B'!D$29:D$120,MATCH('Print View'!$A65&amp;'Print View'!$Z$45,'Impact Indicators - Section B'!$A$29:$A$120&amp;'Impact Indicators - Section B'!$C$29:$C$120,0)),""),"")</f>
        <v/>
      </c>
      <c r="AA65" s="592" t="str">
        <f t="array" ref="AA65">IFERROR(IF(INDEX('Impact Indicators - Section B'!J$29:J$120,MATCH('Print View'!$A65&amp;'Print View'!$Z$45,'Impact Indicators - Section B'!$A$29:$A$120&amp;'Impact Indicators - Section B'!$C$29:$C$120,0))&lt;&gt;"",INDEX('Impact Indicators - Section B'!J$29:J$120,MATCH('Print View'!$A65&amp;'Print View'!$Z$45,'Impact Indicators - Section B'!$A$29:$A$120&amp;'Impact Indicators - Section B'!$C$29:$C$120,0)),""),"")</f>
        <v/>
      </c>
      <c r="AB65" s="594" t="str">
        <f t="array" ref="AB65">IFERROR(IF(INDEX('Impact Indicators - Section B'!K$29:K$120,MATCH('Print View'!$A65&amp;'Print View'!$Z$45,'Impact Indicators - Section B'!$A$29:$A$120&amp;'Impact Indicators - Section B'!$C$29:$C$120,0))&lt;&gt;"",INDEX('Impact Indicators - Section B'!K$29:K$120,MATCH('Print View'!$A65&amp;'Print View'!$Z$45,'Impact Indicators - Section B'!$A$29:$A$120&amp;'Impact Indicators - Section B'!$C$29:$C$120,0)),""),"")</f>
        <v/>
      </c>
      <c r="AC65" s="596" t="str">
        <f t="array" ref="AC65">IFERROR(IF(INDEX('Impact Indicators - Section B'!L$29:L$120,MATCH('Print View'!$A65&amp;'Print View'!$Z63,'Impact Indicators - Section B'!$A$29:$A$120&amp;'Impact Indicators - Section B'!$C$29:$C$120,0))&lt;&gt;"",INDEX('Impact Indicators - Section B'!L$29:L$120,MATCH('Print View'!$A65&amp;'Print View'!$Z$45,'Impact Indicators - Section B'!$A$29:$A$120&amp;'Impact Indicators - Section B'!$C$29:$C$120,0)),""),"")</f>
        <v/>
      </c>
      <c r="AD65" s="329"/>
      <c r="AE65" s="330"/>
      <c r="AF65" s="330"/>
      <c r="AG65" s="330"/>
      <c r="AH65" s="330"/>
      <c r="AI65" s="330"/>
      <c r="AJ65" s="331"/>
    </row>
    <row r="66" spans="1:36" s="227" customFormat="1" ht="60" customHeight="1" x14ac:dyDescent="0.4">
      <c r="A66" s="652"/>
      <c r="B66" s="657"/>
      <c r="C66" s="657"/>
      <c r="D66" s="657"/>
      <c r="E66" s="657"/>
      <c r="F66" s="657"/>
      <c r="G66" s="657"/>
      <c r="H66" s="657"/>
      <c r="I66" s="597"/>
      <c r="J66" s="332" t="str">
        <f t="array" ref="J66">IFERROR(IF(INDEX('Impact Indicators - Section B'!E$29:E$120,MATCH('Print View'!$A65&amp;'Print View'!$J$45,'Impact Indicators - Section B'!$A$29:$A$120&amp;'Impact Indicators - Section B'!$C$29:$C$120,0))&lt;&gt;"",INDEX('Impact Indicators - Section B'!E$29:E$120,MATCH('Print View'!$A65&amp;'Print View'!$J$45,'Impact Indicators - Section B'!$A$29:$A$120&amp;'Impact Indicators - Section B'!$C$29:$C$120,0)),""),"")</f>
        <v/>
      </c>
      <c r="K66" s="593"/>
      <c r="L66" s="595"/>
      <c r="M66" s="597"/>
      <c r="N66" s="332" t="str">
        <f t="array" ref="N66">IFERROR(IF(INDEX('Impact Indicators - Section B'!E$29:E$120,MATCH('Print View'!$A65&amp;'Print View'!$N$45,'Impact Indicators - Section B'!$A$29:$A$120&amp;'Impact Indicators - Section B'!$C$29:$C$120,0))&lt;&gt;"",INDEX('Impact Indicators - Section B'!E$29:E$120,MATCH('Print View'!$A65&amp;'Print View'!$N$45,'Impact Indicators - Section B'!$A$29:$A$120&amp;'Impact Indicators - Section B'!$C$29:$C$120,0)),""),"")</f>
        <v/>
      </c>
      <c r="O66" s="593"/>
      <c r="P66" s="595"/>
      <c r="Q66" s="597"/>
      <c r="R66" s="332" t="str">
        <f t="array" ref="R66">IFERROR(IF(INDEX('Impact Indicators - Section B'!E$29:E$120,MATCH('Print View'!$A65&amp;'Print View'!$N$45,'Impact Indicators - Section B'!$A$29:$A$120&amp;'Impact Indicators - Section B'!$C$29:$C$120,0))&lt;&gt;"",INDEX('Impact Indicators - Section B'!E$29:E$120,MATCH('Print View'!$A65&amp;'Print View'!$N$45,'Impact Indicators - Section B'!$A$29:$A$120&amp;'Impact Indicators - Section B'!$C$29:$C$120,0)),""),"")</f>
        <v/>
      </c>
      <c r="S66" s="593"/>
      <c r="T66" s="595"/>
      <c r="U66" s="597"/>
      <c r="V66" s="332" t="str">
        <f t="array" ref="V66">IFERROR(IF(INDEX('Impact Indicators - Section B'!E$29:E$120,MATCH('Print View'!$A65&amp;'Print View'!$V$45,'Impact Indicators - Section B'!$A$29:$A$120&amp;'Impact Indicators - Section B'!$C$29:$C$120,0))&lt;&gt;"",INDEX('Impact Indicators - Section B'!E$29:E$120,MATCH('Print View'!$A65&amp;'Print View'!$V$45,'Impact Indicators - Section B'!$A$29:$A$120&amp;'Impact Indicators - Section B'!$C$29:$C$120,0)),""),"")</f>
        <v/>
      </c>
      <c r="W66" s="593"/>
      <c r="X66" s="595"/>
      <c r="Y66" s="597"/>
      <c r="Z66" s="332" t="str">
        <f t="array" ref="Z66">IFERROR(IF(INDEX('Impact Indicators - Section B'!E$29:E$120,MATCH('Print View'!$A65&amp;'Print View'!$Z$45,'Impact Indicators - Section B'!$A$29:$A$120&amp;'Impact Indicators - Section B'!$C$29:$C$120,0))&lt;&gt;"",INDEX('Impact Indicators - Section B'!E$29:E$120,MATCH('Print View'!$A65&amp;'Print View'!$Z$45,'Impact Indicators - Section B'!$A$29:$A$120&amp;'Impact Indicators - Section B'!$C$29:$C$120,0)),""),"")</f>
        <v/>
      </c>
      <c r="AA66" s="593"/>
      <c r="AB66" s="595"/>
      <c r="AC66" s="597"/>
      <c r="AD66" s="333"/>
      <c r="AE66" s="334"/>
      <c r="AF66" s="334"/>
      <c r="AG66" s="334"/>
      <c r="AH66" s="334"/>
      <c r="AI66" s="334"/>
      <c r="AJ66" s="335"/>
    </row>
    <row r="67" spans="1:36" s="227" customFormat="1" ht="60" customHeight="1" x14ac:dyDescent="0.4">
      <c r="A67" s="653">
        <v>11</v>
      </c>
      <c r="B67" s="649" t="str">
        <f>IFERROR(IF(INDEX('Impact Indicators - Section B'!B$9:B$25,MATCH('Print View'!$A67,'Impact Indicators - Section B'!$A$9:$A$25,0))&lt;&gt;"",INDEX('Impact Indicators - Section B'!B$9:B$25,MATCH('Print View'!$A67,'Impact Indicators - Section B'!$A$9:$A$25,0)),""),"")</f>
        <v/>
      </c>
      <c r="C67" s="649" t="str">
        <f>IFERROR(IF(INDEX('Impact Indicators - Section B'!C$9:C$25,MATCH('Print View'!$A67,'Impact Indicators - Section B'!$A$9:$A$25,0))&lt;&gt;"",INDEX('Impact Indicators - Section B'!C$9:C$25,MATCH('Print View'!$A67,'Impact Indicators - Section B'!$A$9:$A$25,0)),""),"")</f>
        <v/>
      </c>
      <c r="D67" s="649" t="str">
        <f>IFERROR(IF(INDEX('Impact Indicators - Section B'!D$9:D$25,MATCH('Print View'!$A67,'Impact Indicators - Section B'!$A$9:$A$25,0))&lt;&gt;"",INDEX('Impact Indicators - Section B'!D$9:D$25,MATCH('Print View'!$A67,'Impact Indicators - Section B'!$A$9:$A$25,0)),""),"")</f>
        <v/>
      </c>
      <c r="E67" s="649" t="str">
        <f>IFERROR(IF(INDEX('Impact Indicators - Section B'!E$9:E$25,MATCH('Print View'!$A67,'Impact Indicators - Section B'!$A$9:$A$25,0))&lt;&gt;"",INDEX('Impact Indicators - Section B'!E$9:E$25,MATCH('Print View'!$A67,'Impact Indicators - Section B'!$A$9:$A$25,0)),""),"")</f>
        <v/>
      </c>
      <c r="F67" s="649" t="str">
        <f>IFERROR(IF(INDEX('Impact Indicators - Section B'!F$9:F$25,MATCH('Print View'!$A67,'Impact Indicators - Section B'!$A$9:$A$25,0))&lt;&gt;"",INDEX('Impact Indicators - Section B'!F$9:F$25,MATCH('Print View'!$A67,'Impact Indicators - Section B'!$A$9:$A$25,0)),""),"")</f>
        <v/>
      </c>
      <c r="G67" s="649" t="str">
        <f>IFERROR(IF(INDEX('Impact Indicators - Section B'!G$9:G$25,MATCH('Print View'!$A67,'Impact Indicators - Section B'!$A$9:$A$25,0))&lt;&gt;"",INDEX('Impact Indicators - Section B'!G$9:G$25,MATCH('Print View'!$A67,'Impact Indicators - Section B'!$A$9:$A$25,0)),""),"")</f>
        <v/>
      </c>
      <c r="H67" s="678" t="str">
        <f>IFERROR(IF(INDEX('Impact Indicators - Section B'!H$9:H$25,MATCH('Print View'!$A67,'Impact Indicators - Section B'!$A$9:$A$25,0))&lt;&gt;"",INDEX('Impact Indicators - Section B'!H$9:H$25,MATCH('Print View'!$A67,'Impact Indicators - Section B'!$A$9:$A$25,0)),""),"")</f>
        <v/>
      </c>
      <c r="I67" s="605" t="str">
        <f>IFERROR(IF(INDEX('Impact Indicators - Section B'!Q$9:Q$25,MATCH('Print View'!$A67,'Impact Indicators - Section B'!$A$9:$A$25,0))&lt;&gt;"",INDEX('Impact Indicators - Section B'!Q$9:Q$25,MATCH('Print View'!$A67,'Impact Indicators - Section B'!$A$9:$A$25,0)),""),"")</f>
        <v/>
      </c>
      <c r="J67" s="336" t="str">
        <f t="array" ref="J67">IFERROR(IF(INDEX('Impact Indicators - Section B'!D$29:D$120,MATCH('Print View'!$A67&amp;'Print View'!$J$45,'Impact Indicators - Section B'!$A$29:$A$120&amp;'Impact Indicators - Section B'!$C$29:$C$120,0))&lt;&gt;"",INDEX('Impact Indicators - Section B'!D$29:D$120,MATCH('Print View'!$A67&amp;'Print View'!$J$45,'Impact Indicators - Section B'!$A$29:$A$120&amp;'Impact Indicators - Section B'!$C$29:$C$120,0)),""),"")</f>
        <v/>
      </c>
      <c r="K67" s="601" t="str">
        <f t="array" ref="K67">IFERROR(IF(INDEX('Impact Indicators - Section B'!F$29:F$120,MATCH('Print View'!$A67&amp;'Print View'!$J$45,'Impact Indicators - Section B'!$A$29:$A$120&amp;'Impact Indicators - Section B'!$C$29:$C$120,0))&lt;&gt;"",INDEX('Impact Indicators - Section B'!F$29:F$120,MATCH('Print View'!$A67&amp;'Print View'!$J$45,'Impact Indicators - Section B'!$A$29:$A$120&amp;'Impact Indicators - Section B'!$C$29:$C$120,0)),""),"")</f>
        <v/>
      </c>
      <c r="L67" s="603" t="str">
        <f t="array" ref="L67">IFERROR(IF(INDEX('Impact Indicators - Section B'!G$29:G$120,MATCH('Print View'!$A67&amp;'Print View'!$J$45,'Impact Indicators - Section B'!$A$29:$A$120&amp;'Impact Indicators - Section B'!$C$29:$C$120,0))&lt;&gt;"",INDEX('Impact Indicators - Section B'!G$29:G$120,MATCH('Print View'!$A67&amp;'Print View'!$J$45,'Impact Indicators - Section B'!$A$29:$A$120&amp;'Impact Indicators - Section B'!$C$29:$C$120,0)),""),"")</f>
        <v/>
      </c>
      <c r="M67" s="605" t="str">
        <f t="array" ref="M67">IFERROR(IF(INDEX('Impact Indicators - Section B'!H$29:H$120,MATCH('Print View'!$A67&amp;'Print View'!$J$45,'Impact Indicators - Section B'!$A$29:$A$120&amp;'Impact Indicators - Section B'!$C$29:$C$120,0))&lt;&gt;"",INDEX('Impact Indicators - Section B'!H$29:H$120,MATCH('Print View'!$A67&amp;'Print View'!$J$45,'Impact Indicators - Section B'!$A$29:$A$120&amp;'Impact Indicators - Section B'!$C$29:$C$120,0)),""),"")</f>
        <v/>
      </c>
      <c r="N67" s="336" t="str">
        <f t="array" ref="N67">IFERROR(IF(INDEX('Impact Indicators - Section B'!D$29:D$120,MATCH('Print View'!$A67&amp;'Print View'!$N$45,'Impact Indicators - Section B'!$A$29:$A$120&amp;'Impact Indicators - Section B'!$C$29:$C$120,0))&lt;&gt;"",INDEX('Impact Indicators - Section B'!D$29:D$120,MATCH('Print View'!$A67&amp;'Print View'!$N$45,'Impact Indicators - Section B'!$A$29:$A$120&amp;'Impact Indicators - Section B'!$C$29:$C$120,0)),""),"")</f>
        <v/>
      </c>
      <c r="O67" s="601" t="str">
        <f t="array" ref="O67">IFERROR(IF(INDEX('Impact Indicators - Section B'!J$29:J$120,MATCH('Print View'!$A67&amp;'Print View'!$N$45,'Impact Indicators - Section B'!$A$29:$A$120&amp;'Impact Indicators - Section B'!$C$29:$C$120,0))&lt;&gt;"",INDEX('Impact Indicators - Section B'!J$29:J$120,MATCH('Print View'!$A67&amp;'Print View'!$N$45,'Impact Indicators - Section B'!$A$29:$A$120&amp;'Impact Indicators - Section B'!$C$29:$C$120,0)),""),"")</f>
        <v>a1Y36000002qELzEAM</v>
      </c>
      <c r="P67" s="603" t="b">
        <f t="array" ref="P67">IFERROR(IF(INDEX('Impact Indicators - Section B'!K$29:K$120,MATCH('Print View'!$A67&amp;'Print View'!$N$45,'Impact Indicators - Section B'!$A$29:$A$120&amp;'Impact Indicators - Section B'!$C$29:$C$120,0))&lt;&gt;"",INDEX('Impact Indicators - Section B'!K$29:K$120,MATCH('Print View'!$A67&amp;'Print View'!$N$45,'Impact Indicators - Section B'!$A$29:$A$120&amp;'Impact Indicators - Section B'!$C$29:$C$120,0)),""),"")</f>
        <v>0</v>
      </c>
      <c r="Q67" s="605" t="str">
        <f t="array" ref="Q67">IFERROR(IF(INDEX('Impact Indicators - Section B'!L$29:L$120,MATCH('Print View'!$A67&amp;'Print View'!$N65,'Impact Indicators - Section B'!$A$29:$A$120&amp;'Impact Indicators - Section B'!$C$29:$C$120,0))&lt;&gt;"",INDEX('Impact Indicators - Section B'!L$29:L$120,MATCH('Print View'!$A67&amp;'Print View'!$N$45,'Impact Indicators - Section B'!$A$29:$A$120&amp;'Impact Indicators - Section B'!$C$29:$C$120,0)),""),"")</f>
        <v>a1Y36000002qELzEAM</v>
      </c>
      <c r="R67" s="336" t="str">
        <f t="array" ref="R67">IFERROR(IF(INDEX('Impact Indicators - Section B'!D$29:D$120,MATCH('Print View'!$A67&amp;'Print View'!$R$45,'Impact Indicators - Section B'!$A$29:$A$120&amp;'Impact Indicators - Section B'!$C$29:$C$120,0))&lt;&gt;"",INDEX('Impact Indicators - Section B'!D$29:D$120,MATCH('Print View'!$A67&amp;'Print View'!$R$45,'Impact Indicators - Section B'!$A$29:$A$120&amp;'Impact Indicators - Section B'!$C$29:$C$120,0)),""),"")</f>
        <v/>
      </c>
      <c r="S67" s="601" t="str">
        <f t="array" ref="S67">IFERROR(IF(INDEX('Impact Indicators - Section B'!J$29:J$120,MATCH('Print View'!$A67&amp;'Print View'!$R$45,'Impact Indicators - Section B'!$A$29:$A$120&amp;'Impact Indicators - Section B'!$C$29:$C$120,0))&lt;&gt;"",INDEX('Impact Indicators - Section B'!J$29:J$120,MATCH('Print View'!$A67&amp;'Print View'!$R$45,'Impact Indicators - Section B'!$A$29:$A$120&amp;'Impact Indicators - Section B'!$C$29:$C$120,0)),""),"")</f>
        <v>a1Y36000002qEM0EAM</v>
      </c>
      <c r="T67" s="603" t="b">
        <f t="array" ref="T67">IFERROR(IF(INDEX('Impact Indicators - Section B'!K$29:K$120,MATCH('Print View'!$A67&amp;'Print View'!$R$45,'Impact Indicators - Section B'!$A$29:$A$120&amp;'Impact Indicators - Section B'!$C$29:$C$120,0))&lt;&gt;"",INDEX('Impact Indicators - Section B'!K$29:K$120,MATCH('Print View'!$A67&amp;'Print View'!$R$45,'Impact Indicators - Section B'!$A$29:$A$120&amp;'Impact Indicators - Section B'!$C$29:$C$120,0)),""),"")</f>
        <v>0</v>
      </c>
      <c r="U67" s="605" t="str">
        <f t="array" ref="U67">IFERROR(IF(INDEX('Impact Indicators - Section B'!L$29:L$120,MATCH('Print View'!$A67&amp;'Print View'!$R65,'Impact Indicators - Section B'!$A$29:$A$120&amp;'Impact Indicators - Section B'!$C$29:$C$120,0))&lt;&gt;"",INDEX('Impact Indicators - Section B'!L$29:L$120,MATCH('Print View'!$A67&amp;'Print View'!$R$45,'Impact Indicators - Section B'!$A$29:$A$120&amp;'Impact Indicators - Section B'!$C$29:$C$120,0)),""),"")</f>
        <v>a1Y36000002qEM0EAM</v>
      </c>
      <c r="V67" s="336" t="str">
        <f t="array" ref="V67">IFERROR(IF(INDEX('Impact Indicators - Section B'!D$29:D$120,MATCH('Print View'!$A67&amp;'Print View'!$V$45,'Impact Indicators - Section B'!$A$29:$A$120&amp;'Impact Indicators - Section B'!$C$29:$C$120,0))&lt;&gt;"",INDEX('Impact Indicators - Section B'!D$29:D$120,MATCH('Print View'!$A67&amp;'Print View'!$V$45,'Impact Indicators - Section B'!$A$29:$A$120&amp;'Impact Indicators - Section B'!$C$29:$C$120,0)),""),"")</f>
        <v/>
      </c>
      <c r="W67" s="601" t="str">
        <f t="array" ref="W67">IFERROR(IF(INDEX('Impact Indicators - Section B'!J$29:J$120,MATCH('Print View'!$A67&amp;'Print View'!$V$45,'Impact Indicators - Section B'!$A$29:$A$120&amp;'Impact Indicators - Section B'!$C$29:$C$120,0))&lt;&gt;"",INDEX('Impact Indicators - Section B'!J$29:J$120,MATCH('Print View'!$A67&amp;'Print View'!$V$45,'Impact Indicators - Section B'!$A$29:$A$120&amp;'Impact Indicators - Section B'!$C$29:$C$120,0)),""),"")</f>
        <v/>
      </c>
      <c r="X67" s="603" t="str">
        <f t="array" ref="X67">IFERROR(IF(INDEX('Impact Indicators - Section B'!K$29:K$120,MATCH('Print View'!$A67&amp;'Print View'!$V$45,'Impact Indicators - Section B'!$A$29:$A$120&amp;'Impact Indicators - Section B'!$C$29:$C$120,0))&lt;&gt;"",INDEX('Impact Indicators - Section B'!K$29:K$120,MATCH('Print View'!$A67&amp;'Print View'!$V$45,'Impact Indicators - Section B'!$A$29:$A$120&amp;'Impact Indicators - Section B'!$C$29:$C$120,0)),""),"")</f>
        <v/>
      </c>
      <c r="Y67" s="605" t="str">
        <f t="array" ref="Y67">IFERROR(IF(INDEX('Impact Indicators - Section B'!L$29:L$120,MATCH('Print View'!$A67&amp;'Print View'!$V65,'Impact Indicators - Section B'!$A$29:$A$120&amp;'Impact Indicators - Section B'!$C$29:$C$120,0))&lt;&gt;"",INDEX('Impact Indicators - Section B'!L$29:L$120,MATCH('Print View'!$A67&amp;'Print View'!$V$45,'Impact Indicators - Section B'!$A$29:$A$120&amp;'Impact Indicators - Section B'!$C$29:$C$120,0)),""),"")</f>
        <v/>
      </c>
      <c r="Z67" s="336" t="str">
        <f t="array" ref="Z67">IFERROR(IF(INDEX('Impact Indicators - Section B'!D$29:D$120,MATCH('Print View'!$A67&amp;'Print View'!$Z$45,'Impact Indicators - Section B'!$A$29:$A$120&amp;'Impact Indicators - Section B'!$C$29:$C$120,0))&lt;&gt;"",INDEX('Impact Indicators - Section B'!D$29:D$120,MATCH('Print View'!$A67&amp;'Print View'!$Z$45,'Impact Indicators - Section B'!$A$29:$A$120&amp;'Impact Indicators - Section B'!$C$29:$C$120,0)),""),"")</f>
        <v/>
      </c>
      <c r="AA67" s="601" t="str">
        <f t="array" ref="AA67">IFERROR(IF(INDEX('Impact Indicators - Section B'!J$29:J$120,MATCH('Print View'!$A67&amp;'Print View'!$Z$45,'Impact Indicators - Section B'!$A$29:$A$120&amp;'Impact Indicators - Section B'!$C$29:$C$120,0))&lt;&gt;"",INDEX('Impact Indicators - Section B'!J$29:J$120,MATCH('Print View'!$A67&amp;'Print View'!$Z$45,'Impact Indicators - Section B'!$A$29:$A$120&amp;'Impact Indicators - Section B'!$C$29:$C$120,0)),""),"")</f>
        <v/>
      </c>
      <c r="AB67" s="603" t="str">
        <f t="array" ref="AB67">IFERROR(IF(INDEX('Impact Indicators - Section B'!K$29:K$120,MATCH('Print View'!$A67&amp;'Print View'!$Z$45,'Impact Indicators - Section B'!$A$29:$A$120&amp;'Impact Indicators - Section B'!$C$29:$C$120,0))&lt;&gt;"",INDEX('Impact Indicators - Section B'!K$29:K$120,MATCH('Print View'!$A67&amp;'Print View'!$Z$45,'Impact Indicators - Section B'!$A$29:$A$120&amp;'Impact Indicators - Section B'!$C$29:$C$120,0)),""),"")</f>
        <v/>
      </c>
      <c r="AC67" s="605" t="str">
        <f t="array" ref="AC67">IFERROR(IF(INDEX('Impact Indicators - Section B'!L$29:L$120,MATCH('Print View'!$A67&amp;'Print View'!$Z65,'Impact Indicators - Section B'!$A$29:$A$120&amp;'Impact Indicators - Section B'!$C$29:$C$120,0))&lt;&gt;"",INDEX('Impact Indicators - Section B'!L$29:L$120,MATCH('Print View'!$A67&amp;'Print View'!$Z$45,'Impact Indicators - Section B'!$A$29:$A$120&amp;'Impact Indicators - Section B'!$C$29:$C$120,0)),""),"")</f>
        <v/>
      </c>
      <c r="AD67" s="321"/>
      <c r="AE67" s="322"/>
      <c r="AF67" s="322"/>
      <c r="AG67" s="322"/>
      <c r="AH67" s="322"/>
      <c r="AI67" s="322"/>
      <c r="AJ67" s="680"/>
    </row>
    <row r="68" spans="1:36" s="227" customFormat="1" ht="60" customHeight="1" x14ac:dyDescent="0.4">
      <c r="A68" s="653"/>
      <c r="B68" s="650"/>
      <c r="C68" s="650"/>
      <c r="D68" s="650"/>
      <c r="E68" s="650"/>
      <c r="F68" s="650"/>
      <c r="G68" s="650"/>
      <c r="H68" s="679"/>
      <c r="I68" s="606"/>
      <c r="J68" s="324" t="str">
        <f t="array" ref="J68">IFERROR(IF(INDEX('Impact Indicators - Section B'!E$29:E$120,MATCH('Print View'!$A67&amp;'Print View'!$J$45,'Impact Indicators - Section B'!$A$29:$A$120&amp;'Impact Indicators - Section B'!$C$29:$C$120,0))&lt;&gt;"",INDEX('Impact Indicators - Section B'!E$29:E$120,MATCH('Print View'!$A67&amp;'Print View'!$J$45,'Impact Indicators - Section B'!$A$29:$A$120&amp;'Impact Indicators - Section B'!$C$29:$C$120,0)),""),"")</f>
        <v/>
      </c>
      <c r="K68" s="602"/>
      <c r="L68" s="604"/>
      <c r="M68" s="606"/>
      <c r="N68" s="324" t="str">
        <f t="array" ref="N68">IFERROR(IF(INDEX('Impact Indicators - Section B'!E$29:E$120,MATCH('Print View'!$A67&amp;'Print View'!$N$45,'Impact Indicators - Section B'!$A$29:$A$120&amp;'Impact Indicators - Section B'!$C$29:$C$120,0))&lt;&gt;"",INDEX('Impact Indicators - Section B'!E$29:E$120,MATCH('Print View'!$A67&amp;'Print View'!$N$45,'Impact Indicators - Section B'!$A$29:$A$120&amp;'Impact Indicators - Section B'!$C$29:$C$120,0)),""),"")</f>
        <v/>
      </c>
      <c r="O68" s="602"/>
      <c r="P68" s="604"/>
      <c r="Q68" s="606"/>
      <c r="R68" s="324" t="str">
        <f t="array" ref="R68">IFERROR(IF(INDEX('Impact Indicators - Section B'!E$29:E$120,MATCH('Print View'!$A67&amp;'Print View'!$N$45,'Impact Indicators - Section B'!$A$29:$A$120&amp;'Impact Indicators - Section B'!$C$29:$C$120,0))&lt;&gt;"",INDEX('Impact Indicators - Section B'!E$29:E$120,MATCH('Print View'!$A67&amp;'Print View'!$N$45,'Impact Indicators - Section B'!$A$29:$A$120&amp;'Impact Indicators - Section B'!$C$29:$C$120,0)),""),"")</f>
        <v/>
      </c>
      <c r="S68" s="602"/>
      <c r="T68" s="604"/>
      <c r="U68" s="606"/>
      <c r="V68" s="324" t="str">
        <f t="array" ref="V68">IFERROR(IF(INDEX('Impact Indicators - Section B'!E$29:E$120,MATCH('Print View'!$A67&amp;'Print View'!$V$45,'Impact Indicators - Section B'!$A$29:$A$120&amp;'Impact Indicators - Section B'!$C$29:$C$120,0))&lt;&gt;"",INDEX('Impact Indicators - Section B'!E$29:E$120,MATCH('Print View'!$A67&amp;'Print View'!$V$45,'Impact Indicators - Section B'!$A$29:$A$120&amp;'Impact Indicators - Section B'!$C$29:$C$120,0)),""),"")</f>
        <v/>
      </c>
      <c r="W68" s="602"/>
      <c r="X68" s="604"/>
      <c r="Y68" s="606"/>
      <c r="Z68" s="324" t="str">
        <f t="array" ref="Z68">IFERROR(IF(INDEX('Impact Indicators - Section B'!E$29:E$120,MATCH('Print View'!$A67&amp;'Print View'!$Z$45,'Impact Indicators - Section B'!$A$29:$A$120&amp;'Impact Indicators - Section B'!$C$29:$C$120,0))&lt;&gt;"",INDEX('Impact Indicators - Section B'!E$29:E$120,MATCH('Print View'!$A67&amp;'Print View'!$Z$45,'Impact Indicators - Section B'!$A$29:$A$120&amp;'Impact Indicators - Section B'!$C$29:$C$120,0)),""),"")</f>
        <v/>
      </c>
      <c r="AA68" s="602"/>
      <c r="AB68" s="604"/>
      <c r="AC68" s="606"/>
      <c r="AD68" s="325"/>
      <c r="AE68" s="326"/>
      <c r="AF68" s="326"/>
      <c r="AG68" s="326"/>
      <c r="AH68" s="326"/>
      <c r="AI68" s="322"/>
      <c r="AJ68" s="680"/>
    </row>
    <row r="69" spans="1:36" s="227" customFormat="1" ht="60" customHeight="1" x14ac:dyDescent="0.4">
      <c r="A69" s="652">
        <v>12</v>
      </c>
      <c r="B69" s="656" t="str">
        <f>IFERROR(IF(INDEX('Impact Indicators - Section B'!B$9:B$25,MATCH('Print View'!$A69,'Impact Indicators - Section B'!$A$9:$A$25,0))&lt;&gt;"",INDEX('Impact Indicators - Section B'!B$9:B$25,MATCH('Print View'!$A69,'Impact Indicators - Section B'!$A$9:$A$25,0)),""),"")</f>
        <v/>
      </c>
      <c r="C69" s="656" t="str">
        <f>IFERROR(IF(INDEX('Impact Indicators - Section B'!C$9:C$25,MATCH('Print View'!$A69,'Impact Indicators - Section B'!$A$9:$A$25,0))&lt;&gt;"",INDEX('Impact Indicators - Section B'!C$9:C$25,MATCH('Print View'!$A69,'Impact Indicators - Section B'!$A$9:$A$25,0)),""),"")</f>
        <v/>
      </c>
      <c r="D69" s="656" t="str">
        <f>IFERROR(IF(INDEX('Impact Indicators - Section B'!D$9:D$25,MATCH('Print View'!$A69,'Impact Indicators - Section B'!$A$9:$A$25,0))&lt;&gt;"",INDEX('Impact Indicators - Section B'!D$9:D$25,MATCH('Print View'!$A69,'Impact Indicators - Section B'!$A$9:$A$25,0)),""),"")</f>
        <v/>
      </c>
      <c r="E69" s="656" t="str">
        <f>IFERROR(IF(INDEX('Impact Indicators - Section B'!E$9:E$25,MATCH('Print View'!$A69,'Impact Indicators - Section B'!$A$9:$A$25,0))&lt;&gt;"",INDEX('Impact Indicators - Section B'!E$9:E$25,MATCH('Print View'!$A69,'Impact Indicators - Section B'!$A$9:$A$25,0)),""),"")</f>
        <v/>
      </c>
      <c r="F69" s="656" t="str">
        <f>IFERROR(IF(INDEX('Impact Indicators - Section B'!F$9:F$25,MATCH('Print View'!$A69,'Impact Indicators - Section B'!$A$9:$A$25,0))&lt;&gt;"",INDEX('Impact Indicators - Section B'!F$9:F$25,MATCH('Print View'!$A69,'Impact Indicators - Section B'!$A$9:$A$25,0)),""),"")</f>
        <v/>
      </c>
      <c r="G69" s="656" t="str">
        <f>IFERROR(IF(INDEX('Impact Indicators - Section B'!G$9:G$25,MATCH('Print View'!$A69,'Impact Indicators - Section B'!$A$9:$A$25,0))&lt;&gt;"",INDEX('Impact Indicators - Section B'!G$9:G$25,MATCH('Print View'!$A69,'Impact Indicators - Section B'!$A$9:$A$25,0)),""),"")</f>
        <v/>
      </c>
      <c r="H69" s="656" t="str">
        <f>IFERROR(IF(INDEX('Impact Indicators - Section B'!H$9:H$25,MATCH('Print View'!$A69,'Impact Indicators - Section B'!$A$9:$A$25,0))&lt;&gt;"",INDEX('Impact Indicators - Section B'!H$9:H$25,MATCH('Print View'!$A69,'Impact Indicators - Section B'!$A$9:$A$25,0)),""),"")</f>
        <v/>
      </c>
      <c r="I69" s="596" t="str">
        <f>IFERROR(IF(INDEX('Impact Indicators - Section B'!Q$9:Q$25,MATCH('Print View'!$A69,'Impact Indicators - Section B'!$A$9:$A$25,0))&lt;&gt;"",INDEX('Impact Indicators - Section B'!Q$9:Q$25,MATCH('Print View'!$A69,'Impact Indicators - Section B'!$A$9:$A$25,0)),""),"")</f>
        <v/>
      </c>
      <c r="J69" s="328" t="str">
        <f t="array" ref="J69">IFERROR(IF(INDEX('Impact Indicators - Section B'!D$29:D$120,MATCH('Print View'!$A69&amp;'Print View'!$J$45,'Impact Indicators - Section B'!$A$29:$A$120&amp;'Impact Indicators - Section B'!$C$29:$C$120,0))&lt;&gt;"",INDEX('Impact Indicators - Section B'!D$29:D$120,MATCH('Print View'!$A69&amp;'Print View'!$J$45,'Impact Indicators - Section B'!$A$29:$A$120&amp;'Impact Indicators - Section B'!$C$29:$C$120,0)),""),"")</f>
        <v/>
      </c>
      <c r="K69" s="592" t="str">
        <f t="array" ref="K69">IFERROR(IF(INDEX('Impact Indicators - Section B'!F$29:F$120,MATCH('Print View'!$A69&amp;'Print View'!$J$45,'Impact Indicators - Section B'!$A$29:$A$120&amp;'Impact Indicators - Section B'!$C$29:$C$120,0))&lt;&gt;"",INDEX('Impact Indicators - Section B'!F$29:F$120,MATCH('Print View'!$A69&amp;'Print View'!$J$45,'Impact Indicators - Section B'!$A$29:$A$120&amp;'Impact Indicators - Section B'!$C$29:$C$120,0)),""),"")</f>
        <v/>
      </c>
      <c r="L69" s="594" t="str">
        <f t="array" ref="L69">IFERROR(IF(INDEX('Impact Indicators - Section B'!G$29:G$120,MATCH('Print View'!$A69&amp;'Print View'!$J$45,'Impact Indicators - Section B'!$A$29:$A$120&amp;'Impact Indicators - Section B'!$C$29:$C$120,0))&lt;&gt;"",INDEX('Impact Indicators - Section B'!G$29:G$120,MATCH('Print View'!$A69&amp;'Print View'!$J$45,'Impact Indicators - Section B'!$A$29:$A$120&amp;'Impact Indicators - Section B'!$C$29:$C$120,0)),""),"")</f>
        <v/>
      </c>
      <c r="M69" s="596" t="str">
        <f t="array" ref="M69">IFERROR(IF(INDEX('Impact Indicators - Section B'!H$29:H$120,MATCH('Print View'!$A69&amp;'Print View'!$J$45,'Impact Indicators - Section B'!$A$29:$A$120&amp;'Impact Indicators - Section B'!$C$29:$C$120,0))&lt;&gt;"",INDEX('Impact Indicators - Section B'!H$29:H$120,MATCH('Print View'!$A69&amp;'Print View'!$J$45,'Impact Indicators - Section B'!$A$29:$A$120&amp;'Impact Indicators - Section B'!$C$29:$C$120,0)),""),"")</f>
        <v/>
      </c>
      <c r="N69" s="328" t="str">
        <f t="array" ref="N69">IFERROR(IF(INDEX('Impact Indicators - Section B'!D$29:D$120,MATCH('Print View'!$A69&amp;'Print View'!$N$45,'Impact Indicators - Section B'!$A$29:$A$120&amp;'Impact Indicators - Section B'!$C$29:$C$120,0))&lt;&gt;"",INDEX('Impact Indicators - Section B'!D$29:D$120,MATCH('Print View'!$A69&amp;'Print View'!$N$45,'Impact Indicators - Section B'!$A$29:$A$120&amp;'Impact Indicators - Section B'!$C$29:$C$120,0)),""),"")</f>
        <v/>
      </c>
      <c r="O69" s="592" t="str">
        <f t="array" ref="O69">IFERROR(IF(INDEX('Impact Indicators - Section B'!J$29:J$120,MATCH('Print View'!$A69&amp;'Print View'!$N$45,'Impact Indicators - Section B'!$A$29:$A$120&amp;'Impact Indicators - Section B'!$C$29:$C$120,0))&lt;&gt;"",INDEX('Impact Indicators - Section B'!J$29:J$120,MATCH('Print View'!$A69&amp;'Print View'!$N$45,'Impact Indicators - Section B'!$A$29:$A$120&amp;'Impact Indicators - Section B'!$C$29:$C$120,0)),""),"")</f>
        <v>a1Y36000002qELzEAM</v>
      </c>
      <c r="P69" s="594" t="b">
        <f t="array" ref="P69">IFERROR(IF(INDEX('Impact Indicators - Section B'!K$29:K$120,MATCH('Print View'!$A69&amp;'Print View'!$N$45,'Impact Indicators - Section B'!$A$29:$A$120&amp;'Impact Indicators - Section B'!$C$29:$C$120,0))&lt;&gt;"",INDEX('Impact Indicators - Section B'!K$29:K$120,MATCH('Print View'!$A69&amp;'Print View'!$N$45,'Impact Indicators - Section B'!$A$29:$A$120&amp;'Impact Indicators - Section B'!$C$29:$C$120,0)),""),"")</f>
        <v>0</v>
      </c>
      <c r="Q69" s="596" t="str">
        <f t="array" ref="Q69">IFERROR(IF(INDEX('Impact Indicators - Section B'!L$29:L$120,MATCH('Print View'!$A69&amp;'Print View'!$N67,'Impact Indicators - Section B'!$A$29:$A$120&amp;'Impact Indicators - Section B'!$C$29:$C$120,0))&lt;&gt;"",INDEX('Impact Indicators - Section B'!L$29:L$120,MATCH('Print View'!$A69&amp;'Print View'!$N$45,'Impact Indicators - Section B'!$A$29:$A$120&amp;'Impact Indicators - Section B'!$C$29:$C$120,0)),""),"")</f>
        <v>a1Y36000002qELzEAM</v>
      </c>
      <c r="R69" s="328" t="str">
        <f t="array" ref="R69">IFERROR(IF(INDEX('Impact Indicators - Section B'!D$29:D$120,MATCH('Print View'!$A69&amp;'Print View'!$R$45,'Impact Indicators - Section B'!$A$29:$A$120&amp;'Impact Indicators - Section B'!$C$29:$C$120,0))&lt;&gt;"",INDEX('Impact Indicators - Section B'!D$29:D$120,MATCH('Print View'!$A69&amp;'Print View'!$R$45,'Impact Indicators - Section B'!$A$29:$A$120&amp;'Impact Indicators - Section B'!$C$29:$C$120,0)),""),"")</f>
        <v/>
      </c>
      <c r="S69" s="592" t="str">
        <f t="array" ref="S69">IFERROR(IF(INDEX('Impact Indicators - Section B'!J$29:J$120,MATCH('Print View'!$A69&amp;'Print View'!$R$45,'Impact Indicators - Section B'!$A$29:$A$120&amp;'Impact Indicators - Section B'!$C$29:$C$120,0))&lt;&gt;"",INDEX('Impact Indicators - Section B'!J$29:J$120,MATCH('Print View'!$A69&amp;'Print View'!$R$45,'Impact Indicators - Section B'!$A$29:$A$120&amp;'Impact Indicators - Section B'!$C$29:$C$120,0)),""),"")</f>
        <v>a1Y36000002qEM0EAM</v>
      </c>
      <c r="T69" s="594" t="b">
        <f t="array" ref="T69">IFERROR(IF(INDEX('Impact Indicators - Section B'!K$29:K$120,MATCH('Print View'!$A69&amp;'Print View'!$R$45,'Impact Indicators - Section B'!$A$29:$A$120&amp;'Impact Indicators - Section B'!$C$29:$C$120,0))&lt;&gt;"",INDEX('Impact Indicators - Section B'!K$29:K$120,MATCH('Print View'!$A69&amp;'Print View'!$R$45,'Impact Indicators - Section B'!$A$29:$A$120&amp;'Impact Indicators - Section B'!$C$29:$C$120,0)),""),"")</f>
        <v>0</v>
      </c>
      <c r="U69" s="596" t="str">
        <f t="array" ref="U69">IFERROR(IF(INDEX('Impact Indicators - Section B'!L$29:L$120,MATCH('Print View'!$A69&amp;'Print View'!$R67,'Impact Indicators - Section B'!$A$29:$A$120&amp;'Impact Indicators - Section B'!$C$29:$C$120,0))&lt;&gt;"",INDEX('Impact Indicators - Section B'!L$29:L$120,MATCH('Print View'!$A69&amp;'Print View'!$R$45,'Impact Indicators - Section B'!$A$29:$A$120&amp;'Impact Indicators - Section B'!$C$29:$C$120,0)),""),"")</f>
        <v>a1Y36000002qEM0EAM</v>
      </c>
      <c r="V69" s="328" t="str">
        <f t="array" ref="V69">IFERROR(IF(INDEX('Impact Indicators - Section B'!D$29:D$120,MATCH('Print View'!$A69&amp;'Print View'!$V$45,'Impact Indicators - Section B'!$A$29:$A$120&amp;'Impact Indicators - Section B'!$C$29:$C$120,0))&lt;&gt;"",INDEX('Impact Indicators - Section B'!D$29:D$120,MATCH('Print View'!$A69&amp;'Print View'!$V$45,'Impact Indicators - Section B'!$A$29:$A$120&amp;'Impact Indicators - Section B'!$C$29:$C$120,0)),""),"")</f>
        <v/>
      </c>
      <c r="W69" s="592" t="str">
        <f t="array" ref="W69">IFERROR(IF(INDEX('Impact Indicators - Section B'!J$29:J$120,MATCH('Print View'!$A69&amp;'Print View'!$V$45,'Impact Indicators - Section B'!$A$29:$A$120&amp;'Impact Indicators - Section B'!$C$29:$C$120,0))&lt;&gt;"",INDEX('Impact Indicators - Section B'!J$29:J$120,MATCH('Print View'!$A69&amp;'Print View'!$V$45,'Impact Indicators - Section B'!$A$29:$A$120&amp;'Impact Indicators - Section B'!$C$29:$C$120,0)),""),"")</f>
        <v/>
      </c>
      <c r="X69" s="594" t="str">
        <f t="array" ref="X69">IFERROR(IF(INDEX('Impact Indicators - Section B'!K$29:K$120,MATCH('Print View'!$A69&amp;'Print View'!$V$45,'Impact Indicators - Section B'!$A$29:$A$120&amp;'Impact Indicators - Section B'!$C$29:$C$120,0))&lt;&gt;"",INDEX('Impact Indicators - Section B'!K$29:K$120,MATCH('Print View'!$A69&amp;'Print View'!$V$45,'Impact Indicators - Section B'!$A$29:$A$120&amp;'Impact Indicators - Section B'!$C$29:$C$120,0)),""),"")</f>
        <v/>
      </c>
      <c r="Y69" s="596" t="str">
        <f t="array" ref="Y69">IFERROR(IF(INDEX('Impact Indicators - Section B'!L$29:L$120,MATCH('Print View'!$A69&amp;'Print View'!$V67,'Impact Indicators - Section B'!$A$29:$A$120&amp;'Impact Indicators - Section B'!$C$29:$C$120,0))&lt;&gt;"",INDEX('Impact Indicators - Section B'!L$29:L$120,MATCH('Print View'!$A69&amp;'Print View'!$V$45,'Impact Indicators - Section B'!$A$29:$A$120&amp;'Impact Indicators - Section B'!$C$29:$C$120,0)),""),"")</f>
        <v/>
      </c>
      <c r="Z69" s="328" t="str">
        <f t="array" ref="Z69">IFERROR(IF(INDEX('Impact Indicators - Section B'!D$29:D$120,MATCH('Print View'!$A69&amp;'Print View'!$Z$45,'Impact Indicators - Section B'!$A$29:$A$120&amp;'Impact Indicators - Section B'!$C$29:$C$120,0))&lt;&gt;"",INDEX('Impact Indicators - Section B'!D$29:D$120,MATCH('Print View'!$A69&amp;'Print View'!$Z$45,'Impact Indicators - Section B'!$A$29:$A$120&amp;'Impact Indicators - Section B'!$C$29:$C$120,0)),""),"")</f>
        <v/>
      </c>
      <c r="AA69" s="592" t="str">
        <f t="array" ref="AA69">IFERROR(IF(INDEX('Impact Indicators - Section B'!J$29:J$120,MATCH('Print View'!$A69&amp;'Print View'!$Z$45,'Impact Indicators - Section B'!$A$29:$A$120&amp;'Impact Indicators - Section B'!$C$29:$C$120,0))&lt;&gt;"",INDEX('Impact Indicators - Section B'!J$29:J$120,MATCH('Print View'!$A69&amp;'Print View'!$Z$45,'Impact Indicators - Section B'!$A$29:$A$120&amp;'Impact Indicators - Section B'!$C$29:$C$120,0)),""),"")</f>
        <v/>
      </c>
      <c r="AB69" s="594" t="str">
        <f t="array" ref="AB69">IFERROR(IF(INDEX('Impact Indicators - Section B'!K$29:K$120,MATCH('Print View'!$A69&amp;'Print View'!$Z$45,'Impact Indicators - Section B'!$A$29:$A$120&amp;'Impact Indicators - Section B'!$C$29:$C$120,0))&lt;&gt;"",INDEX('Impact Indicators - Section B'!K$29:K$120,MATCH('Print View'!$A69&amp;'Print View'!$Z$45,'Impact Indicators - Section B'!$A$29:$A$120&amp;'Impact Indicators - Section B'!$C$29:$C$120,0)),""),"")</f>
        <v/>
      </c>
      <c r="AC69" s="596" t="str">
        <f t="array" ref="AC69">IFERROR(IF(INDEX('Impact Indicators - Section B'!L$29:L$120,MATCH('Print View'!$A69&amp;'Print View'!$Z67,'Impact Indicators - Section B'!$A$29:$A$120&amp;'Impact Indicators - Section B'!$C$29:$C$120,0))&lt;&gt;"",INDEX('Impact Indicators - Section B'!L$29:L$120,MATCH('Print View'!$A69&amp;'Print View'!$Z$45,'Impact Indicators - Section B'!$A$29:$A$120&amp;'Impact Indicators - Section B'!$C$29:$C$120,0)),""),"")</f>
        <v/>
      </c>
      <c r="AD69" s="329"/>
      <c r="AE69" s="330"/>
      <c r="AF69" s="330"/>
      <c r="AG69" s="330"/>
      <c r="AH69" s="330"/>
      <c r="AI69" s="330"/>
      <c r="AJ69" s="331"/>
    </row>
    <row r="70" spans="1:36" s="227" customFormat="1" ht="60" customHeight="1" x14ac:dyDescent="0.4">
      <c r="A70" s="652"/>
      <c r="B70" s="657"/>
      <c r="C70" s="657"/>
      <c r="D70" s="657"/>
      <c r="E70" s="657"/>
      <c r="F70" s="657"/>
      <c r="G70" s="657"/>
      <c r="H70" s="657"/>
      <c r="I70" s="597"/>
      <c r="J70" s="332" t="str">
        <f t="array" ref="J70">IFERROR(IF(INDEX('Impact Indicators - Section B'!E$29:E$120,MATCH('Print View'!$A69&amp;'Print View'!$J$45,'Impact Indicators - Section B'!$A$29:$A$120&amp;'Impact Indicators - Section B'!$C$29:$C$120,0))&lt;&gt;"",INDEX('Impact Indicators - Section B'!E$29:E$120,MATCH('Print View'!$A69&amp;'Print View'!$J$45,'Impact Indicators - Section B'!$A$29:$A$120&amp;'Impact Indicators - Section B'!$C$29:$C$120,0)),""),"")</f>
        <v/>
      </c>
      <c r="K70" s="593"/>
      <c r="L70" s="595"/>
      <c r="M70" s="597"/>
      <c r="N70" s="332" t="str">
        <f t="array" ref="N70">IFERROR(IF(INDEX('Impact Indicators - Section B'!E$29:E$120,MATCH('Print View'!$A69&amp;'Print View'!$N$45,'Impact Indicators - Section B'!$A$29:$A$120&amp;'Impact Indicators - Section B'!$C$29:$C$120,0))&lt;&gt;"",INDEX('Impact Indicators - Section B'!E$29:E$120,MATCH('Print View'!$A69&amp;'Print View'!$N$45,'Impact Indicators - Section B'!$A$29:$A$120&amp;'Impact Indicators - Section B'!$C$29:$C$120,0)),""),"")</f>
        <v/>
      </c>
      <c r="O70" s="593"/>
      <c r="P70" s="595"/>
      <c r="Q70" s="597"/>
      <c r="R70" s="332" t="str">
        <f t="array" ref="R70">IFERROR(IF(INDEX('Impact Indicators - Section B'!E$29:E$120,MATCH('Print View'!$A69&amp;'Print View'!$N$45,'Impact Indicators - Section B'!$A$29:$A$120&amp;'Impact Indicators - Section B'!$C$29:$C$120,0))&lt;&gt;"",INDEX('Impact Indicators - Section B'!E$29:E$120,MATCH('Print View'!$A69&amp;'Print View'!$N$45,'Impact Indicators - Section B'!$A$29:$A$120&amp;'Impact Indicators - Section B'!$C$29:$C$120,0)),""),"")</f>
        <v/>
      </c>
      <c r="S70" s="593"/>
      <c r="T70" s="595"/>
      <c r="U70" s="597"/>
      <c r="V70" s="332" t="str">
        <f t="array" ref="V70">IFERROR(IF(INDEX('Impact Indicators - Section B'!E$29:E$120,MATCH('Print View'!$A69&amp;'Print View'!$V$45,'Impact Indicators - Section B'!$A$29:$A$120&amp;'Impact Indicators - Section B'!$C$29:$C$120,0))&lt;&gt;"",INDEX('Impact Indicators - Section B'!E$29:E$120,MATCH('Print View'!$A69&amp;'Print View'!$V$45,'Impact Indicators - Section B'!$A$29:$A$120&amp;'Impact Indicators - Section B'!$C$29:$C$120,0)),""),"")</f>
        <v/>
      </c>
      <c r="W70" s="593"/>
      <c r="X70" s="595"/>
      <c r="Y70" s="597"/>
      <c r="Z70" s="332" t="str">
        <f t="array" ref="Z70">IFERROR(IF(INDEX('Impact Indicators - Section B'!E$29:E$120,MATCH('Print View'!$A69&amp;'Print View'!$Z$45,'Impact Indicators - Section B'!$A$29:$A$120&amp;'Impact Indicators - Section B'!$C$29:$C$120,0))&lt;&gt;"",INDEX('Impact Indicators - Section B'!E$29:E$120,MATCH('Print View'!$A69&amp;'Print View'!$Z$45,'Impact Indicators - Section B'!$A$29:$A$120&amp;'Impact Indicators - Section B'!$C$29:$C$120,0)),""),"")</f>
        <v/>
      </c>
      <c r="AA70" s="593"/>
      <c r="AB70" s="595"/>
      <c r="AC70" s="597"/>
      <c r="AD70" s="333"/>
      <c r="AE70" s="334"/>
      <c r="AF70" s="334"/>
      <c r="AG70" s="334"/>
      <c r="AH70" s="334"/>
      <c r="AI70" s="334"/>
      <c r="AJ70" s="335"/>
    </row>
    <row r="71" spans="1:36" s="227" customFormat="1" ht="60" customHeight="1" x14ac:dyDescent="0.4">
      <c r="A71" s="654">
        <v>13</v>
      </c>
      <c r="B71" s="678" t="str">
        <f>IFERROR(IF(INDEX('Impact Indicators - Section B'!B$9:B$25,MATCH('Print View'!$A71,'Impact Indicators - Section B'!$A$9:$A$25,0))&lt;&gt;"",INDEX('Impact Indicators - Section B'!B$9:B$25,MATCH('Print View'!$A71,'Impact Indicators - Section B'!$A$9:$A$25,0)),""),"")</f>
        <v/>
      </c>
      <c r="C71" s="678" t="str">
        <f>IFERROR(IF(INDEX('Impact Indicators - Section B'!C$9:C$25,MATCH('Print View'!$A71,'Impact Indicators - Section B'!$A$9:$A$25,0))&lt;&gt;"",INDEX('Impact Indicators - Section B'!C$9:C$25,MATCH('Print View'!$A71,'Impact Indicators - Section B'!$A$9:$A$25,0)),""),"")</f>
        <v/>
      </c>
      <c r="D71" s="678" t="str">
        <f>IFERROR(IF(INDEX('Impact Indicators - Section B'!D$9:D$25,MATCH('Print View'!$A71,'Impact Indicators - Section B'!$A$9:$A$25,0))&lt;&gt;"",INDEX('Impact Indicators - Section B'!D$9:D$25,MATCH('Print View'!$A71,'Impact Indicators - Section B'!$A$9:$A$25,0)),""),"")</f>
        <v/>
      </c>
      <c r="E71" s="678" t="str">
        <f>IFERROR(IF(INDEX('Impact Indicators - Section B'!E$9:E$25,MATCH('Print View'!$A71,'Impact Indicators - Section B'!$A$9:$A$25,0))&lt;&gt;"",INDEX('Impact Indicators - Section B'!E$9:E$25,MATCH('Print View'!$A71,'Impact Indicators - Section B'!$A$9:$A$25,0)),""),"")</f>
        <v/>
      </c>
      <c r="F71" s="678" t="str">
        <f>IFERROR(IF(INDEX('Impact Indicators - Section B'!F$9:F$25,MATCH('Print View'!$A71,'Impact Indicators - Section B'!$A$9:$A$25,0))&lt;&gt;"",INDEX('Impact Indicators - Section B'!F$9:F$25,MATCH('Print View'!$A71,'Impact Indicators - Section B'!$A$9:$A$25,0)),""),"")</f>
        <v/>
      </c>
      <c r="G71" s="678" t="str">
        <f>IFERROR(IF(INDEX('Impact Indicators - Section B'!G$9:G$25,MATCH('Print View'!$A71,'Impact Indicators - Section B'!$A$9:$A$25,0))&lt;&gt;"",INDEX('Impact Indicators - Section B'!G$9:G$25,MATCH('Print View'!$A71,'Impact Indicators - Section B'!$A$9:$A$25,0)),""),"")</f>
        <v/>
      </c>
      <c r="H71" s="678" t="str">
        <f>IFERROR(IF(INDEX('Impact Indicators - Section B'!H$9:H$25,MATCH('Print View'!$A71,'Impact Indicators - Section B'!$A$9:$A$25,0))&lt;&gt;"",INDEX('Impact Indicators - Section B'!H$9:H$25,MATCH('Print View'!$A71,'Impact Indicators - Section B'!$A$9:$A$25,0)),""),"")</f>
        <v/>
      </c>
      <c r="I71" s="590" t="str">
        <f>IFERROR(IF(INDEX('Impact Indicators - Section B'!Q$9:Q$25,MATCH('Print View'!$A71,'Impact Indicators - Section B'!$A$9:$A$25,0))&lt;&gt;"",INDEX('Impact Indicators - Section B'!Q$9:Q$25,MATCH('Print View'!$A71,'Impact Indicators - Section B'!$A$9:$A$25,0)),""),"")</f>
        <v/>
      </c>
      <c r="J71" s="320" t="str">
        <f t="array" ref="J71">IFERROR(IF(INDEX('Impact Indicators - Section B'!D$29:D$120,MATCH('Print View'!$A71&amp;'Print View'!$J$45,'Impact Indicators - Section B'!$A$29:$A$120&amp;'Impact Indicators - Section B'!$C$29:$C$120,0))&lt;&gt;"",INDEX('Impact Indicators - Section B'!D$29:D$120,MATCH('Print View'!$A71&amp;'Print View'!$J$45,'Impact Indicators - Section B'!$A$29:$A$120&amp;'Impact Indicators - Section B'!$C$29:$C$120,0)),""),"")</f>
        <v/>
      </c>
      <c r="K71" s="586" t="str">
        <f t="array" ref="K71">IFERROR(IF(INDEX('Impact Indicators - Section B'!F$29:F$120,MATCH('Print View'!$A71&amp;'Print View'!$J$45,'Impact Indicators - Section B'!$A$29:$A$120&amp;'Impact Indicators - Section B'!$C$29:$C$120,0))&lt;&gt;"",INDEX('Impact Indicators - Section B'!F$29:F$120,MATCH('Print View'!$A71&amp;'Print View'!$J$45,'Impact Indicators - Section B'!$A$29:$A$120&amp;'Impact Indicators - Section B'!$C$29:$C$120,0)),""),"")</f>
        <v/>
      </c>
      <c r="L71" s="588" t="str">
        <f t="array" ref="L71">IFERROR(IF(INDEX('Impact Indicators - Section B'!G$29:G$120,MATCH('Print View'!$A71&amp;'Print View'!$J$45,'Impact Indicators - Section B'!$A$29:$A$120&amp;'Impact Indicators - Section B'!$C$29:$C$120,0))&lt;&gt;"",INDEX('Impact Indicators - Section B'!G$29:G$120,MATCH('Print View'!$A71&amp;'Print View'!$J$45,'Impact Indicators - Section B'!$A$29:$A$120&amp;'Impact Indicators - Section B'!$C$29:$C$120,0)),""),"")</f>
        <v/>
      </c>
      <c r="M71" s="590" t="str">
        <f t="array" ref="M71">IFERROR(IF(INDEX('Impact Indicators - Section B'!H$29:H$120,MATCH('Print View'!$A71&amp;'Print View'!$J$45,'Impact Indicators - Section B'!$A$29:$A$120&amp;'Impact Indicators - Section B'!$C$29:$C$120,0))&lt;&gt;"",INDEX('Impact Indicators - Section B'!H$29:H$120,MATCH('Print View'!$A71&amp;'Print View'!$J$45,'Impact Indicators - Section B'!$A$29:$A$120&amp;'Impact Indicators - Section B'!$C$29:$C$120,0)),""),"")</f>
        <v/>
      </c>
      <c r="N71" s="320" t="str">
        <f t="array" ref="N71">IFERROR(IF(INDEX('Impact Indicators - Section B'!D$29:D$120,MATCH('Print View'!$A71&amp;'Print View'!$N$45,'Impact Indicators - Section B'!$A$29:$A$120&amp;'Impact Indicators - Section B'!$C$29:$C$120,0))&lt;&gt;"",INDEX('Impact Indicators - Section B'!D$29:D$120,MATCH('Print View'!$A71&amp;'Print View'!$N$45,'Impact Indicators - Section B'!$A$29:$A$120&amp;'Impact Indicators - Section B'!$C$29:$C$120,0)),""),"")</f>
        <v/>
      </c>
      <c r="O71" s="586" t="str">
        <f t="array" ref="O71">IFERROR(IF(INDEX('Impact Indicators - Section B'!J$29:J$120,MATCH('Print View'!$A71&amp;'Print View'!$N$45,'Impact Indicators - Section B'!$A$29:$A$120&amp;'Impact Indicators - Section B'!$C$29:$C$120,0))&lt;&gt;"",INDEX('Impact Indicators - Section B'!J$29:J$120,MATCH('Print View'!$A71&amp;'Print View'!$N$45,'Impact Indicators - Section B'!$A$29:$A$120&amp;'Impact Indicators - Section B'!$C$29:$C$120,0)),""),"")</f>
        <v>a1Y36000002qELzEAM</v>
      </c>
      <c r="P71" s="588" t="b">
        <f t="array" ref="P71">IFERROR(IF(INDEX('Impact Indicators - Section B'!K$29:K$120,MATCH('Print View'!$A71&amp;'Print View'!$N$45,'Impact Indicators - Section B'!$A$29:$A$120&amp;'Impact Indicators - Section B'!$C$29:$C$120,0))&lt;&gt;"",INDEX('Impact Indicators - Section B'!K$29:K$120,MATCH('Print View'!$A71&amp;'Print View'!$N$45,'Impact Indicators - Section B'!$A$29:$A$120&amp;'Impact Indicators - Section B'!$C$29:$C$120,0)),""),"")</f>
        <v>0</v>
      </c>
      <c r="Q71" s="590" t="str">
        <f t="array" ref="Q71">IFERROR(IF(INDEX('Impact Indicators - Section B'!L$29:L$120,MATCH('Print View'!$A71&amp;'Print View'!$N69,'Impact Indicators - Section B'!$A$29:$A$120&amp;'Impact Indicators - Section B'!$C$29:$C$120,0))&lt;&gt;"",INDEX('Impact Indicators - Section B'!L$29:L$120,MATCH('Print View'!$A71&amp;'Print View'!$N$45,'Impact Indicators - Section B'!$A$29:$A$120&amp;'Impact Indicators - Section B'!$C$29:$C$120,0)),""),"")</f>
        <v>a1Y36000002qELzEAM</v>
      </c>
      <c r="R71" s="320" t="str">
        <f t="array" ref="R71">IFERROR(IF(INDEX('Impact Indicators - Section B'!D$29:D$120,MATCH('Print View'!$A71&amp;'Print View'!$R$45,'Impact Indicators - Section B'!$A$29:$A$120&amp;'Impact Indicators - Section B'!$C$29:$C$120,0))&lt;&gt;"",INDEX('Impact Indicators - Section B'!D$29:D$120,MATCH('Print View'!$A71&amp;'Print View'!$R$45,'Impact Indicators - Section B'!$A$29:$A$120&amp;'Impact Indicators - Section B'!$C$29:$C$120,0)),""),"")</f>
        <v/>
      </c>
      <c r="S71" s="586" t="str">
        <f t="array" ref="S71">IFERROR(IF(INDEX('Impact Indicators - Section B'!J$29:J$120,MATCH('Print View'!$A71&amp;'Print View'!$R$45,'Impact Indicators - Section B'!$A$29:$A$120&amp;'Impact Indicators - Section B'!$C$29:$C$120,0))&lt;&gt;"",INDEX('Impact Indicators - Section B'!J$29:J$120,MATCH('Print View'!$A71&amp;'Print View'!$R$45,'Impact Indicators - Section B'!$A$29:$A$120&amp;'Impact Indicators - Section B'!$C$29:$C$120,0)),""),"")</f>
        <v>a1Y36000002qEM0EAM</v>
      </c>
      <c r="T71" s="588" t="b">
        <f t="array" ref="T71">IFERROR(IF(INDEX('Impact Indicators - Section B'!K$29:K$120,MATCH('Print View'!$A71&amp;'Print View'!$R$45,'Impact Indicators - Section B'!$A$29:$A$120&amp;'Impact Indicators - Section B'!$C$29:$C$120,0))&lt;&gt;"",INDEX('Impact Indicators - Section B'!K$29:K$120,MATCH('Print View'!$A71&amp;'Print View'!$R$45,'Impact Indicators - Section B'!$A$29:$A$120&amp;'Impact Indicators - Section B'!$C$29:$C$120,0)),""),"")</f>
        <v>0</v>
      </c>
      <c r="U71" s="590" t="str">
        <f t="array" ref="U71">IFERROR(IF(INDEX('Impact Indicators - Section B'!L$29:L$120,MATCH('Print View'!$A71&amp;'Print View'!$R69,'Impact Indicators - Section B'!$A$29:$A$120&amp;'Impact Indicators - Section B'!$C$29:$C$120,0))&lt;&gt;"",INDEX('Impact Indicators - Section B'!L$29:L$120,MATCH('Print View'!$A71&amp;'Print View'!$R$45,'Impact Indicators - Section B'!$A$29:$A$120&amp;'Impact Indicators - Section B'!$C$29:$C$120,0)),""),"")</f>
        <v>a1Y36000002qEM0EAM</v>
      </c>
      <c r="V71" s="320" t="str">
        <f t="array" ref="V71">IFERROR(IF(INDEX('Impact Indicators - Section B'!D$29:D$120,MATCH('Print View'!$A71&amp;'Print View'!$V$45,'Impact Indicators - Section B'!$A$29:$A$120&amp;'Impact Indicators - Section B'!$C$29:$C$120,0))&lt;&gt;"",INDEX('Impact Indicators - Section B'!D$29:D$120,MATCH('Print View'!$A71&amp;'Print View'!$V$45,'Impact Indicators - Section B'!$A$29:$A$120&amp;'Impact Indicators - Section B'!$C$29:$C$120,0)),""),"")</f>
        <v/>
      </c>
      <c r="W71" s="586" t="str">
        <f t="array" ref="W71">IFERROR(IF(INDEX('Impact Indicators - Section B'!J$29:J$120,MATCH('Print View'!$A71&amp;'Print View'!$V$45,'Impact Indicators - Section B'!$A$29:$A$120&amp;'Impact Indicators - Section B'!$C$29:$C$120,0))&lt;&gt;"",INDEX('Impact Indicators - Section B'!J$29:J$120,MATCH('Print View'!$A71&amp;'Print View'!$V$45,'Impact Indicators - Section B'!$A$29:$A$120&amp;'Impact Indicators - Section B'!$C$29:$C$120,0)),""),"")</f>
        <v/>
      </c>
      <c r="X71" s="588" t="str">
        <f t="array" ref="X71">IFERROR(IF(INDEX('Impact Indicators - Section B'!K$29:K$120,MATCH('Print View'!$A71&amp;'Print View'!$V$45,'Impact Indicators - Section B'!$A$29:$A$120&amp;'Impact Indicators - Section B'!$C$29:$C$120,0))&lt;&gt;"",INDEX('Impact Indicators - Section B'!K$29:K$120,MATCH('Print View'!$A71&amp;'Print View'!$V$45,'Impact Indicators - Section B'!$A$29:$A$120&amp;'Impact Indicators - Section B'!$C$29:$C$120,0)),""),"")</f>
        <v/>
      </c>
      <c r="Y71" s="590" t="str">
        <f t="array" ref="Y71">IFERROR(IF(INDEX('Impact Indicators - Section B'!L$29:L$120,MATCH('Print View'!$A71&amp;'Print View'!$V69,'Impact Indicators - Section B'!$A$29:$A$120&amp;'Impact Indicators - Section B'!$C$29:$C$120,0))&lt;&gt;"",INDEX('Impact Indicators - Section B'!L$29:L$120,MATCH('Print View'!$A71&amp;'Print View'!$V$45,'Impact Indicators - Section B'!$A$29:$A$120&amp;'Impact Indicators - Section B'!$C$29:$C$120,0)),""),"")</f>
        <v/>
      </c>
      <c r="Z71" s="320" t="str">
        <f t="array" ref="Z71">IFERROR(IF(INDEX('Impact Indicators - Section B'!D$29:D$120,MATCH('Print View'!$A71&amp;'Print View'!$Z$45,'Impact Indicators - Section B'!$A$29:$A$120&amp;'Impact Indicators - Section B'!$C$29:$C$120,0))&lt;&gt;"",INDEX('Impact Indicators - Section B'!D$29:D$120,MATCH('Print View'!$A71&amp;'Print View'!$Z$45,'Impact Indicators - Section B'!$A$29:$A$120&amp;'Impact Indicators - Section B'!$C$29:$C$120,0)),""),"")</f>
        <v/>
      </c>
      <c r="AA71" s="586" t="str">
        <f t="array" ref="AA71">IFERROR(IF(INDEX('Impact Indicators - Section B'!J$29:J$120,MATCH('Print View'!$A71&amp;'Print View'!$Z$45,'Impact Indicators - Section B'!$A$29:$A$120&amp;'Impact Indicators - Section B'!$C$29:$C$120,0))&lt;&gt;"",INDEX('Impact Indicators - Section B'!J$29:J$120,MATCH('Print View'!$A71&amp;'Print View'!$Z$45,'Impact Indicators - Section B'!$A$29:$A$120&amp;'Impact Indicators - Section B'!$C$29:$C$120,0)),""),"")</f>
        <v/>
      </c>
      <c r="AB71" s="588" t="str">
        <f t="array" ref="AB71">IFERROR(IF(INDEX('Impact Indicators - Section B'!K$29:K$120,MATCH('Print View'!$A71&amp;'Print View'!$Z$45,'Impact Indicators - Section B'!$A$29:$A$120&amp;'Impact Indicators - Section B'!$C$29:$C$120,0))&lt;&gt;"",INDEX('Impact Indicators - Section B'!K$29:K$120,MATCH('Print View'!$A71&amp;'Print View'!$Z$45,'Impact Indicators - Section B'!$A$29:$A$120&amp;'Impact Indicators - Section B'!$C$29:$C$120,0)),""),"")</f>
        <v/>
      </c>
      <c r="AC71" s="590" t="str">
        <f t="array" ref="AC71">IFERROR(IF(INDEX('Impact Indicators - Section B'!L$29:L$120,MATCH('Print View'!$A71&amp;'Print View'!$Z69,'Impact Indicators - Section B'!$A$29:$A$120&amp;'Impact Indicators - Section B'!$C$29:$C$120,0))&lt;&gt;"",INDEX('Impact Indicators - Section B'!L$29:L$120,MATCH('Print View'!$A71&amp;'Print View'!$Z$45,'Impact Indicators - Section B'!$A$29:$A$120&amp;'Impact Indicators - Section B'!$C$29:$C$120,0)),""),"")</f>
        <v/>
      </c>
      <c r="AD71" s="337"/>
      <c r="AE71" s="338"/>
      <c r="AF71" s="338"/>
      <c r="AG71" s="338"/>
      <c r="AH71" s="338"/>
      <c r="AI71" s="338"/>
      <c r="AJ71" s="682"/>
    </row>
    <row r="72" spans="1:36" s="227" customFormat="1" ht="60" customHeight="1" x14ac:dyDescent="0.4">
      <c r="A72" s="654"/>
      <c r="B72" s="679"/>
      <c r="C72" s="679"/>
      <c r="D72" s="679"/>
      <c r="E72" s="679"/>
      <c r="F72" s="679"/>
      <c r="G72" s="679"/>
      <c r="H72" s="679"/>
      <c r="I72" s="591"/>
      <c r="J72" s="324" t="str">
        <f t="array" ref="J72">IFERROR(IF(INDEX('Impact Indicators - Section B'!E$29:E$120,MATCH('Print View'!$A71&amp;'Print View'!$J$45,'Impact Indicators - Section B'!$A$29:$A$120&amp;'Impact Indicators - Section B'!$C$29:$C$120,0))&lt;&gt;"",INDEX('Impact Indicators - Section B'!E$29:E$120,MATCH('Print View'!$A71&amp;'Print View'!$J$45,'Impact Indicators - Section B'!$A$29:$A$120&amp;'Impact Indicators - Section B'!$C$29:$C$120,0)),""),"")</f>
        <v/>
      </c>
      <c r="K72" s="587"/>
      <c r="L72" s="589"/>
      <c r="M72" s="591"/>
      <c r="N72" s="324" t="str">
        <f t="array" ref="N72">IFERROR(IF(INDEX('Impact Indicators - Section B'!E$29:E$120,MATCH('Print View'!$A71&amp;'Print View'!$N$45,'Impact Indicators - Section B'!$A$29:$A$120&amp;'Impact Indicators - Section B'!$C$29:$C$120,0))&lt;&gt;"",INDEX('Impact Indicators - Section B'!E$29:E$120,MATCH('Print View'!$A71&amp;'Print View'!$N$45,'Impact Indicators - Section B'!$A$29:$A$120&amp;'Impact Indicators - Section B'!$C$29:$C$120,0)),""),"")</f>
        <v/>
      </c>
      <c r="O72" s="587"/>
      <c r="P72" s="589"/>
      <c r="Q72" s="591"/>
      <c r="R72" s="324" t="str">
        <f t="array" ref="R72">IFERROR(IF(INDEX('Impact Indicators - Section B'!E$29:E$120,MATCH('Print View'!$A71&amp;'Print View'!$N$45,'Impact Indicators - Section B'!$A$29:$A$120&amp;'Impact Indicators - Section B'!$C$29:$C$120,0))&lt;&gt;"",INDEX('Impact Indicators - Section B'!E$29:E$120,MATCH('Print View'!$A71&amp;'Print View'!$N$45,'Impact Indicators - Section B'!$A$29:$A$120&amp;'Impact Indicators - Section B'!$C$29:$C$120,0)),""),"")</f>
        <v/>
      </c>
      <c r="S72" s="587"/>
      <c r="T72" s="589"/>
      <c r="U72" s="591"/>
      <c r="V72" s="324" t="str">
        <f t="array" ref="V72">IFERROR(IF(INDEX('Impact Indicators - Section B'!E$29:E$120,MATCH('Print View'!$A71&amp;'Print View'!$V$45,'Impact Indicators - Section B'!$A$29:$A$120&amp;'Impact Indicators - Section B'!$C$29:$C$120,0))&lt;&gt;"",INDEX('Impact Indicators - Section B'!E$29:E$120,MATCH('Print View'!$A71&amp;'Print View'!$V$45,'Impact Indicators - Section B'!$A$29:$A$120&amp;'Impact Indicators - Section B'!$C$29:$C$120,0)),""),"")</f>
        <v/>
      </c>
      <c r="W72" s="587"/>
      <c r="X72" s="589"/>
      <c r="Y72" s="591"/>
      <c r="Z72" s="324" t="str">
        <f t="array" ref="Z72">IFERROR(IF(INDEX('Impact Indicators - Section B'!E$29:E$120,MATCH('Print View'!$A71&amp;'Print View'!$Z$45,'Impact Indicators - Section B'!$A$29:$A$120&amp;'Impact Indicators - Section B'!$C$29:$C$120,0))&lt;&gt;"",INDEX('Impact Indicators - Section B'!E$29:E$120,MATCH('Print View'!$A71&amp;'Print View'!$Z$45,'Impact Indicators - Section B'!$A$29:$A$120&amp;'Impact Indicators - Section B'!$C$29:$C$120,0)),""),"")</f>
        <v/>
      </c>
      <c r="AA72" s="587"/>
      <c r="AB72" s="589"/>
      <c r="AC72" s="591"/>
      <c r="AD72" s="325"/>
      <c r="AE72" s="326"/>
      <c r="AF72" s="326"/>
      <c r="AG72" s="326"/>
      <c r="AH72" s="326"/>
      <c r="AI72" s="338"/>
      <c r="AJ72" s="682"/>
    </row>
    <row r="73" spans="1:36" s="227" customFormat="1" ht="60" customHeight="1" x14ac:dyDescent="0.4">
      <c r="A73" s="652">
        <v>14</v>
      </c>
      <c r="B73" s="656" t="str">
        <f>IFERROR(IF(INDEX('Impact Indicators - Section B'!B$9:B$25,MATCH('Print View'!$A73,'Impact Indicators - Section B'!$A$9:$A$25,0))&lt;&gt;"",INDEX('Impact Indicators - Section B'!B$9:B$25,MATCH('Print View'!$A73,'Impact Indicators - Section B'!$A$9:$A$25,0)),""),"")</f>
        <v/>
      </c>
      <c r="C73" s="656" t="str">
        <f>IFERROR(IF(INDEX('Impact Indicators - Section B'!C$9:C$25,MATCH('Print View'!$A73,'Impact Indicators - Section B'!$A$9:$A$25,0))&lt;&gt;"",INDEX('Impact Indicators - Section B'!C$9:C$25,MATCH('Print View'!$A73,'Impact Indicators - Section B'!$A$9:$A$25,0)),""),"")</f>
        <v/>
      </c>
      <c r="D73" s="656" t="str">
        <f>IFERROR(IF(INDEX('Impact Indicators - Section B'!D$9:D$25,MATCH('Print View'!$A73,'Impact Indicators - Section B'!$A$9:$A$25,0))&lt;&gt;"",INDEX('Impact Indicators - Section B'!D$9:D$25,MATCH('Print View'!$A73,'Impact Indicators - Section B'!$A$9:$A$25,0)),""),"")</f>
        <v/>
      </c>
      <c r="E73" s="656" t="str">
        <f>IFERROR(IF(INDEX('Impact Indicators - Section B'!E$9:E$25,MATCH('Print View'!$A73,'Impact Indicators - Section B'!$A$9:$A$25,0))&lt;&gt;"",INDEX('Impact Indicators - Section B'!E$9:E$25,MATCH('Print View'!$A73,'Impact Indicators - Section B'!$A$9:$A$25,0)),""),"")</f>
        <v/>
      </c>
      <c r="F73" s="656" t="str">
        <f>IFERROR(IF(INDEX('Impact Indicators - Section B'!F$9:F$25,MATCH('Print View'!$A73,'Impact Indicators - Section B'!$A$9:$A$25,0))&lt;&gt;"",INDEX('Impact Indicators - Section B'!F$9:F$25,MATCH('Print View'!$A73,'Impact Indicators - Section B'!$A$9:$A$25,0)),""),"")</f>
        <v/>
      </c>
      <c r="G73" s="656" t="str">
        <f>IFERROR(IF(INDEX('Impact Indicators - Section B'!G$9:G$25,MATCH('Print View'!$A73,'Impact Indicators - Section B'!$A$9:$A$25,0))&lt;&gt;"",INDEX('Impact Indicators - Section B'!G$9:G$25,MATCH('Print View'!$A73,'Impact Indicators - Section B'!$A$9:$A$25,0)),""),"")</f>
        <v/>
      </c>
      <c r="H73" s="656" t="str">
        <f>IFERROR(IF(INDEX('Impact Indicators - Section B'!H$9:H$25,MATCH('Print View'!$A73,'Impact Indicators - Section B'!$A$9:$A$25,0))&lt;&gt;"",INDEX('Impact Indicators - Section B'!H$9:H$25,MATCH('Print View'!$A73,'Impact Indicators - Section B'!$A$9:$A$25,0)),""),"")</f>
        <v/>
      </c>
      <c r="I73" s="596" t="str">
        <f>IFERROR(IF(INDEX('Impact Indicators - Section B'!Q$9:Q$25,MATCH('Print View'!$A73,'Impact Indicators - Section B'!$A$9:$A$25,0))&lt;&gt;"",INDEX('Impact Indicators - Section B'!Q$9:Q$25,MATCH('Print View'!$A73,'Impact Indicators - Section B'!$A$9:$A$25,0)),""),"")</f>
        <v/>
      </c>
      <c r="J73" s="328" t="str">
        <f t="array" ref="J73">IFERROR(IF(INDEX('Impact Indicators - Section B'!D$29:D$120,MATCH('Print View'!$A73&amp;'Print View'!$J$45,'Impact Indicators - Section B'!$A$29:$A$120&amp;'Impact Indicators - Section B'!$C$29:$C$120,0))&lt;&gt;"",INDEX('Impact Indicators - Section B'!D$29:D$120,MATCH('Print View'!$A73&amp;'Print View'!$J$45,'Impact Indicators - Section B'!$A$29:$A$120&amp;'Impact Indicators - Section B'!$C$29:$C$120,0)),""),"")</f>
        <v/>
      </c>
      <c r="K73" s="592" t="str">
        <f t="array" ref="K73">IFERROR(IF(INDEX('Impact Indicators - Section B'!F$29:F$120,MATCH('Print View'!$A73&amp;'Print View'!$J$45,'Impact Indicators - Section B'!$A$29:$A$120&amp;'Impact Indicators - Section B'!$C$29:$C$120,0))&lt;&gt;"",INDEX('Impact Indicators - Section B'!F$29:F$120,MATCH('Print View'!$A73&amp;'Print View'!$J$45,'Impact Indicators - Section B'!$A$29:$A$120&amp;'Impact Indicators - Section B'!$C$29:$C$120,0)),""),"")</f>
        <v/>
      </c>
      <c r="L73" s="594" t="str">
        <f t="array" ref="L73">IFERROR(IF(INDEX('Impact Indicators - Section B'!G$29:G$120,MATCH('Print View'!$A73&amp;'Print View'!$J$45,'Impact Indicators - Section B'!$A$29:$A$120&amp;'Impact Indicators - Section B'!$C$29:$C$120,0))&lt;&gt;"",INDEX('Impact Indicators - Section B'!G$29:G$120,MATCH('Print View'!$A73&amp;'Print View'!$J$45,'Impact Indicators - Section B'!$A$29:$A$120&amp;'Impact Indicators - Section B'!$C$29:$C$120,0)),""),"")</f>
        <v/>
      </c>
      <c r="M73" s="596" t="str">
        <f t="array" ref="M73">IFERROR(IF(INDEX('Impact Indicators - Section B'!H$29:H$120,MATCH('Print View'!$A73&amp;'Print View'!$J$45,'Impact Indicators - Section B'!$A$29:$A$120&amp;'Impact Indicators - Section B'!$C$29:$C$120,0))&lt;&gt;"",INDEX('Impact Indicators - Section B'!H$29:H$120,MATCH('Print View'!$A73&amp;'Print View'!$J$45,'Impact Indicators - Section B'!$A$29:$A$120&amp;'Impact Indicators - Section B'!$C$29:$C$120,0)),""),"")</f>
        <v/>
      </c>
      <c r="N73" s="328" t="str">
        <f t="array" ref="N73">IFERROR(IF(INDEX('Impact Indicators - Section B'!D$29:D$120,MATCH('Print View'!$A73&amp;'Print View'!$N$45,'Impact Indicators - Section B'!$A$29:$A$120&amp;'Impact Indicators - Section B'!$C$29:$C$120,0))&lt;&gt;"",INDEX('Impact Indicators - Section B'!D$29:D$120,MATCH('Print View'!$A73&amp;'Print View'!$N$45,'Impact Indicators - Section B'!$A$29:$A$120&amp;'Impact Indicators - Section B'!$C$29:$C$120,0)),""),"")</f>
        <v/>
      </c>
      <c r="O73" s="592" t="str">
        <f t="array" ref="O73">IFERROR(IF(INDEX('Impact Indicators - Section B'!J$29:J$120,MATCH('Print View'!$A73&amp;'Print View'!$N$45,'Impact Indicators - Section B'!$A$29:$A$120&amp;'Impact Indicators - Section B'!$C$29:$C$120,0))&lt;&gt;"",INDEX('Impact Indicators - Section B'!J$29:J$120,MATCH('Print View'!$A73&amp;'Print View'!$N$45,'Impact Indicators - Section B'!$A$29:$A$120&amp;'Impact Indicators - Section B'!$C$29:$C$120,0)),""),"")</f>
        <v>a1Y36000002qELzEAM</v>
      </c>
      <c r="P73" s="594" t="b">
        <f t="array" ref="P73">IFERROR(IF(INDEX('Impact Indicators - Section B'!K$29:K$120,MATCH('Print View'!$A73&amp;'Print View'!$N$45,'Impact Indicators - Section B'!$A$29:$A$120&amp;'Impact Indicators - Section B'!$C$29:$C$120,0))&lt;&gt;"",INDEX('Impact Indicators - Section B'!K$29:K$120,MATCH('Print View'!$A73&amp;'Print View'!$N$45,'Impact Indicators - Section B'!$A$29:$A$120&amp;'Impact Indicators - Section B'!$C$29:$C$120,0)),""),"")</f>
        <v>0</v>
      </c>
      <c r="Q73" s="596" t="str">
        <f t="array" ref="Q73">IFERROR(IF(INDEX('Impact Indicators - Section B'!L$29:L$120,MATCH('Print View'!$A73&amp;'Print View'!$N71,'Impact Indicators - Section B'!$A$29:$A$120&amp;'Impact Indicators - Section B'!$C$29:$C$120,0))&lt;&gt;"",INDEX('Impact Indicators - Section B'!L$29:L$120,MATCH('Print View'!$A73&amp;'Print View'!$N$45,'Impact Indicators - Section B'!$A$29:$A$120&amp;'Impact Indicators - Section B'!$C$29:$C$120,0)),""),"")</f>
        <v>a1Y36000002qELzEAM</v>
      </c>
      <c r="R73" s="328" t="str">
        <f t="array" ref="R73">IFERROR(IF(INDEX('Impact Indicators - Section B'!D$29:D$120,MATCH('Print View'!$A73&amp;'Print View'!$R$45,'Impact Indicators - Section B'!$A$29:$A$120&amp;'Impact Indicators - Section B'!$C$29:$C$120,0))&lt;&gt;"",INDEX('Impact Indicators - Section B'!D$29:D$120,MATCH('Print View'!$A73&amp;'Print View'!$R$45,'Impact Indicators - Section B'!$A$29:$A$120&amp;'Impact Indicators - Section B'!$C$29:$C$120,0)),""),"")</f>
        <v/>
      </c>
      <c r="S73" s="592" t="str">
        <f t="array" ref="S73">IFERROR(IF(INDEX('Impact Indicators - Section B'!J$29:J$120,MATCH('Print View'!$A73&amp;'Print View'!$R$45,'Impact Indicators - Section B'!$A$29:$A$120&amp;'Impact Indicators - Section B'!$C$29:$C$120,0))&lt;&gt;"",INDEX('Impact Indicators - Section B'!J$29:J$120,MATCH('Print View'!$A73&amp;'Print View'!$R$45,'Impact Indicators - Section B'!$A$29:$A$120&amp;'Impact Indicators - Section B'!$C$29:$C$120,0)),""),"")</f>
        <v>a1Y36000002qEM0EAM</v>
      </c>
      <c r="T73" s="594" t="b">
        <f t="array" ref="T73">IFERROR(IF(INDEX('Impact Indicators - Section B'!K$29:K$120,MATCH('Print View'!$A73&amp;'Print View'!$R$45,'Impact Indicators - Section B'!$A$29:$A$120&amp;'Impact Indicators - Section B'!$C$29:$C$120,0))&lt;&gt;"",INDEX('Impact Indicators - Section B'!K$29:K$120,MATCH('Print View'!$A73&amp;'Print View'!$R$45,'Impact Indicators - Section B'!$A$29:$A$120&amp;'Impact Indicators - Section B'!$C$29:$C$120,0)),""),"")</f>
        <v>0</v>
      </c>
      <c r="U73" s="596" t="str">
        <f t="array" ref="U73">IFERROR(IF(INDEX('Impact Indicators - Section B'!L$29:L$120,MATCH('Print View'!$A73&amp;'Print View'!$R71,'Impact Indicators - Section B'!$A$29:$A$120&amp;'Impact Indicators - Section B'!$C$29:$C$120,0))&lt;&gt;"",INDEX('Impact Indicators - Section B'!L$29:L$120,MATCH('Print View'!$A73&amp;'Print View'!$R$45,'Impact Indicators - Section B'!$A$29:$A$120&amp;'Impact Indicators - Section B'!$C$29:$C$120,0)),""),"")</f>
        <v>a1Y36000002qEM0EAM</v>
      </c>
      <c r="V73" s="328" t="str">
        <f t="array" ref="V73">IFERROR(IF(INDEX('Impact Indicators - Section B'!D$29:D$120,MATCH('Print View'!$A73&amp;'Print View'!$V$45,'Impact Indicators - Section B'!$A$29:$A$120&amp;'Impact Indicators - Section B'!$C$29:$C$120,0))&lt;&gt;"",INDEX('Impact Indicators - Section B'!D$29:D$120,MATCH('Print View'!$A73&amp;'Print View'!$V$45,'Impact Indicators - Section B'!$A$29:$A$120&amp;'Impact Indicators - Section B'!$C$29:$C$120,0)),""),"")</f>
        <v/>
      </c>
      <c r="W73" s="592" t="str">
        <f t="array" ref="W73">IFERROR(IF(INDEX('Impact Indicators - Section B'!J$29:J$120,MATCH('Print View'!$A73&amp;'Print View'!$V$45,'Impact Indicators - Section B'!$A$29:$A$120&amp;'Impact Indicators - Section B'!$C$29:$C$120,0))&lt;&gt;"",INDEX('Impact Indicators - Section B'!J$29:J$120,MATCH('Print View'!$A73&amp;'Print View'!$V$45,'Impact Indicators - Section B'!$A$29:$A$120&amp;'Impact Indicators - Section B'!$C$29:$C$120,0)),""),"")</f>
        <v/>
      </c>
      <c r="X73" s="594" t="str">
        <f t="array" ref="X73">IFERROR(IF(INDEX('Impact Indicators - Section B'!K$29:K$120,MATCH('Print View'!$A73&amp;'Print View'!$V$45,'Impact Indicators - Section B'!$A$29:$A$120&amp;'Impact Indicators - Section B'!$C$29:$C$120,0))&lt;&gt;"",INDEX('Impact Indicators - Section B'!K$29:K$120,MATCH('Print View'!$A73&amp;'Print View'!$V$45,'Impact Indicators - Section B'!$A$29:$A$120&amp;'Impact Indicators - Section B'!$C$29:$C$120,0)),""),"")</f>
        <v/>
      </c>
      <c r="Y73" s="596" t="str">
        <f t="array" ref="Y73">IFERROR(IF(INDEX('Impact Indicators - Section B'!L$29:L$120,MATCH('Print View'!$A73&amp;'Print View'!$V71,'Impact Indicators - Section B'!$A$29:$A$120&amp;'Impact Indicators - Section B'!$C$29:$C$120,0))&lt;&gt;"",INDEX('Impact Indicators - Section B'!L$29:L$120,MATCH('Print View'!$A73&amp;'Print View'!$V$45,'Impact Indicators - Section B'!$A$29:$A$120&amp;'Impact Indicators - Section B'!$C$29:$C$120,0)),""),"")</f>
        <v/>
      </c>
      <c r="Z73" s="328" t="str">
        <f t="array" ref="Z73">IFERROR(IF(INDEX('Impact Indicators - Section B'!D$29:D$120,MATCH('Print View'!$A73&amp;'Print View'!$Z$45,'Impact Indicators - Section B'!$A$29:$A$120&amp;'Impact Indicators - Section B'!$C$29:$C$120,0))&lt;&gt;"",INDEX('Impact Indicators - Section B'!D$29:D$120,MATCH('Print View'!$A73&amp;'Print View'!$Z$45,'Impact Indicators - Section B'!$A$29:$A$120&amp;'Impact Indicators - Section B'!$C$29:$C$120,0)),""),"")</f>
        <v/>
      </c>
      <c r="AA73" s="592" t="str">
        <f t="array" ref="AA73">IFERROR(IF(INDEX('Impact Indicators - Section B'!J$29:J$120,MATCH('Print View'!$A73&amp;'Print View'!$Z$45,'Impact Indicators - Section B'!$A$29:$A$120&amp;'Impact Indicators - Section B'!$C$29:$C$120,0))&lt;&gt;"",INDEX('Impact Indicators - Section B'!J$29:J$120,MATCH('Print View'!$A73&amp;'Print View'!$Z$45,'Impact Indicators - Section B'!$A$29:$A$120&amp;'Impact Indicators - Section B'!$C$29:$C$120,0)),""),"")</f>
        <v/>
      </c>
      <c r="AB73" s="594" t="str">
        <f t="array" ref="AB73">IFERROR(IF(INDEX('Impact Indicators - Section B'!K$29:K$120,MATCH('Print View'!$A73&amp;'Print View'!$Z$45,'Impact Indicators - Section B'!$A$29:$A$120&amp;'Impact Indicators - Section B'!$C$29:$C$120,0))&lt;&gt;"",INDEX('Impact Indicators - Section B'!K$29:K$120,MATCH('Print View'!$A73&amp;'Print View'!$Z$45,'Impact Indicators - Section B'!$A$29:$A$120&amp;'Impact Indicators - Section B'!$C$29:$C$120,0)),""),"")</f>
        <v/>
      </c>
      <c r="AC73" s="596" t="str">
        <f t="array" ref="AC73">IFERROR(IF(INDEX('Impact Indicators - Section B'!L$29:L$120,MATCH('Print View'!$A73&amp;'Print View'!$Z71,'Impact Indicators - Section B'!$A$29:$A$120&amp;'Impact Indicators - Section B'!$C$29:$C$120,0))&lt;&gt;"",INDEX('Impact Indicators - Section B'!L$29:L$120,MATCH('Print View'!$A73&amp;'Print View'!$Z$45,'Impact Indicators - Section B'!$A$29:$A$120&amp;'Impact Indicators - Section B'!$C$29:$C$120,0)),""),"")</f>
        <v/>
      </c>
      <c r="AD73" s="329"/>
      <c r="AE73" s="330"/>
      <c r="AF73" s="330"/>
      <c r="AG73" s="330"/>
      <c r="AH73" s="330"/>
      <c r="AI73" s="330"/>
      <c r="AJ73" s="331"/>
    </row>
    <row r="74" spans="1:36" s="227" customFormat="1" ht="60" customHeight="1" x14ac:dyDescent="0.4">
      <c r="A74" s="652"/>
      <c r="B74" s="657"/>
      <c r="C74" s="657"/>
      <c r="D74" s="657"/>
      <c r="E74" s="657"/>
      <c r="F74" s="657"/>
      <c r="G74" s="657"/>
      <c r="H74" s="657"/>
      <c r="I74" s="597"/>
      <c r="J74" s="332" t="str">
        <f t="array" ref="J74">IFERROR(IF(INDEX('Impact Indicators - Section B'!E$29:E$120,MATCH('Print View'!$A73&amp;'Print View'!$J$45,'Impact Indicators - Section B'!$A$29:$A$120&amp;'Impact Indicators - Section B'!$C$29:$C$120,0))&lt;&gt;"",INDEX('Impact Indicators - Section B'!E$29:E$120,MATCH('Print View'!$A73&amp;'Print View'!$J$45,'Impact Indicators - Section B'!$A$29:$A$120&amp;'Impact Indicators - Section B'!$C$29:$C$120,0)),""),"")</f>
        <v/>
      </c>
      <c r="K74" s="593"/>
      <c r="L74" s="595"/>
      <c r="M74" s="597"/>
      <c r="N74" s="332" t="str">
        <f t="array" ref="N74">IFERROR(IF(INDEX('Impact Indicators - Section B'!E$29:E$120,MATCH('Print View'!$A73&amp;'Print View'!$N$45,'Impact Indicators - Section B'!$A$29:$A$120&amp;'Impact Indicators - Section B'!$C$29:$C$120,0))&lt;&gt;"",INDEX('Impact Indicators - Section B'!E$29:E$120,MATCH('Print View'!$A73&amp;'Print View'!$N$45,'Impact Indicators - Section B'!$A$29:$A$120&amp;'Impact Indicators - Section B'!$C$29:$C$120,0)),""),"")</f>
        <v/>
      </c>
      <c r="O74" s="593"/>
      <c r="P74" s="595"/>
      <c r="Q74" s="597"/>
      <c r="R74" s="332" t="str">
        <f t="array" ref="R74">IFERROR(IF(INDEX('Impact Indicators - Section B'!E$29:E$120,MATCH('Print View'!$A73&amp;'Print View'!$N$45,'Impact Indicators - Section B'!$A$29:$A$120&amp;'Impact Indicators - Section B'!$C$29:$C$120,0))&lt;&gt;"",INDEX('Impact Indicators - Section B'!E$29:E$120,MATCH('Print View'!$A73&amp;'Print View'!$N$45,'Impact Indicators - Section B'!$A$29:$A$120&amp;'Impact Indicators - Section B'!$C$29:$C$120,0)),""),"")</f>
        <v/>
      </c>
      <c r="S74" s="593"/>
      <c r="T74" s="595"/>
      <c r="U74" s="597"/>
      <c r="V74" s="332" t="str">
        <f t="array" ref="V74">IFERROR(IF(INDEX('Impact Indicators - Section B'!E$29:E$120,MATCH('Print View'!$A73&amp;'Print View'!$V$45,'Impact Indicators - Section B'!$A$29:$A$120&amp;'Impact Indicators - Section B'!$C$29:$C$120,0))&lt;&gt;"",INDEX('Impact Indicators - Section B'!E$29:E$120,MATCH('Print View'!$A73&amp;'Print View'!$V$45,'Impact Indicators - Section B'!$A$29:$A$120&amp;'Impact Indicators - Section B'!$C$29:$C$120,0)),""),"")</f>
        <v/>
      </c>
      <c r="W74" s="593"/>
      <c r="X74" s="595"/>
      <c r="Y74" s="597"/>
      <c r="Z74" s="332" t="str">
        <f t="array" ref="Z74">IFERROR(IF(INDEX('Impact Indicators - Section B'!E$29:E$120,MATCH('Print View'!$A73&amp;'Print View'!$Z$45,'Impact Indicators - Section B'!$A$29:$A$120&amp;'Impact Indicators - Section B'!$C$29:$C$120,0))&lt;&gt;"",INDEX('Impact Indicators - Section B'!E$29:E$120,MATCH('Print View'!$A73&amp;'Print View'!$Z$45,'Impact Indicators - Section B'!$A$29:$A$120&amp;'Impact Indicators - Section B'!$C$29:$C$120,0)),""),"")</f>
        <v/>
      </c>
      <c r="AA74" s="593"/>
      <c r="AB74" s="595"/>
      <c r="AC74" s="597"/>
      <c r="AD74" s="333"/>
      <c r="AE74" s="334"/>
      <c r="AF74" s="334"/>
      <c r="AG74" s="334"/>
      <c r="AH74" s="334"/>
      <c r="AI74" s="334"/>
      <c r="AJ74" s="335"/>
    </row>
    <row r="75" spans="1:36" s="227" customFormat="1" ht="60" customHeight="1" x14ac:dyDescent="0.4">
      <c r="A75" s="654">
        <v>15</v>
      </c>
      <c r="B75" s="678" t="str">
        <f>IFERROR(IF(INDEX('Impact Indicators - Section B'!B$9:B$25,MATCH('Print View'!$A75,'Impact Indicators - Section B'!$A$9:$A$25,0))&lt;&gt;"",INDEX('Impact Indicators - Section B'!B$9:B$25,MATCH('Print View'!$A75,'Impact Indicators - Section B'!$A$9:$A$25,0)),""),"")</f>
        <v/>
      </c>
      <c r="C75" s="678" t="str">
        <f>IFERROR(IF(INDEX('Impact Indicators - Section B'!C$9:C$25,MATCH('Print View'!$A75,'Impact Indicators - Section B'!$A$9:$A$25,0))&lt;&gt;"",INDEX('Impact Indicators - Section B'!C$9:C$25,MATCH('Print View'!$A75,'Impact Indicators - Section B'!$A$9:$A$25,0)),""),"")</f>
        <v/>
      </c>
      <c r="D75" s="678" t="str">
        <f>IFERROR(IF(INDEX('Impact Indicators - Section B'!D$9:D$25,MATCH('Print View'!$A75,'Impact Indicators - Section B'!$A$9:$A$25,0))&lt;&gt;"",INDEX('Impact Indicators - Section B'!D$9:D$25,MATCH('Print View'!$A75,'Impact Indicators - Section B'!$A$9:$A$25,0)),""),"")</f>
        <v/>
      </c>
      <c r="E75" s="678" t="str">
        <f>IFERROR(IF(INDEX('Impact Indicators - Section B'!E$9:E$25,MATCH('Print View'!$A75,'Impact Indicators - Section B'!$A$9:$A$25,0))&lt;&gt;"",INDEX('Impact Indicators - Section B'!E$9:E$25,MATCH('Print View'!$A75,'Impact Indicators - Section B'!$A$9:$A$25,0)),""),"")</f>
        <v/>
      </c>
      <c r="F75" s="678" t="str">
        <f>IFERROR(IF(INDEX('Impact Indicators - Section B'!F$9:F$25,MATCH('Print View'!$A75,'Impact Indicators - Section B'!$A$9:$A$25,0))&lt;&gt;"",INDEX('Impact Indicators - Section B'!F$9:F$25,MATCH('Print View'!$A75,'Impact Indicators - Section B'!$A$9:$A$25,0)),""),"")</f>
        <v/>
      </c>
      <c r="G75" s="678" t="str">
        <f>IFERROR(IF(INDEX('Impact Indicators - Section B'!G$9:G$25,MATCH('Print View'!$A75,'Impact Indicators - Section B'!$A$9:$A$25,0))&lt;&gt;"",INDEX('Impact Indicators - Section B'!G$9:G$25,MATCH('Print View'!$A75,'Impact Indicators - Section B'!$A$9:$A$25,0)),""),"")</f>
        <v/>
      </c>
      <c r="H75" s="678" t="str">
        <f>IFERROR(IF(INDEX('Impact Indicators - Section B'!H$9:H$25,MATCH('Print View'!$A75,'Impact Indicators - Section B'!$A$9:$A$25,0))&lt;&gt;"",INDEX('Impact Indicators - Section B'!H$9:H$25,MATCH('Print View'!$A75,'Impact Indicators - Section B'!$A$9:$A$25,0)),""),"")</f>
        <v/>
      </c>
      <c r="I75" s="590" t="str">
        <f>IFERROR(IF(INDEX('Impact Indicators - Section B'!Q$9:Q$25,MATCH('Print View'!$A75,'Impact Indicators - Section B'!$A$9:$A$25,0))&lt;&gt;"",INDEX('Impact Indicators - Section B'!Q$9:Q$25,MATCH('Print View'!$A75,'Impact Indicators - Section B'!$A$9:$A$25,0)),""),"")</f>
        <v/>
      </c>
      <c r="J75" s="320" t="str">
        <f t="array" ref="J75">IFERROR(IF(INDEX('Impact Indicators - Section B'!D$29:D$120,MATCH('Print View'!$A75&amp;'Print View'!$J$45,'Impact Indicators - Section B'!$A$29:$A$120&amp;'Impact Indicators - Section B'!$C$29:$C$120,0))&lt;&gt;"",INDEX('Impact Indicators - Section B'!D$29:D$120,MATCH('Print View'!$A75&amp;'Print View'!$J$45,'Impact Indicators - Section B'!$A$29:$A$120&amp;'Impact Indicators - Section B'!$C$29:$C$120,0)),""),"")</f>
        <v/>
      </c>
      <c r="K75" s="586" t="str">
        <f t="array" ref="K75">IFERROR(IF(INDEX('Impact Indicators - Section B'!F$29:F$120,MATCH('Print View'!$A75&amp;'Print View'!$J$45,'Impact Indicators - Section B'!$A$29:$A$120&amp;'Impact Indicators - Section B'!$C$29:$C$120,0))&lt;&gt;"",INDEX('Impact Indicators - Section B'!F$29:F$120,MATCH('Print View'!$A75&amp;'Print View'!$J$45,'Impact Indicators - Section B'!$A$29:$A$120&amp;'Impact Indicators - Section B'!$C$29:$C$120,0)),""),"")</f>
        <v/>
      </c>
      <c r="L75" s="588" t="str">
        <f t="array" ref="L75">IFERROR(IF(INDEX('Impact Indicators - Section B'!G$29:G$120,MATCH('Print View'!$A75&amp;'Print View'!$J$45,'Impact Indicators - Section B'!$A$29:$A$120&amp;'Impact Indicators - Section B'!$C$29:$C$120,0))&lt;&gt;"",INDEX('Impact Indicators - Section B'!G$29:G$120,MATCH('Print View'!$A75&amp;'Print View'!$J$45,'Impact Indicators - Section B'!$A$29:$A$120&amp;'Impact Indicators - Section B'!$C$29:$C$120,0)),""),"")</f>
        <v/>
      </c>
      <c r="M75" s="590" t="str">
        <f t="array" ref="M75">IFERROR(IF(INDEX('Impact Indicators - Section B'!H$29:H$120,MATCH('Print View'!$A75&amp;'Print View'!$J$45,'Impact Indicators - Section B'!$A$29:$A$120&amp;'Impact Indicators - Section B'!$C$29:$C$120,0))&lt;&gt;"",INDEX('Impact Indicators - Section B'!H$29:H$120,MATCH('Print View'!$A75&amp;'Print View'!$J$45,'Impact Indicators - Section B'!$A$29:$A$120&amp;'Impact Indicators - Section B'!$C$29:$C$120,0)),""),"")</f>
        <v/>
      </c>
      <c r="N75" s="320" t="str">
        <f t="array" ref="N75">IFERROR(IF(INDEX('Impact Indicators - Section B'!D$29:D$120,MATCH('Print View'!$A75&amp;'Print View'!$N$45,'Impact Indicators - Section B'!$A$29:$A$120&amp;'Impact Indicators - Section B'!$C$29:$C$120,0))&lt;&gt;"",INDEX('Impact Indicators - Section B'!D$29:D$120,MATCH('Print View'!$A75&amp;'Print View'!$N$45,'Impact Indicators - Section B'!$A$29:$A$120&amp;'Impact Indicators - Section B'!$C$29:$C$120,0)),""),"")</f>
        <v/>
      </c>
      <c r="O75" s="586" t="str">
        <f t="array" ref="O75">IFERROR(IF(INDEX('Impact Indicators - Section B'!J$29:J$120,MATCH('Print View'!$A75&amp;'Print View'!$N$45,'Impact Indicators - Section B'!$A$29:$A$120&amp;'Impact Indicators - Section B'!$C$29:$C$120,0))&lt;&gt;"",INDEX('Impact Indicators - Section B'!J$29:J$120,MATCH('Print View'!$A75&amp;'Print View'!$N$45,'Impact Indicators - Section B'!$A$29:$A$120&amp;'Impact Indicators - Section B'!$C$29:$C$120,0)),""),"")</f>
        <v>a1Y36000002qELzEAM</v>
      </c>
      <c r="P75" s="588" t="b">
        <f t="array" ref="P75">IFERROR(IF(INDEX('Impact Indicators - Section B'!K$29:K$120,MATCH('Print View'!$A75&amp;'Print View'!$N$45,'Impact Indicators - Section B'!$A$29:$A$120&amp;'Impact Indicators - Section B'!$C$29:$C$120,0))&lt;&gt;"",INDEX('Impact Indicators - Section B'!K$29:K$120,MATCH('Print View'!$A75&amp;'Print View'!$N$45,'Impact Indicators - Section B'!$A$29:$A$120&amp;'Impact Indicators - Section B'!$C$29:$C$120,0)),""),"")</f>
        <v>0</v>
      </c>
      <c r="Q75" s="590" t="str">
        <f t="array" ref="Q75">IFERROR(IF(INDEX('Impact Indicators - Section B'!L$29:L$120,MATCH('Print View'!$A75&amp;'Print View'!$N73,'Impact Indicators - Section B'!$A$29:$A$120&amp;'Impact Indicators - Section B'!$C$29:$C$120,0))&lt;&gt;"",INDEX('Impact Indicators - Section B'!L$29:L$120,MATCH('Print View'!$A75&amp;'Print View'!$N$45,'Impact Indicators - Section B'!$A$29:$A$120&amp;'Impact Indicators - Section B'!$C$29:$C$120,0)),""),"")</f>
        <v>a1Y36000002qELzEAM</v>
      </c>
      <c r="R75" s="320" t="str">
        <f t="array" ref="R75">IFERROR(IF(INDEX('Impact Indicators - Section B'!D$29:D$120,MATCH('Print View'!$A75&amp;'Print View'!$R$45,'Impact Indicators - Section B'!$A$29:$A$120&amp;'Impact Indicators - Section B'!$C$29:$C$120,0))&lt;&gt;"",INDEX('Impact Indicators - Section B'!D$29:D$120,MATCH('Print View'!$A75&amp;'Print View'!$R$45,'Impact Indicators - Section B'!$A$29:$A$120&amp;'Impact Indicators - Section B'!$C$29:$C$120,0)),""),"")</f>
        <v/>
      </c>
      <c r="S75" s="586" t="str">
        <f t="array" ref="S75">IFERROR(IF(INDEX('Impact Indicators - Section B'!J$29:J$120,MATCH('Print View'!$A75&amp;'Print View'!$R$45,'Impact Indicators - Section B'!$A$29:$A$120&amp;'Impact Indicators - Section B'!$C$29:$C$120,0))&lt;&gt;"",INDEX('Impact Indicators - Section B'!J$29:J$120,MATCH('Print View'!$A75&amp;'Print View'!$R$45,'Impact Indicators - Section B'!$A$29:$A$120&amp;'Impact Indicators - Section B'!$C$29:$C$120,0)),""),"")</f>
        <v>a1Y36000002qEM0EAM</v>
      </c>
      <c r="T75" s="588" t="b">
        <f t="array" ref="T75">IFERROR(IF(INDEX('Impact Indicators - Section B'!K$29:K$120,MATCH('Print View'!$A75&amp;'Print View'!$R$45,'Impact Indicators - Section B'!$A$29:$A$120&amp;'Impact Indicators - Section B'!$C$29:$C$120,0))&lt;&gt;"",INDEX('Impact Indicators - Section B'!K$29:K$120,MATCH('Print View'!$A75&amp;'Print View'!$R$45,'Impact Indicators - Section B'!$A$29:$A$120&amp;'Impact Indicators - Section B'!$C$29:$C$120,0)),""),"")</f>
        <v>0</v>
      </c>
      <c r="U75" s="590" t="str">
        <f t="array" ref="U75">IFERROR(IF(INDEX('Impact Indicators - Section B'!L$29:L$120,MATCH('Print View'!$A75&amp;'Print View'!$R73,'Impact Indicators - Section B'!$A$29:$A$120&amp;'Impact Indicators - Section B'!$C$29:$C$120,0))&lt;&gt;"",INDEX('Impact Indicators - Section B'!L$29:L$120,MATCH('Print View'!$A75&amp;'Print View'!$R$45,'Impact Indicators - Section B'!$A$29:$A$120&amp;'Impact Indicators - Section B'!$C$29:$C$120,0)),""),"")</f>
        <v>a1Y36000002qEM0EAM</v>
      </c>
      <c r="V75" s="320" t="str">
        <f t="array" ref="V75">IFERROR(IF(INDEX('Impact Indicators - Section B'!D$29:D$120,MATCH('Print View'!$A75&amp;'Print View'!$V$45,'Impact Indicators - Section B'!$A$29:$A$120&amp;'Impact Indicators - Section B'!$C$29:$C$120,0))&lt;&gt;"",INDEX('Impact Indicators - Section B'!D$29:D$120,MATCH('Print View'!$A75&amp;'Print View'!$V$45,'Impact Indicators - Section B'!$A$29:$A$120&amp;'Impact Indicators - Section B'!$C$29:$C$120,0)),""),"")</f>
        <v/>
      </c>
      <c r="W75" s="586" t="str">
        <f t="array" ref="W75">IFERROR(IF(INDEX('Impact Indicators - Section B'!J$29:J$120,MATCH('Print View'!$A75&amp;'Print View'!$V$45,'Impact Indicators - Section B'!$A$29:$A$120&amp;'Impact Indicators - Section B'!$C$29:$C$120,0))&lt;&gt;"",INDEX('Impact Indicators - Section B'!J$29:J$120,MATCH('Print View'!$A75&amp;'Print View'!$V$45,'Impact Indicators - Section B'!$A$29:$A$120&amp;'Impact Indicators - Section B'!$C$29:$C$120,0)),""),"")</f>
        <v/>
      </c>
      <c r="X75" s="588" t="str">
        <f t="array" ref="X75">IFERROR(IF(INDEX('Impact Indicators - Section B'!K$29:K$120,MATCH('Print View'!$A75&amp;'Print View'!$V$45,'Impact Indicators - Section B'!$A$29:$A$120&amp;'Impact Indicators - Section B'!$C$29:$C$120,0))&lt;&gt;"",INDEX('Impact Indicators - Section B'!K$29:K$120,MATCH('Print View'!$A75&amp;'Print View'!$V$45,'Impact Indicators - Section B'!$A$29:$A$120&amp;'Impact Indicators - Section B'!$C$29:$C$120,0)),""),"")</f>
        <v/>
      </c>
      <c r="Y75" s="590" t="str">
        <f t="array" ref="Y75">IFERROR(IF(INDEX('Impact Indicators - Section B'!L$29:L$120,MATCH('Print View'!$A75&amp;'Print View'!$V73,'Impact Indicators - Section B'!$A$29:$A$120&amp;'Impact Indicators - Section B'!$C$29:$C$120,0))&lt;&gt;"",INDEX('Impact Indicators - Section B'!L$29:L$120,MATCH('Print View'!$A75&amp;'Print View'!$V$45,'Impact Indicators - Section B'!$A$29:$A$120&amp;'Impact Indicators - Section B'!$C$29:$C$120,0)),""),"")</f>
        <v/>
      </c>
      <c r="Z75" s="320" t="str">
        <f t="array" ref="Z75">IFERROR(IF(INDEX('Impact Indicators - Section B'!D$29:D$120,MATCH('Print View'!$A75&amp;'Print View'!$Z$45,'Impact Indicators - Section B'!$A$29:$A$120&amp;'Impact Indicators - Section B'!$C$29:$C$120,0))&lt;&gt;"",INDEX('Impact Indicators - Section B'!D$29:D$120,MATCH('Print View'!$A75&amp;'Print View'!$Z$45,'Impact Indicators - Section B'!$A$29:$A$120&amp;'Impact Indicators - Section B'!$C$29:$C$120,0)),""),"")</f>
        <v/>
      </c>
      <c r="AA75" s="586" t="str">
        <f t="array" ref="AA75">IFERROR(IF(INDEX('Impact Indicators - Section B'!J$29:J$120,MATCH('Print View'!$A75&amp;'Print View'!$Z$45,'Impact Indicators - Section B'!$A$29:$A$120&amp;'Impact Indicators - Section B'!$C$29:$C$120,0))&lt;&gt;"",INDEX('Impact Indicators - Section B'!J$29:J$120,MATCH('Print View'!$A75&amp;'Print View'!$Z$45,'Impact Indicators - Section B'!$A$29:$A$120&amp;'Impact Indicators - Section B'!$C$29:$C$120,0)),""),"")</f>
        <v/>
      </c>
      <c r="AB75" s="588" t="str">
        <f t="array" ref="AB75">IFERROR(IF(INDEX('Impact Indicators - Section B'!K$29:K$120,MATCH('Print View'!$A75&amp;'Print View'!$Z$45,'Impact Indicators - Section B'!$A$29:$A$120&amp;'Impact Indicators - Section B'!$C$29:$C$120,0))&lt;&gt;"",INDEX('Impact Indicators - Section B'!K$29:K$120,MATCH('Print View'!$A75&amp;'Print View'!$Z$45,'Impact Indicators - Section B'!$A$29:$A$120&amp;'Impact Indicators - Section B'!$C$29:$C$120,0)),""),"")</f>
        <v/>
      </c>
      <c r="AC75" s="590" t="str">
        <f t="array" ref="AC75">IFERROR(IF(INDEX('Impact Indicators - Section B'!L$29:L$120,MATCH('Print View'!$A75&amp;'Print View'!$Z73,'Impact Indicators - Section B'!$A$29:$A$120&amp;'Impact Indicators - Section B'!$C$29:$C$120,0))&lt;&gt;"",INDEX('Impact Indicators - Section B'!L$29:L$120,MATCH('Print View'!$A75&amp;'Print View'!$Z$45,'Impact Indicators - Section B'!$A$29:$A$120&amp;'Impact Indicators - Section B'!$C$29:$C$120,0)),""),"")</f>
        <v/>
      </c>
      <c r="AD75" s="337"/>
      <c r="AE75" s="338"/>
      <c r="AF75" s="338"/>
      <c r="AG75" s="338"/>
      <c r="AH75" s="338"/>
      <c r="AI75" s="338"/>
      <c r="AJ75" s="682"/>
    </row>
    <row r="76" spans="1:36" s="227" customFormat="1" ht="60" customHeight="1" thickBot="1" x14ac:dyDescent="0.45">
      <c r="A76" s="655"/>
      <c r="B76" s="681"/>
      <c r="C76" s="681"/>
      <c r="D76" s="681"/>
      <c r="E76" s="681"/>
      <c r="F76" s="681"/>
      <c r="G76" s="681"/>
      <c r="H76" s="681"/>
      <c r="I76" s="600"/>
      <c r="J76" s="339" t="str">
        <f t="array" ref="J76">IFERROR(IF(INDEX('Impact Indicators - Section B'!E$29:E$120,MATCH('Print View'!$A75&amp;'Print View'!$J$45,'Impact Indicators - Section B'!$A$29:$A$120&amp;'Impact Indicators - Section B'!$C$29:$C$120,0))&lt;&gt;"",INDEX('Impact Indicators - Section B'!E$29:E$120,MATCH('Print View'!$A75&amp;'Print View'!$J$45,'Impact Indicators - Section B'!$A$29:$A$120&amp;'Impact Indicators - Section B'!$C$29:$C$120,0)),""),"")</f>
        <v/>
      </c>
      <c r="K76" s="598"/>
      <c r="L76" s="599"/>
      <c r="M76" s="600"/>
      <c r="N76" s="339" t="str">
        <f t="array" ref="N76">IFERROR(IF(INDEX('Impact Indicators - Section B'!E$29:E$120,MATCH('Print View'!$A75&amp;'Print View'!$N$45,'Impact Indicators - Section B'!$A$29:$A$120&amp;'Impact Indicators - Section B'!$C$29:$C$120,0))&lt;&gt;"",INDEX('Impact Indicators - Section B'!E$29:E$120,MATCH('Print View'!$A75&amp;'Print View'!$N$45,'Impact Indicators - Section B'!$A$29:$A$120&amp;'Impact Indicators - Section B'!$C$29:$C$120,0)),""),"")</f>
        <v/>
      </c>
      <c r="O76" s="598"/>
      <c r="P76" s="599"/>
      <c r="Q76" s="600"/>
      <c r="R76" s="339" t="str">
        <f t="array" ref="R76">IFERROR(IF(INDEX('Impact Indicators - Section B'!E$29:E$120,MATCH('Print View'!$A75&amp;'Print View'!$N$45,'Impact Indicators - Section B'!$A$29:$A$120&amp;'Impact Indicators - Section B'!$C$29:$C$120,0))&lt;&gt;"",INDEX('Impact Indicators - Section B'!E$29:E$120,MATCH('Print View'!$A75&amp;'Print View'!$N$45,'Impact Indicators - Section B'!$A$29:$A$120&amp;'Impact Indicators - Section B'!$C$29:$C$120,0)),""),"")</f>
        <v/>
      </c>
      <c r="S76" s="598"/>
      <c r="T76" s="599"/>
      <c r="U76" s="600"/>
      <c r="V76" s="339" t="str">
        <f t="array" ref="V76">IFERROR(IF(INDEX('Impact Indicators - Section B'!E$29:E$120,MATCH('Print View'!$A75&amp;'Print View'!$V$45,'Impact Indicators - Section B'!$A$29:$A$120&amp;'Impact Indicators - Section B'!$C$29:$C$120,0))&lt;&gt;"",INDEX('Impact Indicators - Section B'!E$29:E$120,MATCH('Print View'!$A75&amp;'Print View'!$V$45,'Impact Indicators - Section B'!$A$29:$A$120&amp;'Impact Indicators - Section B'!$C$29:$C$120,0)),""),"")</f>
        <v/>
      </c>
      <c r="W76" s="598"/>
      <c r="X76" s="599"/>
      <c r="Y76" s="600"/>
      <c r="Z76" s="339" t="str">
        <f t="array" ref="Z76">IFERROR(IF(INDEX('Impact Indicators - Section B'!E$29:E$120,MATCH('Print View'!$A75&amp;'Print View'!$Z$45,'Impact Indicators - Section B'!$A$29:$A$120&amp;'Impact Indicators - Section B'!$C$29:$C$120,0))&lt;&gt;"",INDEX('Impact Indicators - Section B'!E$29:E$120,MATCH('Print View'!$A75&amp;'Print View'!$Z$45,'Impact Indicators - Section B'!$A$29:$A$120&amp;'Impact Indicators - Section B'!$C$29:$C$120,0)),""),"")</f>
        <v/>
      </c>
      <c r="AA76" s="598"/>
      <c r="AB76" s="599"/>
      <c r="AC76" s="600"/>
      <c r="AD76" s="340"/>
      <c r="AE76" s="341"/>
      <c r="AF76" s="341"/>
      <c r="AG76" s="341"/>
      <c r="AH76" s="341"/>
      <c r="AI76" s="342"/>
      <c r="AJ76" s="683"/>
    </row>
    <row r="77" spans="1:36" x14ac:dyDescent="0.3">
      <c r="A77" s="225"/>
      <c r="B77" s="225"/>
      <c r="C77" s="225"/>
      <c r="D77" s="225"/>
      <c r="E77" s="225"/>
      <c r="F77" s="225"/>
      <c r="G77" s="225"/>
      <c r="H77" s="225"/>
      <c r="I77" s="225"/>
      <c r="J77" s="225"/>
      <c r="K77" s="225"/>
      <c r="L77" s="225"/>
      <c r="M77" s="225"/>
      <c r="N77" s="228"/>
      <c r="O77" s="225"/>
      <c r="P77" s="225"/>
      <c r="Q77" s="225"/>
      <c r="R77" s="225"/>
      <c r="S77" s="225"/>
      <c r="T77" s="225"/>
      <c r="U77" s="225"/>
      <c r="V77" s="225"/>
      <c r="W77" s="225"/>
      <c r="X77" s="225"/>
      <c r="Y77" s="225"/>
      <c r="Z77" s="225"/>
      <c r="AA77" s="225"/>
      <c r="AB77" s="225"/>
      <c r="AC77" s="225"/>
      <c r="AD77" s="225"/>
      <c r="AE77" s="225"/>
      <c r="AF77" s="225"/>
      <c r="AG77" s="225"/>
      <c r="AH77" s="225"/>
      <c r="AI77" s="225"/>
      <c r="AJ77" s="225"/>
    </row>
    <row r="78" spans="1:36" ht="16.2" thickBot="1" x14ac:dyDescent="0.35">
      <c r="A78" s="225"/>
      <c r="B78" s="225"/>
      <c r="C78" s="225"/>
      <c r="D78" s="225"/>
      <c r="E78" s="225"/>
      <c r="F78" s="225"/>
      <c r="G78" s="225"/>
      <c r="H78" s="225"/>
      <c r="I78" s="225"/>
      <c r="J78" s="225"/>
      <c r="K78" s="225"/>
      <c r="L78" s="225"/>
      <c r="M78" s="225"/>
      <c r="N78" s="228"/>
      <c r="O78" s="225"/>
      <c r="P78" s="225"/>
      <c r="Q78" s="225"/>
      <c r="R78" s="225"/>
      <c r="S78" s="225"/>
      <c r="T78" s="225"/>
      <c r="U78" s="225"/>
      <c r="V78" s="225"/>
      <c r="W78" s="225"/>
      <c r="X78" s="225"/>
      <c r="Y78" s="225"/>
      <c r="Z78" s="225"/>
      <c r="AA78" s="225"/>
      <c r="AB78" s="225"/>
      <c r="AC78" s="225"/>
      <c r="AD78" s="225"/>
      <c r="AE78" s="225"/>
      <c r="AF78" s="225"/>
      <c r="AG78" s="225"/>
      <c r="AH78" s="225"/>
      <c r="AI78" s="225"/>
      <c r="AJ78" s="225"/>
    </row>
    <row r="79" spans="1:36" ht="47.25" customHeight="1" thickBot="1" x14ac:dyDescent="0.35">
      <c r="A79" s="646" t="str">
        <f>'Outcome Indicators - Section C'!A8:N8</f>
        <v>Outcome Indicators</v>
      </c>
      <c r="B79" s="647"/>
      <c r="C79" s="647"/>
      <c r="D79" s="647"/>
      <c r="E79" s="647"/>
      <c r="F79" s="647"/>
      <c r="G79" s="647"/>
      <c r="H79" s="647"/>
      <c r="I79" s="648"/>
      <c r="J79" s="225"/>
      <c r="K79" s="225"/>
      <c r="L79" s="225"/>
      <c r="M79" s="225"/>
      <c r="N79" s="228"/>
      <c r="O79" s="225"/>
      <c r="P79" s="225"/>
      <c r="Q79" s="225"/>
      <c r="R79" s="225"/>
      <c r="S79" s="225"/>
      <c r="T79" s="225"/>
      <c r="U79" s="225"/>
      <c r="V79" s="225"/>
      <c r="W79" s="225"/>
      <c r="X79" s="225"/>
      <c r="Y79" s="225"/>
      <c r="Z79" s="225"/>
      <c r="AA79" s="225"/>
      <c r="AB79" s="225"/>
      <c r="AC79" s="225"/>
      <c r="AD79" s="225"/>
      <c r="AE79" s="225"/>
      <c r="AF79" s="225"/>
      <c r="AG79" s="225"/>
      <c r="AH79" s="225"/>
      <c r="AI79" s="225"/>
      <c r="AJ79" s="225"/>
    </row>
    <row r="80" spans="1:36" ht="16.2" thickBot="1" x14ac:dyDescent="0.35">
      <c r="A80" s="225"/>
      <c r="B80" s="225"/>
      <c r="C80" s="225"/>
      <c r="D80" s="225"/>
      <c r="E80" s="225"/>
      <c r="F80" s="225"/>
      <c r="G80" s="225"/>
      <c r="H80" s="225"/>
      <c r="I80" s="225"/>
      <c r="J80" s="225"/>
      <c r="K80" s="225"/>
      <c r="L80" s="225"/>
      <c r="M80" s="225"/>
      <c r="N80" s="228"/>
      <c r="O80" s="225"/>
      <c r="P80" s="225"/>
      <c r="Q80" s="225"/>
      <c r="R80" s="225"/>
      <c r="S80" s="225"/>
      <c r="T80" s="225"/>
      <c r="U80" s="225"/>
      <c r="V80" s="225"/>
      <c r="W80" s="225"/>
      <c r="X80" s="225"/>
      <c r="Y80" s="225"/>
      <c r="Z80" s="225"/>
      <c r="AA80" s="225"/>
      <c r="AB80" s="225"/>
      <c r="AC80" s="225"/>
      <c r="AD80" s="225"/>
      <c r="AE80" s="225"/>
      <c r="AF80" s="225"/>
      <c r="AG80" s="225"/>
      <c r="AH80" s="225"/>
      <c r="AI80" s="225"/>
      <c r="AJ80" s="225"/>
    </row>
    <row r="81" spans="1:36" ht="26.25" customHeight="1" thickBot="1" x14ac:dyDescent="0.35">
      <c r="A81" s="265"/>
      <c r="B81" s="266"/>
      <c r="C81" s="266"/>
      <c r="D81" s="266"/>
      <c r="E81" s="266"/>
      <c r="F81" s="266"/>
      <c r="G81" s="266"/>
      <c r="H81" s="266"/>
      <c r="I81" s="266"/>
      <c r="J81" s="577">
        <f>IFERROR(YEAR('Overview - Section A'!$E$7),"")</f>
        <v>2018</v>
      </c>
      <c r="K81" s="578"/>
      <c r="L81" s="578"/>
      <c r="M81" s="579"/>
      <c r="N81" s="580">
        <f>IFERROR(YEAR('Overview - Section A'!$E$7)+1,"")</f>
        <v>2019</v>
      </c>
      <c r="O81" s="578"/>
      <c r="P81" s="578"/>
      <c r="Q81" s="579"/>
      <c r="R81" s="577">
        <f>IFERROR(YEAR('Overview - Section A'!$E$7)+2,"")</f>
        <v>2020</v>
      </c>
      <c r="S81" s="578"/>
      <c r="T81" s="578"/>
      <c r="U81" s="579"/>
      <c r="V81" s="577">
        <f>IFERROR(YEAR('Overview - Section A'!$E$7)+3,"")</f>
        <v>2021</v>
      </c>
      <c r="W81" s="578"/>
      <c r="X81" s="578"/>
      <c r="Y81" s="579"/>
      <c r="Z81" s="577">
        <f>IFERROR(YEAR('Overview - Section A'!$E$7)+4,"")</f>
        <v>2022</v>
      </c>
      <c r="AA81" s="578"/>
      <c r="AB81" s="578"/>
      <c r="AC81" s="579"/>
      <c r="AD81" s="581"/>
      <c r="AE81" s="578"/>
      <c r="AF81" s="578"/>
      <c r="AG81" s="578"/>
      <c r="AH81" s="578"/>
      <c r="AI81" s="298"/>
      <c r="AJ81" s="299"/>
    </row>
    <row r="82" spans="1:36" ht="288.75" customHeight="1" x14ac:dyDescent="0.3">
      <c r="A82" s="270" t="s">
        <v>187</v>
      </c>
      <c r="B82" s="271" t="s">
        <v>77</v>
      </c>
      <c r="C82" s="272" t="s">
        <v>308</v>
      </c>
      <c r="D82" s="283" t="s">
        <v>32</v>
      </c>
      <c r="E82" s="272" t="s">
        <v>33</v>
      </c>
      <c r="F82" s="272" t="s">
        <v>18</v>
      </c>
      <c r="G82" s="272" t="s">
        <v>19</v>
      </c>
      <c r="H82" s="272" t="s">
        <v>261</v>
      </c>
      <c r="I82" s="274" t="s">
        <v>11</v>
      </c>
      <c r="J82" s="270" t="s">
        <v>294</v>
      </c>
      <c r="K82" s="272" t="s">
        <v>8</v>
      </c>
      <c r="L82" s="272" t="s">
        <v>27</v>
      </c>
      <c r="M82" s="273" t="s">
        <v>144</v>
      </c>
      <c r="N82" s="270" t="s">
        <v>286</v>
      </c>
      <c r="O82" s="272" t="s">
        <v>8</v>
      </c>
      <c r="P82" s="272" t="s">
        <v>27</v>
      </c>
      <c r="Q82" s="273" t="s">
        <v>144</v>
      </c>
      <c r="R82" s="270" t="s">
        <v>286</v>
      </c>
      <c r="S82" s="272" t="s">
        <v>8</v>
      </c>
      <c r="T82" s="272" t="s">
        <v>27</v>
      </c>
      <c r="U82" s="273" t="s">
        <v>144</v>
      </c>
      <c r="V82" s="270" t="s">
        <v>286</v>
      </c>
      <c r="W82" s="272" t="s">
        <v>8</v>
      </c>
      <c r="X82" s="272" t="s">
        <v>27</v>
      </c>
      <c r="Y82" s="273" t="s">
        <v>144</v>
      </c>
      <c r="Z82" s="270" t="s">
        <v>286</v>
      </c>
      <c r="AA82" s="272" t="s">
        <v>8</v>
      </c>
      <c r="AB82" s="272" t="s">
        <v>27</v>
      </c>
      <c r="AC82" s="273" t="s">
        <v>144</v>
      </c>
      <c r="AD82" s="275" t="s">
        <v>288</v>
      </c>
      <c r="AE82" s="272" t="s">
        <v>289</v>
      </c>
      <c r="AF82" s="272" t="s">
        <v>290</v>
      </c>
      <c r="AG82" s="272" t="s">
        <v>291</v>
      </c>
      <c r="AH82" s="272" t="s">
        <v>292</v>
      </c>
      <c r="AI82" s="272" t="s">
        <v>293</v>
      </c>
      <c r="AJ82" s="273" t="s">
        <v>9</v>
      </c>
    </row>
    <row r="83" spans="1:36" ht="60" customHeight="1" x14ac:dyDescent="0.55000000000000004">
      <c r="A83" s="549">
        <v>1</v>
      </c>
      <c r="B83" s="572" t="str">
        <f>IFERROR(IF(INDEX('Outcome Indicators - Section C'!B$10:B$26,MATCH('Print View'!$A83,'Outcome Indicators - Section C'!$A$10:$A$26,0))&lt;&gt;"",INDEX('Outcome Indicators - Section C'!B$10:B$26,MATCH('Print View'!$A83,'Outcome Indicators - Section C'!$A$10:$A$26,0)),""),"")</f>
        <v/>
      </c>
      <c r="C83" s="572" t="str">
        <f>IFERROR(IF(INDEX('Outcome Indicators - Section C'!C$10:C$26,MATCH('Print View'!$A83,'Outcome Indicators - Section C'!$A$10:$A$26,0))&lt;&gt;"",INDEX('Outcome Indicators - Section C'!C$10:C$26,MATCH('Print View'!$A83,'Outcome Indicators - Section C'!$A$10:$A$26,0)),""),"")</f>
        <v/>
      </c>
      <c r="D83" s="572" t="str">
        <f>IFERROR(IF(INDEX('Outcome Indicators - Section C'!D$10:D$26,MATCH('Print View'!$A83,'Outcome Indicators - Section C'!$A$10:$A$26,0))&lt;&gt;"",INDEX('Outcome Indicators - Section C'!D$10:D$26,MATCH('Print View'!$A83,'Outcome Indicators - Section C'!$A$10:$A$26,0)),""),"")</f>
        <v/>
      </c>
      <c r="E83" s="572" t="str">
        <f>IFERROR(IF(INDEX('Outcome Indicators - Section C'!E$10:E$26,MATCH('Print View'!$A83,'Outcome Indicators - Section C'!$A$10:$A$26,0))&lt;&gt;"",INDEX('Outcome Indicators - Section C'!E$10:E$26,MATCH('Print View'!$A83,'Outcome Indicators - Section C'!$A$10:$A$26,0)),""),"")</f>
        <v/>
      </c>
      <c r="F83" s="572" t="str">
        <f>IFERROR(IF(INDEX('Outcome Indicators - Section C'!F$10:F$26,MATCH('Print View'!$A83,'Outcome Indicators - Section C'!$A$10:$A$26,0))&lt;&gt;"",INDEX('Outcome Indicators - Section C'!F$10:F$26,MATCH('Print View'!$A83,'Outcome Indicators - Section C'!$A$10:$A$26,0)),""),"")</f>
        <v/>
      </c>
      <c r="G83" s="572" t="str">
        <f>IFERROR(IF(INDEX('Outcome Indicators - Section C'!G$10:G$26,MATCH('Print View'!$A83,'Outcome Indicators - Section C'!$A$10:$A$26,0))&lt;&gt;"",INDEX('Outcome Indicators - Section C'!G$10:G$26,MATCH('Print View'!$A83,'Outcome Indicators - Section C'!$A$10:$A$26,0)),""),"")</f>
        <v/>
      </c>
      <c r="H83" s="572" t="str">
        <f>IFERROR(IF(INDEX('Outcome Indicators - Section C'!H$10:H$26,MATCH('Print View'!$A83,'Outcome Indicators - Section C'!$A$10:$A$26,0))&lt;&gt;"",INDEX('Outcome Indicators - Section C'!H$10:H$26,MATCH('Print View'!$A83,'Outcome Indicators - Section C'!$A$10:$A$26,0)),""),"")</f>
        <v/>
      </c>
      <c r="I83" s="572">
        <f>IFERROR(IF(INDEX('Outcome Indicators - Section C'!A$10:A$26,MATCH('Print View'!$A83,'Outcome Indicators - Section C'!$A$10:$A$26,0))&lt;&gt;"",INDEX('Outcome Indicators - Section C'!A$10:A$26,MATCH('Print View'!$A83,'Outcome Indicators - Section C'!$A$10:$A$26,0)),""),"")</f>
        <v>1</v>
      </c>
      <c r="J83" s="284">
        <f t="array" ref="J83">IFERROR(IF(INDEX('Outcome Indicators - Section C'!D$30:D$121,MATCH('Print View'!$A83&amp;'Print View'!$J$81,'Outcome Indicators - Section C'!$A$30:$A$121&amp;'Outcome Indicators - Section C'!$C$30:$C$121,0))&lt;&gt;"",INDEX('Outcome Indicators - Section C'!D$30:D$121,MATCH('Print View'!$A83&amp;'Print View'!$J$81,'Outcome Indicators - Section C'!$A$30:$A$121&amp;'Outcome Indicators - Section C'!$C$30:$C$121,0)),""),"")</f>
        <v>190859.22028614959</v>
      </c>
      <c r="K83" s="554">
        <f t="array" ref="K83">IFERROR(IF(INDEX('Outcome Indicators - Section C'!F$30:F$121,MATCH('Print View'!$A83&amp;'Print View'!$J$81,'Outcome Indicators - Section C'!$A$30:$A$121&amp;'Outcome Indicators - Section C'!$C$30:$C$121,0))&lt;&gt;"",INDEX('Outcome Indicators - Section C'!F$30:F$121,MATCH('Print View'!$A83&amp;'Print View'!$J$81,'Outcome Indicators - Section C'!$A$30:$A$121&amp;'Outcome Indicators - Section C'!$C$30:$C$121,0)),""),"")</f>
        <v>89.999999999999986</v>
      </c>
      <c r="L83" s="556">
        <f t="array" ref="L83">IFERROR(IF(INDEX('Outcome Indicators - Section C'!G$30:G$121,MATCH('Print View'!$A83&amp;'Print View'!$J$81,'Outcome Indicators - Section C'!$A$30:$A$121&amp;'Outcome Indicators - Section C'!$C$30:$C$121,0))&lt;&gt;"",INDEX('Outcome Indicators - Section C'!G$30:G$121,MATCH('Print View'!$A83&amp;'Print View'!$J$81,'Outcome Indicators - Section C'!$A$30:$A$121&amp;'Outcome Indicators - Section C'!$C$30:$C$121,0)),""),"")</f>
        <v>43465</v>
      </c>
      <c r="M83" s="558" t="str">
        <f t="array" ref="M83">IFERROR(IF(INDEX('Outcome Indicators - Section C'!H$30:H$121,MATCH('Print View'!$A83&amp;'Print View'!$J$81,'Outcome Indicators - Section C'!$A$30:$A$121&amp;'Outcome Indicators - Section C'!$C$30:$C$121,0))&lt;&gt;"",INDEX('Outcome Indicators - Section C'!H$30:H$121,MATCH('Print View'!$A83&amp;'Print View'!$J$81,'Outcome Indicators - Section C'!$A$30:$A$121&amp;'Outcome Indicators - Section C'!$C$30:$C$121,0)),""),"")</f>
        <v/>
      </c>
      <c r="N83" s="284">
        <f t="array" ref="N83">IFERROR(IF(INDEX('Outcome Indicators - Section C'!D$30:D$121,MATCH('Print View'!$A83&amp;'Print View'!$N$81,'Outcome Indicators - Section C'!$A$30:$A$121&amp;'Outcome Indicators - Section C'!$C$30:$C$121,0))&lt;&gt;"",INDEX('Outcome Indicators - Section C'!D$30:D$121,MATCH('Print View'!$A83&amp;'Print View'!$N$81,'Outcome Indicators - Section C'!$A$30:$A$121&amp;'Outcome Indicators - Section C'!$C$30:$C$121,0)),""),"")</f>
        <v>194724.40593474358</v>
      </c>
      <c r="O83" s="554">
        <f t="array" ref="O83">IFERROR(IF(INDEX('Outcome Indicators - Section C'!F$30:F$121,MATCH('Print View'!$A83&amp;'Print View'!$N$81,'Outcome Indicators - Section C'!$A$30:$A$121&amp;'Outcome Indicators - Section C'!$C$30:$C$121,0))&lt;&gt;"",INDEX('Outcome Indicators - Section C'!F$30:F$121,MATCH('Print View'!$A83&amp;'Print View'!$N$81,'Outcome Indicators - Section C'!$A$30:$A$121&amp;'Outcome Indicators - Section C'!$C$30:$C$121,0)),""),"")</f>
        <v>89.999999999999986</v>
      </c>
      <c r="P83" s="556">
        <f t="array" ref="P83">IFERROR(IF(INDEX('Outcome Indicators - Section C'!G$30:G$121,MATCH('Print View'!$A83&amp;'Print View'!$N$81,'Outcome Indicators - Section C'!$A$30:$A$121&amp;'Outcome Indicators - Section C'!$C$30:$C$121,0))&lt;&gt;"",INDEX('Outcome Indicators - Section C'!G$30:G$121,MATCH('Print View'!$A83&amp;'Print View'!$N$81,'Outcome Indicators - Section C'!$A$30:$A$121&amp;'Outcome Indicators - Section C'!$C$30:$C$121,0)),""),"")</f>
        <v>43830</v>
      </c>
      <c r="Q83" s="558" t="str">
        <f t="array" ref="Q83">IFERROR(IF(INDEX('Outcome Indicators - Section C'!H$30:H$121,MATCH('Print View'!$A83&amp;'Print View'!$N$81,'Outcome Indicators - Section C'!$A$30:$A$121&amp;'Outcome Indicators - Section C'!$C$30:$C$121,0))&lt;&gt;"",INDEX('Outcome Indicators - Section C'!H$30:H$121,MATCH('Print View'!$A83&amp;'Print View'!$N$81,'Outcome Indicators - Section C'!$A$30:$A$121&amp;'Outcome Indicators - Section C'!$C$30:$C$121,0)),""),"")</f>
        <v/>
      </c>
      <c r="R83" s="284">
        <f t="array" ref="R83">IFERROR(IF(INDEX('Outcome Indicators - Section C'!D$30:D$121,MATCH('Print View'!$A83&amp;'Print View'!$R$81,'Outcome Indicators - Section C'!$A$30:$A$121&amp;'Outcome Indicators - Section C'!$C$30:$C$121,0))&lt;&gt;"",INDEX('Outcome Indicators - Section C'!D$30:D$121,MATCH('Print View'!$A83&amp;'Print View'!$R$81,'Outcome Indicators - Section C'!$A$30:$A$121&amp;'Outcome Indicators - Section C'!$C$30:$C$121,0)),""),"")</f>
        <v>48319.925664388058</v>
      </c>
      <c r="S83" s="554">
        <f t="array" ref="S83">IFERROR(IF(INDEX('Outcome Indicators - Section C'!F$30:F$121,MATCH('Print View'!$A83&amp;'Print View'!$R$81,'Outcome Indicators - Section C'!$A$30:$A$121&amp;'Outcome Indicators - Section C'!$C$30:$C$121,0))&lt;&gt;"",INDEX('Outcome Indicators - Section C'!F$30:F$121,MATCH('Print View'!$A83&amp;'Print View'!$R$81,'Outcome Indicators - Section C'!$A$30:$A$121&amp;'Outcome Indicators - Section C'!$C$30:$C$121,0)),""),"")</f>
        <v>90</v>
      </c>
      <c r="T83" s="556">
        <f t="array" ref="T83">IFERROR(IF(INDEX('Outcome Indicators - Section C'!G$30:G$121,MATCH('Print View'!$A83&amp;'Print View'!$R$81,'Outcome Indicators - Section C'!$A$30:$A$121&amp;'Outcome Indicators - Section C'!$C$30:$C$121,0))&lt;&gt;"",INDEX('Outcome Indicators - Section C'!G$30:G$121,MATCH('Print View'!$A83&amp;'Print View'!$R$81,'Outcome Indicators - Section C'!$A$30:$A$121&amp;'Outcome Indicators - Section C'!$C$30:$C$121,0)),""),"")</f>
        <v>44196</v>
      </c>
      <c r="U83" s="558" t="str">
        <f t="array" ref="U83">IFERROR(IF(INDEX('Outcome Indicators - Section C'!H$30:H$121,MATCH('Print View'!$A83&amp;'Print View'!$R$81,'Outcome Indicators - Section C'!$A$30:$A$121&amp;'Outcome Indicators - Section C'!$C$30:$C$121,0))&lt;&gt;"",INDEX('Outcome Indicators - Section C'!H$30:H$121,MATCH('Print View'!$A83&amp;'Print View'!$R$81,'Outcome Indicators - Section C'!$A$30:$A$121&amp;'Outcome Indicators - Section C'!$C$30:$C$121,0)),""),"")</f>
        <v/>
      </c>
      <c r="V83" s="284" t="str">
        <f t="array" ref="V83">IFERROR(IF(INDEX('Outcome Indicators - Section C'!D$30:D$121,MATCH('Print View'!$A83&amp;'Print View'!$V$81,'Outcome Indicators - Section C'!$A$30:$A$121&amp;'Outcome Indicators - Section C'!$C$30:$C$121,0))&lt;&gt;"",INDEX('Outcome Indicators - Section C'!D$30:D$121,MATCH('Print View'!$A83&amp;'Print View'!$V$81,'Outcome Indicators - Section C'!$A$30:$A$121&amp;'Outcome Indicators - Section C'!$C$30:$C$121,0)),""),"")</f>
        <v/>
      </c>
      <c r="W83" s="554" t="str">
        <f t="array" ref="W83">IFERROR(IF(INDEX('Outcome Indicators - Section C'!F$30:F$121,MATCH('Print View'!$A83&amp;'Print View'!$V$81,'Outcome Indicators - Section C'!$A$30:$A$121&amp;'Outcome Indicators - Section C'!$C$30:$C$121,0))&lt;&gt;"",INDEX('Outcome Indicators - Section C'!F$30:F$121,MATCH('Print View'!$A83&amp;'Print View'!$V$81,'Outcome Indicators - Section C'!$A$30:$A$121&amp;'Outcome Indicators - Section C'!$C$30:$C$121,0)),""),"")</f>
        <v/>
      </c>
      <c r="X83" s="556" t="str">
        <f t="array" ref="X83">IFERROR(IF(INDEX('Outcome Indicators - Section C'!G$30:G$121,MATCH('Print View'!$A83&amp;'Print View'!$V$81,'Outcome Indicators - Section C'!$A$30:$A$121&amp;'Outcome Indicators - Section C'!$C$30:$C$121,0))&lt;&gt;"",INDEX('Outcome Indicators - Section C'!G$30:G$121,MATCH('Print View'!$A83&amp;'Print View'!$V$81,'Outcome Indicators - Section C'!$A$30:$A$121&amp;'Outcome Indicators - Section C'!$C$30:$C$121,0)),""),"")</f>
        <v/>
      </c>
      <c r="Y83" s="558" t="str">
        <f t="array" ref="Y83">IFERROR(IF(INDEX('Outcome Indicators - Section C'!H$30:H$121,MATCH('Print View'!$A83&amp;'Print View'!$V$81,'Outcome Indicators - Section C'!$A$30:$A$121&amp;'Outcome Indicators - Section C'!$C$30:$C$121,0))&lt;&gt;"",INDEX('Outcome Indicators - Section C'!H$30:H$121,MATCH('Print View'!$A83&amp;'Print View'!$V$81,'Outcome Indicators - Section C'!$A$30:$A$121&amp;'Outcome Indicators - Section C'!$C$30:$C$121,0)),""),"")</f>
        <v/>
      </c>
      <c r="Z83" s="284" t="str">
        <f t="array" ref="Z83">IFERROR(IF(INDEX('Outcome Indicators - Section C'!D$30:D$121,MATCH('Print View'!$A83&amp;'Print View'!$Z$81,'Outcome Indicators - Section C'!$A$30:$A$121&amp;'Outcome Indicators - Section C'!$C$30:$C$121,0))&lt;&gt;"",INDEX('Outcome Indicators - Section C'!D$30:D$121,MATCH('Print View'!$A83&amp;'Print View'!$Z$81,'Outcome Indicators - Section C'!$A$30:$A$121&amp;'Outcome Indicators - Section C'!$C$30:$C$121,0)),""),"")</f>
        <v/>
      </c>
      <c r="AA83" s="554" t="str">
        <f t="array" ref="AA83">IFERROR(IF(INDEX('Outcome Indicators - Section C'!F$30:F$121,MATCH('Print View'!$A83&amp;'Print View'!$Z$81,'Outcome Indicators - Section C'!$A$30:$A$121&amp;'Outcome Indicators - Section C'!$C$30:$C$121,0))&lt;&gt;"",INDEX('Outcome Indicators - Section C'!F$30:F$121,MATCH('Print View'!$A83&amp;'Print View'!$Z$81,'Outcome Indicators - Section C'!$A$30:$A$121&amp;'Outcome Indicators - Section C'!$C$30:$C$121,0)),""),"")</f>
        <v/>
      </c>
      <c r="AB83" s="556" t="str">
        <f t="array" ref="AB83">IFERROR(IF(INDEX('Outcome Indicators - Section C'!G$30:G$121,MATCH('Print View'!$A83&amp;'Print View'!$Z$81,'Outcome Indicators - Section C'!$A$30:$A$121&amp;'Outcome Indicators - Section C'!$C$30:$C$121,0))&lt;&gt;"",INDEX('Outcome Indicators - Section C'!G$30:G$121,MATCH('Print View'!$A83&amp;'Print View'!$Z$81,'Outcome Indicators - Section C'!$A$30:$A$121&amp;'Outcome Indicators - Section C'!$C$30:$C$121,0)),""),"")</f>
        <v/>
      </c>
      <c r="AC83" s="558" t="str">
        <f t="array" ref="AC83">IFERROR(IF(INDEX('Outcome Indicators - Section C'!H$30:H$121,MATCH('Print View'!$A83&amp;'Print View'!$Z$81,'Outcome Indicators - Section C'!$A$30:$A$121&amp;'Outcome Indicators - Section C'!$C$30:$C$121,0))&lt;&gt;"",INDEX('Outcome Indicators - Section C'!H$30:H$121,MATCH('Print View'!$A83&amp;'Print View'!$Z$81,'Outcome Indicators - Section C'!$A$30:$A$121&amp;'Outcome Indicators - Section C'!$C$30:$C$121,0)),""),"")</f>
        <v/>
      </c>
      <c r="AD83" s="276"/>
      <c r="AE83" s="256"/>
      <c r="AF83" s="256"/>
      <c r="AG83" s="256"/>
      <c r="AH83" s="256"/>
      <c r="AI83" s="256"/>
      <c r="AJ83" s="257" t="s">
        <v>287</v>
      </c>
    </row>
    <row r="84" spans="1:36" ht="60" customHeight="1" x14ac:dyDescent="0.3">
      <c r="A84" s="549"/>
      <c r="B84" s="573"/>
      <c r="C84" s="573"/>
      <c r="D84" s="573"/>
      <c r="E84" s="573"/>
      <c r="F84" s="573"/>
      <c r="G84" s="573"/>
      <c r="H84" s="573"/>
      <c r="I84" s="573"/>
      <c r="J84" s="285">
        <f t="array" ref="J84">IFERROR(IF(INDEX('Outcome Indicators - Section C'!E$30:E$121,MATCH('Print View'!$A83&amp;'Print View'!$J$81,'Outcome Indicators - Section C'!$A$30:$A$121&amp;'Outcome Indicators - Section C'!$C$30:$C$121,0))&lt;&gt;"",INDEX('Outcome Indicators - Section C'!E$30:E$121,MATCH('Print View'!$A83&amp;'Print View'!$J$81,'Outcome Indicators - Section C'!$A$30:$A$121&amp;'Outcome Indicators - Section C'!$C$30:$C$121,0)),""),"")</f>
        <v>212065.800317944</v>
      </c>
      <c r="K84" s="555"/>
      <c r="L84" s="557"/>
      <c r="M84" s="559"/>
      <c r="N84" s="285">
        <f t="array" ref="N84">IFERROR(IF(INDEX('Outcome Indicators - Section C'!E$30:E$121,MATCH('Print View'!$A83&amp;'Print View'!$N$81,'Outcome Indicators - Section C'!$A$30:$A$121&amp;'Outcome Indicators - Section C'!$C$30:$C$121,0))&lt;&gt;"",INDEX('Outcome Indicators - Section C'!E$30:E$121,MATCH('Print View'!$A83&amp;'Print View'!$N$81,'Outcome Indicators - Section C'!$A$30:$A$121&amp;'Outcome Indicators - Section C'!$C$30:$C$121,0)),""),"")</f>
        <v>216360.45103860399</v>
      </c>
      <c r="O84" s="555"/>
      <c r="P84" s="557"/>
      <c r="Q84" s="559"/>
      <c r="R84" s="285">
        <f t="array" ref="R84">IFERROR(IF(INDEX('Outcome Indicators - Section C'!E$30:E$121,MATCH('Print View'!$A83&amp;'Print View'!$R$81,'Outcome Indicators - Section C'!$A$30:$A$121&amp;'Outcome Indicators - Section C'!$C$30:$C$121,0))&lt;&gt;"",INDEX('Outcome Indicators - Section C'!E$30:E$121,MATCH('Print View'!$A83&amp;'Print View'!$R$81,'Outcome Indicators - Section C'!$A$30:$A$121&amp;'Outcome Indicators - Section C'!$C$30:$C$121,0)),""),"")</f>
        <v>53688.806293764508</v>
      </c>
      <c r="S84" s="555"/>
      <c r="T84" s="557"/>
      <c r="U84" s="559"/>
      <c r="V84" s="285" t="str">
        <f t="array" ref="V84">IFERROR(IF(INDEX('Outcome Indicators - Section C'!E$30:E$121,MATCH('Print View'!$A83&amp;'Print View'!$V$81,'Outcome Indicators - Section C'!$A$30:$A$121&amp;'Outcome Indicators - Section C'!$C$30:$C$121,0))&lt;&gt;"",INDEX('Outcome Indicators - Section C'!E$30:E$121,MATCH('Print View'!$A83&amp;'Print View'!$V$81,'Outcome Indicators - Section C'!$A$30:$A$121&amp;'Outcome Indicators - Section C'!$C$30:$C$121,0)),""),"")</f>
        <v/>
      </c>
      <c r="W84" s="555"/>
      <c r="X84" s="557"/>
      <c r="Y84" s="559"/>
      <c r="Z84" s="285" t="str">
        <f t="array" ref="Z84">IFERROR(IF(INDEX('Outcome Indicators - Section C'!E$30:E$121,MATCH('Print View'!$A83&amp;'Print View'!$Z$81,'Outcome Indicators - Section C'!$A$30:$A$121&amp;'Outcome Indicators - Section C'!$C$30:$C$121,0))&lt;&gt;"",INDEX('Outcome Indicators - Section C'!E$30:E$121,MATCH('Print View'!$A83&amp;'Print View'!$Z$81,'Outcome Indicators - Section C'!$A$30:$A$121&amp;'Outcome Indicators - Section C'!$C$30:$C$121,0)),""),"")</f>
        <v/>
      </c>
      <c r="AA84" s="555"/>
      <c r="AB84" s="557"/>
      <c r="AC84" s="559"/>
      <c r="AD84" s="277"/>
      <c r="AE84" s="258"/>
      <c r="AF84" s="258"/>
      <c r="AG84" s="258"/>
      <c r="AH84" s="258"/>
      <c r="AI84" s="258"/>
      <c r="AJ84" s="259"/>
    </row>
    <row r="85" spans="1:36" ht="60" customHeight="1" x14ac:dyDescent="0.55000000000000004">
      <c r="A85" s="560">
        <v>2</v>
      </c>
      <c r="B85" s="564" t="str">
        <f>IFERROR(IF(INDEX('Outcome Indicators - Section C'!B$10:B$26,MATCH('Print View'!$A85,'Outcome Indicators - Section C'!$A$10:$A$26,0))&lt;&gt;"",INDEX('Outcome Indicators - Section C'!B$10:B$26,MATCH('Print View'!$A85,'Outcome Indicators - Section C'!$A$10:$A$26,0)),""),"")</f>
        <v/>
      </c>
      <c r="C85" s="564" t="str">
        <f>IFERROR(IF(INDEX('Outcome Indicators - Section C'!C$10:C$26,MATCH('Print View'!$A85,'Outcome Indicators - Section C'!$A$10:$A$26,0))&lt;&gt;"",INDEX('Outcome Indicators - Section C'!C$10:C$26,MATCH('Print View'!$A85,'Outcome Indicators - Section C'!$A$10:$A$26,0)),""),"")</f>
        <v/>
      </c>
      <c r="D85" s="564" t="str">
        <f>IFERROR(IF(INDEX('Outcome Indicators - Section C'!D$10:D$26,MATCH('Print View'!$A85,'Outcome Indicators - Section C'!$A$10:$A$26,0))&lt;&gt;"",INDEX('Outcome Indicators - Section C'!D$10:D$26,MATCH('Print View'!$A85,'Outcome Indicators - Section C'!$A$10:$A$26,0)),""),"")</f>
        <v/>
      </c>
      <c r="E85" s="564" t="str">
        <f>IFERROR(IF(INDEX('Outcome Indicators - Section C'!E$10:E$26,MATCH('Print View'!$A85,'Outcome Indicators - Section C'!$A$10:$A$26,0))&lt;&gt;"",INDEX('Outcome Indicators - Section C'!E$10:E$26,MATCH('Print View'!$A85,'Outcome Indicators - Section C'!$A$10:$A$26,0)),""),"")</f>
        <v/>
      </c>
      <c r="F85" s="564" t="str">
        <f>IFERROR(IF(INDEX('Outcome Indicators - Section C'!F$10:F$26,MATCH('Print View'!$A85,'Outcome Indicators - Section C'!$A$10:$A$26,0))&lt;&gt;"",INDEX('Outcome Indicators - Section C'!F$10:F$26,MATCH('Print View'!$A85,'Outcome Indicators - Section C'!$A$10:$A$26,0)),""),"")</f>
        <v/>
      </c>
      <c r="G85" s="564" t="str">
        <f>IFERROR(IF(INDEX('Outcome Indicators - Section C'!G$10:G$26,MATCH('Print View'!$A85,'Outcome Indicators - Section C'!$A$10:$A$26,0))&lt;&gt;"",INDEX('Outcome Indicators - Section C'!G$10:G$26,MATCH('Print View'!$A85,'Outcome Indicators - Section C'!$A$10:$A$26,0)),""),"")</f>
        <v/>
      </c>
      <c r="H85" s="564" t="str">
        <f>IFERROR(IF(INDEX('Outcome Indicators - Section C'!H$10:H$26,MATCH('Print View'!$A85,'Outcome Indicators - Section C'!$A$10:$A$26,0))&lt;&gt;"",INDEX('Outcome Indicators - Section C'!H$10:H$26,MATCH('Print View'!$A85,'Outcome Indicators - Section C'!$A$10:$A$26,0)),""),"")</f>
        <v/>
      </c>
      <c r="I85" s="566">
        <f>IFERROR(IF(INDEX('Outcome Indicators - Section C'!A$10:A$26,MATCH('Print View'!$A85,'Outcome Indicators - Section C'!$A$10:$A$26,0))&lt;&gt;"",INDEX('Outcome Indicators - Section C'!A$10:A$26,MATCH('Print View'!$A85,'Outcome Indicators - Section C'!$A$10:$A$26,0)),""),"")</f>
        <v>2</v>
      </c>
      <c r="J85" s="311" t="str">
        <f t="array" ref="J85">IFERROR(IF(INDEX('Outcome Indicators - Section C'!D$30:D$121,MATCH('Print View'!$A85&amp;'Print View'!$J$81,'Outcome Indicators - Section C'!$A$30:$A$121&amp;'Outcome Indicators - Section C'!$C$30:$C$121,0))&lt;&gt;"",INDEX('Outcome Indicators - Section C'!D$30:D$121,MATCH('Print View'!$A85&amp;'Print View'!$J$81,'Outcome Indicators - Section C'!$A$30:$A$121&amp;'Outcome Indicators - Section C'!$C$30:$C$121,0)),""),"")</f>
        <v/>
      </c>
      <c r="K85" s="543" t="str">
        <f t="array" ref="K85">IFERROR(IF(INDEX('Outcome Indicators - Section C'!F$30:F$121,MATCH('Print View'!$A85&amp;'Print View'!$J$81,'Outcome Indicators - Section C'!$A$30:$A$121&amp;'Outcome Indicators - Section C'!$C$30:$C$121,0))&lt;&gt;"",INDEX('Outcome Indicators - Section C'!F$30:F$121,MATCH('Print View'!$A85&amp;'Print View'!$J$81,'Outcome Indicators - Section C'!$A$30:$A$121&amp;'Outcome Indicators - Section C'!$C$30:$C$121,0)),""),"")</f>
        <v/>
      </c>
      <c r="L85" s="545" t="str">
        <f t="array" ref="L85">IFERROR(IF(INDEX('Outcome Indicators - Section C'!G$30:G$121,MATCH('Print View'!$A85&amp;'Print View'!$J$81,'Outcome Indicators - Section C'!$A$30:$A$121&amp;'Outcome Indicators - Section C'!$C$30:$C$121,0))&lt;&gt;"",INDEX('Outcome Indicators - Section C'!G$30:G$121,MATCH('Print View'!$A85&amp;'Print View'!$J$81,'Outcome Indicators - Section C'!$A$30:$A$121&amp;'Outcome Indicators - Section C'!$C$30:$C$121,0)),""),"")</f>
        <v/>
      </c>
      <c r="M85" s="541" t="str">
        <f t="array" ref="M85">IFERROR(IF(INDEX('Outcome Indicators - Section C'!H$30:H$121,MATCH('Print View'!$A85&amp;'Print View'!$J$81,'Outcome Indicators - Section C'!$A$30:$A$121&amp;'Outcome Indicators - Section C'!$C$30:$C$121,0))&lt;&gt;"",INDEX('Outcome Indicators - Section C'!H$30:H$121,MATCH('Print View'!$A85&amp;'Print View'!$J$81,'Outcome Indicators - Section C'!$A$30:$A$121&amp;'Outcome Indicators - Section C'!$C$30:$C$121,0)),""),"")</f>
        <v/>
      </c>
      <c r="N85" s="311" t="str">
        <f t="array" ref="N85">IFERROR(IF(INDEX('Outcome Indicators - Section C'!D$30:D$121,MATCH('Print View'!$A85&amp;'Print View'!$N$81,'Outcome Indicators - Section C'!$A$30:$A$121&amp;'Outcome Indicators - Section C'!$C$30:$C$121,0))&lt;&gt;"",INDEX('Outcome Indicators - Section C'!D$30:D$121,MATCH('Print View'!$A85&amp;'Print View'!$N$81,'Outcome Indicators - Section C'!$A$30:$A$121&amp;'Outcome Indicators - Section C'!$C$30:$C$121,0)),""),"")</f>
        <v/>
      </c>
      <c r="O85" s="543" t="str">
        <f t="array" ref="O85">IFERROR(IF(INDEX('Outcome Indicators - Section C'!F$30:F$121,MATCH('Print View'!$A85&amp;'Print View'!$N$81,'Outcome Indicators - Section C'!$A$30:$A$121&amp;'Outcome Indicators - Section C'!$C$30:$C$121,0))&lt;&gt;"",INDEX('Outcome Indicators - Section C'!F$30:F$121,MATCH('Print View'!$A85&amp;'Print View'!$N$81,'Outcome Indicators - Section C'!$A$30:$A$121&amp;'Outcome Indicators - Section C'!$C$30:$C$121,0)),""),"")</f>
        <v/>
      </c>
      <c r="P85" s="545" t="str">
        <f t="array" ref="P85">IFERROR(IF(INDEX('Outcome Indicators - Section C'!G$30:G$121,MATCH('Print View'!$A85&amp;'Print View'!$N$81,'Outcome Indicators - Section C'!$A$30:$A$121&amp;'Outcome Indicators - Section C'!$C$30:$C$121,0))&lt;&gt;"",INDEX('Outcome Indicators - Section C'!G$30:G$121,MATCH('Print View'!$A85&amp;'Print View'!$N$81,'Outcome Indicators - Section C'!$A$30:$A$121&amp;'Outcome Indicators - Section C'!$C$30:$C$121,0)),""),"")</f>
        <v/>
      </c>
      <c r="Q85" s="541" t="str">
        <f t="array" ref="Q85">IFERROR(IF(INDEX('Outcome Indicators - Section C'!H$30:H$121,MATCH('Print View'!$A85&amp;'Print View'!$N$81,'Outcome Indicators - Section C'!$A$30:$A$121&amp;'Outcome Indicators - Section C'!$C$30:$C$121,0))&lt;&gt;"",INDEX('Outcome Indicators - Section C'!H$30:H$121,MATCH('Print View'!$A85&amp;'Print View'!$N$81,'Outcome Indicators - Section C'!$A$30:$A$121&amp;'Outcome Indicators - Section C'!$C$30:$C$121,0)),""),"")</f>
        <v/>
      </c>
      <c r="R85" s="311" t="str">
        <f t="array" ref="R85">IFERROR(IF(INDEX('Outcome Indicators - Section C'!D$30:D$121,MATCH('Print View'!$A85&amp;'Print View'!$R$81,'Outcome Indicators - Section C'!$A$30:$A$121&amp;'Outcome Indicators - Section C'!$C$30:$C$121,0))&lt;&gt;"",INDEX('Outcome Indicators - Section C'!D$30:D$121,MATCH('Print View'!$A85&amp;'Print View'!$R$81,'Outcome Indicators - Section C'!$A$30:$A$121&amp;'Outcome Indicators - Section C'!$C$30:$C$121,0)),""),"")</f>
        <v/>
      </c>
      <c r="S85" s="543" t="str">
        <f t="array" ref="S85">IFERROR(IF(INDEX('Outcome Indicators - Section C'!F$30:F$121,MATCH('Print View'!$A85&amp;'Print View'!$R$81,'Outcome Indicators - Section C'!$A$30:$A$121&amp;'Outcome Indicators - Section C'!$C$30:$C$121,0))&lt;&gt;"",INDEX('Outcome Indicators - Section C'!F$30:F$121,MATCH('Print View'!$A85&amp;'Print View'!$R$81,'Outcome Indicators - Section C'!$A$30:$A$121&amp;'Outcome Indicators - Section C'!$C$30:$C$121,0)),""),"")</f>
        <v/>
      </c>
      <c r="T85" s="545" t="str">
        <f t="array" ref="T85">IFERROR(IF(INDEX('Outcome Indicators - Section C'!G$30:G$121,MATCH('Print View'!$A85&amp;'Print View'!$R$81,'Outcome Indicators - Section C'!$A$30:$A$121&amp;'Outcome Indicators - Section C'!$C$30:$C$121,0))&lt;&gt;"",INDEX('Outcome Indicators - Section C'!G$30:G$121,MATCH('Print View'!$A85&amp;'Print View'!$R$81,'Outcome Indicators - Section C'!$A$30:$A$121&amp;'Outcome Indicators - Section C'!$C$30:$C$121,0)),""),"")</f>
        <v/>
      </c>
      <c r="U85" s="541" t="str">
        <f t="array" ref="U85">IFERROR(IF(INDEX('Outcome Indicators - Section C'!H$30:H$121,MATCH('Print View'!$A85&amp;'Print View'!$R$81,'Outcome Indicators - Section C'!$A$30:$A$121&amp;'Outcome Indicators - Section C'!$C$30:$C$121,0))&lt;&gt;"",INDEX('Outcome Indicators - Section C'!H$30:H$121,MATCH('Print View'!$A85&amp;'Print View'!$R$81,'Outcome Indicators - Section C'!$A$30:$A$121&amp;'Outcome Indicators - Section C'!$C$30:$C$121,0)),""),"")</f>
        <v/>
      </c>
      <c r="V85" s="311" t="str">
        <f t="array" ref="V85">IFERROR(IF(INDEX('Outcome Indicators - Section C'!D$30:D$121,MATCH('Print View'!$A85&amp;'Print View'!$V$81,'Outcome Indicators - Section C'!$A$30:$A$121&amp;'Outcome Indicators - Section C'!$C$30:$C$121,0))&lt;&gt;"",INDEX('Outcome Indicators - Section C'!D$30:D$121,MATCH('Print View'!$A85&amp;'Print View'!$V$81,'Outcome Indicators - Section C'!$A$30:$A$121&amp;'Outcome Indicators - Section C'!$C$30:$C$121,0)),""),"")</f>
        <v/>
      </c>
      <c r="W85" s="543" t="str">
        <f t="array" ref="W85">IFERROR(IF(INDEX('Outcome Indicators - Section C'!F$30:F$121,MATCH('Print View'!$A85&amp;'Print View'!$V$81,'Outcome Indicators - Section C'!$A$30:$A$121&amp;'Outcome Indicators - Section C'!$C$30:$C$121,0))&lt;&gt;"",INDEX('Outcome Indicators - Section C'!F$30:F$121,MATCH('Print View'!$A85&amp;'Print View'!$V$81,'Outcome Indicators - Section C'!$A$30:$A$121&amp;'Outcome Indicators - Section C'!$C$30:$C$121,0)),""),"")</f>
        <v/>
      </c>
      <c r="X85" s="545" t="str">
        <f t="array" ref="X85">IFERROR(IF(INDEX('Outcome Indicators - Section C'!G$30:G$121,MATCH('Print View'!$A85&amp;'Print View'!$V$81,'Outcome Indicators - Section C'!$A$30:$A$121&amp;'Outcome Indicators - Section C'!$C$30:$C$121,0))&lt;&gt;"",INDEX('Outcome Indicators - Section C'!G$30:G$121,MATCH('Print View'!$A85&amp;'Print View'!$V$81,'Outcome Indicators - Section C'!$A$30:$A$121&amp;'Outcome Indicators - Section C'!$C$30:$C$121,0)),""),"")</f>
        <v/>
      </c>
      <c r="Y85" s="541" t="str">
        <f t="array" ref="Y85">IFERROR(IF(INDEX('Outcome Indicators - Section C'!H$30:H$121,MATCH('Print View'!$A85&amp;'Print View'!$V$81,'Outcome Indicators - Section C'!$A$30:$A$121&amp;'Outcome Indicators - Section C'!$C$30:$C$121,0))&lt;&gt;"",INDEX('Outcome Indicators - Section C'!H$30:H$121,MATCH('Print View'!$A85&amp;'Print View'!$V$81,'Outcome Indicators - Section C'!$A$30:$A$121&amp;'Outcome Indicators - Section C'!$C$30:$C$121,0)),""),"")</f>
        <v/>
      </c>
      <c r="Z85" s="311" t="str">
        <f t="array" ref="Z85">IFERROR(IF(INDEX('Outcome Indicators - Section C'!D$30:D$121,MATCH('Print View'!$A85&amp;'Print View'!$Z$81,'Outcome Indicators - Section C'!$A$30:$A$121&amp;'Outcome Indicators - Section C'!$C$30:$C$121,0))&lt;&gt;"",INDEX('Outcome Indicators - Section C'!D$30:D$121,MATCH('Print View'!$A85&amp;'Print View'!$Z$81,'Outcome Indicators - Section C'!$A$30:$A$121&amp;'Outcome Indicators - Section C'!$C$30:$C$121,0)),""),"")</f>
        <v/>
      </c>
      <c r="AA85" s="543" t="str">
        <f t="array" ref="AA85">IFERROR(IF(INDEX('Outcome Indicators - Section C'!F$30:F$121,MATCH('Print View'!$A85&amp;'Print View'!$Z$81,'Outcome Indicators - Section C'!$A$30:$A$121&amp;'Outcome Indicators - Section C'!$C$30:$C$121,0))&lt;&gt;"",INDEX('Outcome Indicators - Section C'!F$30:F$121,MATCH('Print View'!$A85&amp;'Print View'!$Z$81,'Outcome Indicators - Section C'!$A$30:$A$121&amp;'Outcome Indicators - Section C'!$C$30:$C$121,0)),""),"")</f>
        <v/>
      </c>
      <c r="AB85" s="545" t="str">
        <f t="array" ref="AB85">IFERROR(IF(INDEX('Outcome Indicators - Section C'!G$30:G$121,MATCH('Print View'!$A85&amp;'Print View'!$Z$81,'Outcome Indicators - Section C'!$A$30:$A$121&amp;'Outcome Indicators - Section C'!$C$30:$C$121,0))&lt;&gt;"",INDEX('Outcome Indicators - Section C'!G$30:G$121,MATCH('Print View'!$A85&amp;'Print View'!$Z$81,'Outcome Indicators - Section C'!$A$30:$A$121&amp;'Outcome Indicators - Section C'!$C$30:$C$121,0)),""),"")</f>
        <v/>
      </c>
      <c r="AC85" s="541" t="str">
        <f t="array" ref="AC85">IFERROR(IF(INDEX('Outcome Indicators - Section C'!H$30:H$121,MATCH('Print View'!$A85&amp;'Print View'!$Z$81,'Outcome Indicators - Section C'!$A$30:$A$121&amp;'Outcome Indicators - Section C'!$C$30:$C$121,0))&lt;&gt;"",INDEX('Outcome Indicators - Section C'!H$30:H$121,MATCH('Print View'!$A85&amp;'Print View'!$Z$81,'Outcome Indicators - Section C'!$A$30:$A$121&amp;'Outcome Indicators - Section C'!$C$30:$C$121,0)),""),"")</f>
        <v/>
      </c>
      <c r="AD85" s="278"/>
      <c r="AE85" s="260"/>
      <c r="AF85" s="260"/>
      <c r="AG85" s="260"/>
      <c r="AH85" s="260"/>
      <c r="AI85" s="260"/>
      <c r="AJ85" s="261"/>
    </row>
    <row r="86" spans="1:36" ht="60" customHeight="1" x14ac:dyDescent="0.3">
      <c r="A86" s="560"/>
      <c r="B86" s="565"/>
      <c r="C86" s="565"/>
      <c r="D86" s="565"/>
      <c r="E86" s="565"/>
      <c r="F86" s="565"/>
      <c r="G86" s="565"/>
      <c r="H86" s="565"/>
      <c r="I86" s="567"/>
      <c r="J86" s="312" t="str">
        <f t="array" ref="J86">IFERROR(IF(INDEX('Outcome Indicators - Section C'!E$30:E$121,MATCH('Print View'!$A85&amp;'Print View'!$J$81,'Outcome Indicators - Section C'!$A$30:$A$121&amp;'Outcome Indicators - Section C'!$C$30:$C$121,0))&lt;&gt;"",INDEX('Outcome Indicators - Section C'!E$30:E$121,MATCH('Print View'!$A85&amp;'Print View'!$J$81,'Outcome Indicators - Section C'!$A$30:$A$121&amp;'Outcome Indicators - Section C'!$C$30:$C$121,0)),""),"")</f>
        <v/>
      </c>
      <c r="K86" s="568"/>
      <c r="L86" s="569"/>
      <c r="M86" s="570"/>
      <c r="N86" s="312" t="str">
        <f t="array" ref="N86">IFERROR(IF(INDEX('Outcome Indicators - Section C'!E$30:E$121,MATCH('Print View'!$A85&amp;'Print View'!$N$81,'Outcome Indicators - Section C'!$A$30:$A$121&amp;'Outcome Indicators - Section C'!$C$30:$C$121,0))&lt;&gt;"",INDEX('Outcome Indicators - Section C'!E$30:E$121,MATCH('Print View'!$A85&amp;'Print View'!$N$81,'Outcome Indicators - Section C'!$A$30:$A$121&amp;'Outcome Indicators - Section C'!$C$30:$C$121,0)),""),"")</f>
        <v/>
      </c>
      <c r="O86" s="568"/>
      <c r="P86" s="569"/>
      <c r="Q86" s="570"/>
      <c r="R86" s="312" t="str">
        <f t="array" ref="R86">IFERROR(IF(INDEX('Outcome Indicators - Section C'!E$30:E$121,MATCH('Print View'!$A85&amp;'Print View'!$R$81,'Outcome Indicators - Section C'!$A$30:$A$121&amp;'Outcome Indicators - Section C'!$C$30:$C$121,0))&lt;&gt;"",INDEX('Outcome Indicators - Section C'!E$30:E$121,MATCH('Print View'!$A85&amp;'Print View'!$R$81,'Outcome Indicators - Section C'!$A$30:$A$121&amp;'Outcome Indicators - Section C'!$C$30:$C$121,0)),""),"")</f>
        <v/>
      </c>
      <c r="S86" s="568"/>
      <c r="T86" s="569"/>
      <c r="U86" s="570"/>
      <c r="V86" s="312" t="str">
        <f t="array" ref="V86">IFERROR(IF(INDEX('Outcome Indicators - Section C'!E$30:E$121,MATCH('Print View'!$A85&amp;'Print View'!$V$81,'Outcome Indicators - Section C'!$A$30:$A$121&amp;'Outcome Indicators - Section C'!$C$30:$C$121,0))&lt;&gt;"",INDEX('Outcome Indicators - Section C'!E$30:E$121,MATCH('Print View'!$A85&amp;'Print View'!$V$81,'Outcome Indicators - Section C'!$A$30:$A$121&amp;'Outcome Indicators - Section C'!$C$30:$C$121,0)),""),"")</f>
        <v/>
      </c>
      <c r="W86" s="568"/>
      <c r="X86" s="569"/>
      <c r="Y86" s="570"/>
      <c r="Z86" s="312" t="str">
        <f t="array" ref="Z86">IFERROR(IF(INDEX('Outcome Indicators - Section C'!E$30:E$121,MATCH('Print View'!$A85&amp;'Print View'!$Z$81,'Outcome Indicators - Section C'!$A$30:$A$121&amp;'Outcome Indicators - Section C'!$C$30:$C$121,0))&lt;&gt;"",INDEX('Outcome Indicators - Section C'!E$30:E$121,MATCH('Print View'!$A85&amp;'Print View'!$Z$81,'Outcome Indicators - Section C'!$A$30:$A$121&amp;'Outcome Indicators - Section C'!$C$30:$C$121,0)),""),"")</f>
        <v/>
      </c>
      <c r="AA86" s="568"/>
      <c r="AB86" s="569"/>
      <c r="AC86" s="570"/>
      <c r="AD86" s="279"/>
      <c r="AE86" s="262"/>
      <c r="AF86" s="262"/>
      <c r="AG86" s="262"/>
      <c r="AH86" s="262"/>
      <c r="AI86" s="262"/>
      <c r="AJ86" s="263" t="s">
        <v>287</v>
      </c>
    </row>
    <row r="87" spans="1:36" ht="60" customHeight="1" x14ac:dyDescent="0.55000000000000004">
      <c r="A87" s="549">
        <v>3</v>
      </c>
      <c r="B87" s="572" t="str">
        <f>IFERROR(IF(INDEX('Outcome Indicators - Section C'!B$10:B$26,MATCH('Print View'!$A87,'Outcome Indicators - Section C'!$A$10:$A$26,0))&lt;&gt;"",INDEX('Outcome Indicators - Section C'!B$10:B$26,MATCH('Print View'!$A87,'Outcome Indicators - Section C'!$A$10:$A$26,0)),""),"")</f>
        <v/>
      </c>
      <c r="C87" s="572" t="str">
        <f>IFERROR(IF(INDEX('Outcome Indicators - Section C'!C$10:C$26,MATCH('Print View'!$A87,'Outcome Indicators - Section C'!$A$10:$A$26,0))&lt;&gt;"",INDEX('Outcome Indicators - Section C'!C$10:C$26,MATCH('Print View'!$A87,'Outcome Indicators - Section C'!$A$10:$A$26,0)),""),"")</f>
        <v/>
      </c>
      <c r="D87" s="572" t="str">
        <f>IFERROR(IF(INDEX('Outcome Indicators - Section C'!D$10:D$26,MATCH('Print View'!$A87,'Outcome Indicators - Section C'!$A$10:$A$26,0))&lt;&gt;"",INDEX('Outcome Indicators - Section C'!D$10:D$26,MATCH('Print View'!$A87,'Outcome Indicators - Section C'!$A$10:$A$26,0)),""),"")</f>
        <v/>
      </c>
      <c r="E87" s="572" t="str">
        <f>IFERROR(IF(INDEX('Outcome Indicators - Section C'!E$10:E$26,MATCH('Print View'!$A87,'Outcome Indicators - Section C'!$A$10:$A$26,0))&lt;&gt;"",INDEX('Outcome Indicators - Section C'!E$10:E$26,MATCH('Print View'!$A87,'Outcome Indicators - Section C'!$A$10:$A$26,0)),""),"")</f>
        <v/>
      </c>
      <c r="F87" s="572" t="str">
        <f>IFERROR(IF(INDEX('Outcome Indicators - Section C'!F$10:F$26,MATCH('Print View'!$A87,'Outcome Indicators - Section C'!$A$10:$A$26,0))&lt;&gt;"",INDEX('Outcome Indicators - Section C'!F$10:F$26,MATCH('Print View'!$A87,'Outcome Indicators - Section C'!$A$10:$A$26,0)),""),"")</f>
        <v/>
      </c>
      <c r="G87" s="572" t="str">
        <f>IFERROR(IF(INDEX('Outcome Indicators - Section C'!G$10:G$26,MATCH('Print View'!$A87,'Outcome Indicators - Section C'!$A$10:$A$26,0))&lt;&gt;"",INDEX('Outcome Indicators - Section C'!G$10:G$26,MATCH('Print View'!$A87,'Outcome Indicators - Section C'!$A$10:$A$26,0)),""),"")</f>
        <v/>
      </c>
      <c r="H87" s="550" t="str">
        <f>IFERROR(IF(INDEX('Outcome Indicators - Section C'!H$10:H$26,MATCH('Print View'!$A87,'Outcome Indicators - Section C'!$A$10:$A$26,0))&lt;&gt;"",INDEX('Outcome Indicators - Section C'!H$10:H$26,MATCH('Print View'!$A87,'Outcome Indicators - Section C'!$A$10:$A$26,0)),""),"")</f>
        <v/>
      </c>
      <c r="I87" s="558">
        <f>IFERROR(IF(INDEX('Outcome Indicators - Section C'!A$10:A$26,MATCH('Print View'!$A87,'Outcome Indicators - Section C'!$A$10:$A$26,0))&lt;&gt;"",INDEX('Outcome Indicators - Section C'!A$10:A$26,MATCH('Print View'!$A87,'Outcome Indicators - Section C'!$A$10:$A$26,0)),""),"")</f>
        <v>3</v>
      </c>
      <c r="J87" s="284" t="str">
        <f t="array" ref="J87">IFERROR(IF(INDEX('Outcome Indicators - Section C'!D$30:D$121,MATCH('Print View'!$A87&amp;'Print View'!$J$81,'Outcome Indicators - Section C'!$A$30:$A$121&amp;'Outcome Indicators - Section C'!$C$30:$C$121,0))&lt;&gt;"",INDEX('Outcome Indicators - Section C'!D$30:D$121,MATCH('Print View'!$A87&amp;'Print View'!$J$81,'Outcome Indicators - Section C'!$A$30:$A$121&amp;'Outcome Indicators - Section C'!$C$30:$C$121,0)),""),"")</f>
        <v/>
      </c>
      <c r="K87" s="554" t="str">
        <f t="array" ref="K87">IFERROR(IF(INDEX('Outcome Indicators - Section C'!F$30:F$121,MATCH('Print View'!$A87&amp;'Print View'!$J$81,'Outcome Indicators - Section C'!$A$30:$A$121&amp;'Outcome Indicators - Section C'!$C$30:$C$121,0))&lt;&gt;"",INDEX('Outcome Indicators - Section C'!F$30:F$121,MATCH('Print View'!$A87&amp;'Print View'!$J$81,'Outcome Indicators - Section C'!$A$30:$A$121&amp;'Outcome Indicators - Section C'!$C$30:$C$121,0)),""),"")</f>
        <v/>
      </c>
      <c r="L87" s="556" t="str">
        <f t="array" ref="L87">IFERROR(IF(INDEX('Outcome Indicators - Section C'!G$30:G$121,MATCH('Print View'!$A87&amp;'Print View'!$J$81,'Outcome Indicators - Section C'!$A$30:$A$121&amp;'Outcome Indicators - Section C'!$C$30:$C$121,0))&lt;&gt;"",INDEX('Outcome Indicators - Section C'!G$30:G$121,MATCH('Print View'!$A87&amp;'Print View'!$J$81,'Outcome Indicators - Section C'!$A$30:$A$121&amp;'Outcome Indicators - Section C'!$C$30:$C$121,0)),""),"")</f>
        <v/>
      </c>
      <c r="M87" s="558" t="str">
        <f t="array" ref="M87">IFERROR(IF(INDEX('Outcome Indicators - Section C'!H$30:H$121,MATCH('Print View'!$A87&amp;'Print View'!$J$81,'Outcome Indicators - Section C'!$A$30:$A$121&amp;'Outcome Indicators - Section C'!$C$30:$C$121,0))&lt;&gt;"",INDEX('Outcome Indicators - Section C'!H$30:H$121,MATCH('Print View'!$A87&amp;'Print View'!$J$81,'Outcome Indicators - Section C'!$A$30:$A$121&amp;'Outcome Indicators - Section C'!$C$30:$C$121,0)),""),"")</f>
        <v/>
      </c>
      <c r="N87" s="284" t="str">
        <f t="array" ref="N87">IFERROR(IF(INDEX('Outcome Indicators - Section C'!D$30:D$121,MATCH('Print View'!$A87&amp;'Print View'!$N$81,'Outcome Indicators - Section C'!$A$30:$A$121&amp;'Outcome Indicators - Section C'!$C$30:$C$121,0))&lt;&gt;"",INDEX('Outcome Indicators - Section C'!D$30:D$121,MATCH('Print View'!$A87&amp;'Print View'!$N$81,'Outcome Indicators - Section C'!$A$30:$A$121&amp;'Outcome Indicators - Section C'!$C$30:$C$121,0)),""),"")</f>
        <v/>
      </c>
      <c r="O87" s="554" t="str">
        <f t="array" ref="O87">IFERROR(IF(INDEX('Outcome Indicators - Section C'!F$30:F$121,MATCH('Print View'!$A87&amp;'Print View'!$N$81,'Outcome Indicators - Section C'!$A$30:$A$121&amp;'Outcome Indicators - Section C'!$C$30:$C$121,0))&lt;&gt;"",INDEX('Outcome Indicators - Section C'!F$30:F$121,MATCH('Print View'!$A87&amp;'Print View'!$N$81,'Outcome Indicators - Section C'!$A$30:$A$121&amp;'Outcome Indicators - Section C'!$C$30:$C$121,0)),""),"")</f>
        <v/>
      </c>
      <c r="P87" s="556" t="str">
        <f t="array" ref="P87">IFERROR(IF(INDEX('Outcome Indicators - Section C'!G$30:G$121,MATCH('Print View'!$A87&amp;'Print View'!$N$81,'Outcome Indicators - Section C'!$A$30:$A$121&amp;'Outcome Indicators - Section C'!$C$30:$C$121,0))&lt;&gt;"",INDEX('Outcome Indicators - Section C'!G$30:G$121,MATCH('Print View'!$A87&amp;'Print View'!$N$81,'Outcome Indicators - Section C'!$A$30:$A$121&amp;'Outcome Indicators - Section C'!$C$30:$C$121,0)),""),"")</f>
        <v/>
      </c>
      <c r="Q87" s="558" t="str">
        <f t="array" ref="Q87">IFERROR(IF(INDEX('Outcome Indicators - Section C'!H$30:H$121,MATCH('Print View'!$A87&amp;'Print View'!$N$81,'Outcome Indicators - Section C'!$A$30:$A$121&amp;'Outcome Indicators - Section C'!$C$30:$C$121,0))&lt;&gt;"",INDEX('Outcome Indicators - Section C'!H$30:H$121,MATCH('Print View'!$A87&amp;'Print View'!$N$81,'Outcome Indicators - Section C'!$A$30:$A$121&amp;'Outcome Indicators - Section C'!$C$30:$C$121,0)),""),"")</f>
        <v/>
      </c>
      <c r="R87" s="284" t="str">
        <f t="array" ref="R87">IFERROR(IF(INDEX('Outcome Indicators - Section C'!D$30:D$121,MATCH('Print View'!$A87&amp;'Print View'!$R$81,'Outcome Indicators - Section C'!$A$30:$A$121&amp;'Outcome Indicators - Section C'!$C$30:$C$121,0))&lt;&gt;"",INDEX('Outcome Indicators - Section C'!D$30:D$121,MATCH('Print View'!$A87&amp;'Print View'!$R$81,'Outcome Indicators - Section C'!$A$30:$A$121&amp;'Outcome Indicators - Section C'!$C$30:$C$121,0)),""),"")</f>
        <v/>
      </c>
      <c r="S87" s="554" t="str">
        <f t="array" ref="S87">IFERROR(IF(INDEX('Outcome Indicators - Section C'!F$30:F$121,MATCH('Print View'!$A87&amp;'Print View'!$R$81,'Outcome Indicators - Section C'!$A$30:$A$121&amp;'Outcome Indicators - Section C'!$C$30:$C$121,0))&lt;&gt;"",INDEX('Outcome Indicators - Section C'!F$30:F$121,MATCH('Print View'!$A87&amp;'Print View'!$R$81,'Outcome Indicators - Section C'!$A$30:$A$121&amp;'Outcome Indicators - Section C'!$C$30:$C$121,0)),""),"")</f>
        <v/>
      </c>
      <c r="T87" s="556" t="str">
        <f t="array" ref="T87">IFERROR(IF(INDEX('Outcome Indicators - Section C'!G$30:G$121,MATCH('Print View'!$A87&amp;'Print View'!$R$81,'Outcome Indicators - Section C'!$A$30:$A$121&amp;'Outcome Indicators - Section C'!$C$30:$C$121,0))&lt;&gt;"",INDEX('Outcome Indicators - Section C'!G$30:G$121,MATCH('Print View'!$A87&amp;'Print View'!$R$81,'Outcome Indicators - Section C'!$A$30:$A$121&amp;'Outcome Indicators - Section C'!$C$30:$C$121,0)),""),"")</f>
        <v/>
      </c>
      <c r="U87" s="558" t="str">
        <f t="array" ref="U87">IFERROR(IF(INDEX('Outcome Indicators - Section C'!H$30:H$121,MATCH('Print View'!$A87&amp;'Print View'!$R$81,'Outcome Indicators - Section C'!$A$30:$A$121&amp;'Outcome Indicators - Section C'!$C$30:$C$121,0))&lt;&gt;"",INDEX('Outcome Indicators - Section C'!H$30:H$121,MATCH('Print View'!$A87&amp;'Print View'!$R$81,'Outcome Indicators - Section C'!$A$30:$A$121&amp;'Outcome Indicators - Section C'!$C$30:$C$121,0)),""),"")</f>
        <v/>
      </c>
      <c r="V87" s="284" t="str">
        <f t="array" ref="V87">IFERROR(IF(INDEX('Outcome Indicators - Section C'!D$30:D$121,MATCH('Print View'!$A87&amp;'Print View'!$V$81,'Outcome Indicators - Section C'!$A$30:$A$121&amp;'Outcome Indicators - Section C'!$C$30:$C$121,0))&lt;&gt;"",INDEX('Outcome Indicators - Section C'!D$30:D$121,MATCH('Print View'!$A87&amp;'Print View'!$V$81,'Outcome Indicators - Section C'!$A$30:$A$121&amp;'Outcome Indicators - Section C'!$C$30:$C$121,0)),""),"")</f>
        <v/>
      </c>
      <c r="W87" s="554" t="str">
        <f t="array" ref="W87">IFERROR(IF(INDEX('Outcome Indicators - Section C'!F$30:F$121,MATCH('Print View'!$A87&amp;'Print View'!$V$81,'Outcome Indicators - Section C'!$A$30:$A$121&amp;'Outcome Indicators - Section C'!$C$30:$C$121,0))&lt;&gt;"",INDEX('Outcome Indicators - Section C'!F$30:F$121,MATCH('Print View'!$A87&amp;'Print View'!$V$81,'Outcome Indicators - Section C'!$A$30:$A$121&amp;'Outcome Indicators - Section C'!$C$30:$C$121,0)),""),"")</f>
        <v/>
      </c>
      <c r="X87" s="556" t="str">
        <f t="array" ref="X87">IFERROR(IF(INDEX('Outcome Indicators - Section C'!G$30:G$121,MATCH('Print View'!$A87&amp;'Print View'!$V$81,'Outcome Indicators - Section C'!$A$30:$A$121&amp;'Outcome Indicators - Section C'!$C$30:$C$121,0))&lt;&gt;"",INDEX('Outcome Indicators - Section C'!G$30:G$121,MATCH('Print View'!$A87&amp;'Print View'!$V$81,'Outcome Indicators - Section C'!$A$30:$A$121&amp;'Outcome Indicators - Section C'!$C$30:$C$121,0)),""),"")</f>
        <v/>
      </c>
      <c r="Y87" s="558" t="str">
        <f t="array" ref="Y87">IFERROR(IF(INDEX('Outcome Indicators - Section C'!H$30:H$121,MATCH('Print View'!$A87&amp;'Print View'!$V$81,'Outcome Indicators - Section C'!$A$30:$A$121&amp;'Outcome Indicators - Section C'!$C$30:$C$121,0))&lt;&gt;"",INDEX('Outcome Indicators - Section C'!H$30:H$121,MATCH('Print View'!$A87&amp;'Print View'!$V$81,'Outcome Indicators - Section C'!$A$30:$A$121&amp;'Outcome Indicators - Section C'!$C$30:$C$121,0)),""),"")</f>
        <v/>
      </c>
      <c r="Z87" s="284" t="str">
        <f t="array" ref="Z87">IFERROR(IF(INDEX('Outcome Indicators - Section C'!D$30:D$121,MATCH('Print View'!$A87&amp;'Print View'!$Z$81,'Outcome Indicators - Section C'!$A$30:$A$121&amp;'Outcome Indicators - Section C'!$C$30:$C$121,0))&lt;&gt;"",INDEX('Outcome Indicators - Section C'!D$30:D$121,MATCH('Print View'!$A87&amp;'Print View'!$Z$81,'Outcome Indicators - Section C'!$A$30:$A$121&amp;'Outcome Indicators - Section C'!$C$30:$C$121,0)),""),"")</f>
        <v/>
      </c>
      <c r="AA87" s="554" t="str">
        <f t="array" ref="AA87">IFERROR(IF(INDEX('Outcome Indicators - Section C'!F$30:F$121,MATCH('Print View'!$A87&amp;'Print View'!$Z$81,'Outcome Indicators - Section C'!$A$30:$A$121&amp;'Outcome Indicators - Section C'!$C$30:$C$121,0))&lt;&gt;"",INDEX('Outcome Indicators - Section C'!F$30:F$121,MATCH('Print View'!$A87&amp;'Print View'!$Z$81,'Outcome Indicators - Section C'!$A$30:$A$121&amp;'Outcome Indicators - Section C'!$C$30:$C$121,0)),""),"")</f>
        <v/>
      </c>
      <c r="AB87" s="556" t="str">
        <f t="array" ref="AB87">IFERROR(IF(INDEX('Outcome Indicators - Section C'!G$30:G$121,MATCH('Print View'!$A87&amp;'Print View'!$Z$81,'Outcome Indicators - Section C'!$A$30:$A$121&amp;'Outcome Indicators - Section C'!$C$30:$C$121,0))&lt;&gt;"",INDEX('Outcome Indicators - Section C'!G$30:G$121,MATCH('Print View'!$A87&amp;'Print View'!$Z$81,'Outcome Indicators - Section C'!$A$30:$A$121&amp;'Outcome Indicators - Section C'!$C$30:$C$121,0)),""),"")</f>
        <v/>
      </c>
      <c r="AC87" s="558" t="str">
        <f t="array" ref="AC87">IFERROR(IF(INDEX('Outcome Indicators - Section C'!H$30:H$121,MATCH('Print View'!$A87&amp;'Print View'!$Z$81,'Outcome Indicators - Section C'!$A$30:$A$121&amp;'Outcome Indicators - Section C'!$C$30:$C$121,0))&lt;&gt;"",INDEX('Outcome Indicators - Section C'!H$30:H$121,MATCH('Print View'!$A87&amp;'Print View'!$Z$81,'Outcome Indicators - Section C'!$A$30:$A$121&amp;'Outcome Indicators - Section C'!$C$30:$C$121,0)),""),"")</f>
        <v/>
      </c>
      <c r="AD87" s="276"/>
      <c r="AE87" s="256"/>
      <c r="AF87" s="256"/>
      <c r="AG87" s="256"/>
      <c r="AH87" s="256"/>
      <c r="AI87" s="267"/>
      <c r="AJ87" s="571" t="s">
        <v>287</v>
      </c>
    </row>
    <row r="88" spans="1:36" ht="60" customHeight="1" x14ac:dyDescent="0.3">
      <c r="A88" s="549"/>
      <c r="B88" s="573"/>
      <c r="C88" s="573"/>
      <c r="D88" s="573"/>
      <c r="E88" s="573"/>
      <c r="F88" s="573"/>
      <c r="G88" s="573"/>
      <c r="H88" s="551"/>
      <c r="I88" s="559"/>
      <c r="J88" s="285" t="str">
        <f t="array" ref="J88">IFERROR(IF(INDEX('Outcome Indicators - Section C'!E$30:E$121,MATCH('Print View'!$A87&amp;'Print View'!$J$81,'Outcome Indicators - Section C'!$A$30:$A$121&amp;'Outcome Indicators - Section C'!$C$30:$C$121,0))&lt;&gt;"",INDEX('Outcome Indicators - Section C'!E$30:E$121,MATCH('Print View'!$A87&amp;'Print View'!$J$81,'Outcome Indicators - Section C'!$A$30:$A$121&amp;'Outcome Indicators - Section C'!$C$30:$C$121,0)),""),"")</f>
        <v/>
      </c>
      <c r="K88" s="555"/>
      <c r="L88" s="557"/>
      <c r="M88" s="559"/>
      <c r="N88" s="285" t="str">
        <f t="array" ref="N88">IFERROR(IF(INDEX('Outcome Indicators - Section C'!E$30:E$121,MATCH('Print View'!$A87&amp;'Print View'!$N$81,'Outcome Indicators - Section C'!$A$30:$A$121&amp;'Outcome Indicators - Section C'!$C$30:$C$121,0))&lt;&gt;"",INDEX('Outcome Indicators - Section C'!E$30:E$121,MATCH('Print View'!$A87&amp;'Print View'!$N$81,'Outcome Indicators - Section C'!$A$30:$A$121&amp;'Outcome Indicators - Section C'!$C$30:$C$121,0)),""),"")</f>
        <v/>
      </c>
      <c r="O88" s="555"/>
      <c r="P88" s="557"/>
      <c r="Q88" s="559"/>
      <c r="R88" s="285" t="str">
        <f t="array" ref="R88">IFERROR(IF(INDEX('Outcome Indicators - Section C'!E$30:E$121,MATCH('Print View'!$A87&amp;'Print View'!$R$81,'Outcome Indicators - Section C'!$A$30:$A$121&amp;'Outcome Indicators - Section C'!$C$30:$C$121,0))&lt;&gt;"",INDEX('Outcome Indicators - Section C'!E$30:E$121,MATCH('Print View'!$A87&amp;'Print View'!$R$81,'Outcome Indicators - Section C'!$A$30:$A$121&amp;'Outcome Indicators - Section C'!$C$30:$C$121,0)),""),"")</f>
        <v/>
      </c>
      <c r="S88" s="555"/>
      <c r="T88" s="557"/>
      <c r="U88" s="559"/>
      <c r="V88" s="285" t="str">
        <f t="array" ref="V88">IFERROR(IF(INDEX('Outcome Indicators - Section C'!E$30:E$121,MATCH('Print View'!$A87&amp;'Print View'!$V$81,'Outcome Indicators - Section C'!$A$30:$A$121&amp;'Outcome Indicators - Section C'!$C$30:$C$121,0))&lt;&gt;"",INDEX('Outcome Indicators - Section C'!E$30:E$121,MATCH('Print View'!$A87&amp;'Print View'!$V$81,'Outcome Indicators - Section C'!$A$30:$A$121&amp;'Outcome Indicators - Section C'!$C$30:$C$121,0)),""),"")</f>
        <v/>
      </c>
      <c r="W88" s="555"/>
      <c r="X88" s="557"/>
      <c r="Y88" s="559"/>
      <c r="Z88" s="285" t="str">
        <f t="array" ref="Z88">IFERROR(IF(INDEX('Outcome Indicators - Section C'!E$30:E$121,MATCH('Print View'!$A87&amp;'Print View'!$Z$81,'Outcome Indicators - Section C'!$A$30:$A$121&amp;'Outcome Indicators - Section C'!$C$30:$C$121,0))&lt;&gt;"",INDEX('Outcome Indicators - Section C'!E$30:E$121,MATCH('Print View'!$A87&amp;'Print View'!$Z$81,'Outcome Indicators - Section C'!$A$30:$A$121&amp;'Outcome Indicators - Section C'!$C$30:$C$121,0)),""),"")</f>
        <v/>
      </c>
      <c r="AA88" s="555"/>
      <c r="AB88" s="557"/>
      <c r="AC88" s="559"/>
      <c r="AD88" s="277"/>
      <c r="AE88" s="258"/>
      <c r="AF88" s="258"/>
      <c r="AG88" s="258"/>
      <c r="AH88" s="258"/>
      <c r="AI88" s="267"/>
      <c r="AJ88" s="571" t="s">
        <v>287</v>
      </c>
    </row>
    <row r="89" spans="1:36" ht="60" customHeight="1" x14ac:dyDescent="0.55000000000000004">
      <c r="A89" s="560">
        <v>4</v>
      </c>
      <c r="B89" s="564" t="str">
        <f>IFERROR(IF(INDEX('Outcome Indicators - Section C'!B$10:B$26,MATCH('Print View'!$A89,'Outcome Indicators - Section C'!$A$10:$A$26,0))&lt;&gt;"",INDEX('Outcome Indicators - Section C'!B$10:B$26,MATCH('Print View'!$A89,'Outcome Indicators - Section C'!$A$10:$A$26,0)),""),"")</f>
        <v/>
      </c>
      <c r="C89" s="564" t="str">
        <f>IFERROR(IF(INDEX('Outcome Indicators - Section C'!C$10:C$26,MATCH('Print View'!$A89,'Outcome Indicators - Section C'!$A$10:$A$26,0))&lt;&gt;"",INDEX('Outcome Indicators - Section C'!C$10:C$26,MATCH('Print View'!$A89,'Outcome Indicators - Section C'!$A$10:$A$26,0)),""),"")</f>
        <v/>
      </c>
      <c r="D89" s="564" t="str">
        <f>IFERROR(IF(INDEX('Outcome Indicators - Section C'!D$10:D$26,MATCH('Print View'!$A89,'Outcome Indicators - Section C'!$A$10:$A$26,0))&lt;&gt;"",INDEX('Outcome Indicators - Section C'!D$10:D$26,MATCH('Print View'!$A89,'Outcome Indicators - Section C'!$A$10:$A$26,0)),""),"")</f>
        <v/>
      </c>
      <c r="E89" s="564" t="str">
        <f>IFERROR(IF(INDEX('Outcome Indicators - Section C'!E$10:E$26,MATCH('Print View'!$A89,'Outcome Indicators - Section C'!$A$10:$A$26,0))&lt;&gt;"",INDEX('Outcome Indicators - Section C'!E$10:E$26,MATCH('Print View'!$A89,'Outcome Indicators - Section C'!$A$10:$A$26,0)),""),"")</f>
        <v/>
      </c>
      <c r="F89" s="564" t="str">
        <f>IFERROR(IF(INDEX('Outcome Indicators - Section C'!F$10:F$26,MATCH('Print View'!$A89,'Outcome Indicators - Section C'!$A$10:$A$26,0))&lt;&gt;"",INDEX('Outcome Indicators - Section C'!F$10:F$26,MATCH('Print View'!$A89,'Outcome Indicators - Section C'!$A$10:$A$26,0)),""),"")</f>
        <v/>
      </c>
      <c r="G89" s="564" t="str">
        <f>IFERROR(IF(INDEX('Outcome Indicators - Section C'!G$10:G$26,MATCH('Print View'!$A89,'Outcome Indicators - Section C'!$A$10:$A$26,0))&lt;&gt;"",INDEX('Outcome Indicators - Section C'!G$10:G$26,MATCH('Print View'!$A89,'Outcome Indicators - Section C'!$A$10:$A$26,0)),""),"")</f>
        <v/>
      </c>
      <c r="H89" s="564" t="str">
        <f>IFERROR(IF(INDEX('Outcome Indicators - Section C'!H$10:H$26,MATCH('Print View'!$A89,'Outcome Indicators - Section C'!$A$10:$A$26,0))&lt;&gt;"",INDEX('Outcome Indicators - Section C'!H$10:H$26,MATCH('Print View'!$A89,'Outcome Indicators - Section C'!$A$10:$A$26,0)),""),"")</f>
        <v/>
      </c>
      <c r="I89" s="566">
        <f>IFERROR(IF(INDEX('Outcome Indicators - Section C'!A$10:A$26,MATCH('Print View'!$A89,'Outcome Indicators - Section C'!$A$10:$A$26,0))&lt;&gt;"",INDEX('Outcome Indicators - Section C'!A$10:A$26,MATCH('Print View'!$A89,'Outcome Indicators - Section C'!$A$10:$A$26,0)),""),"")</f>
        <v>4</v>
      </c>
      <c r="J89" s="311" t="str">
        <f t="array" ref="J89">IFERROR(IF(INDEX('Outcome Indicators - Section C'!D$30:D$121,MATCH('Print View'!$A89&amp;'Print View'!$J$81,'Outcome Indicators - Section C'!$A$30:$A$121&amp;'Outcome Indicators - Section C'!$C$30:$C$121,0))&lt;&gt;"",INDEX('Outcome Indicators - Section C'!D$30:D$121,MATCH('Print View'!$A89&amp;'Print View'!$J$81,'Outcome Indicators - Section C'!$A$30:$A$121&amp;'Outcome Indicators - Section C'!$C$30:$C$121,0)),""),"")</f>
        <v/>
      </c>
      <c r="K89" s="543" t="str">
        <f t="array" ref="K89">IFERROR(IF(INDEX('Outcome Indicators - Section C'!F$30:F$121,MATCH('Print View'!$A89&amp;'Print View'!$J$81,'Outcome Indicators - Section C'!$A$30:$A$121&amp;'Outcome Indicators - Section C'!$C$30:$C$121,0))&lt;&gt;"",INDEX('Outcome Indicators - Section C'!F$30:F$121,MATCH('Print View'!$A89&amp;'Print View'!$J$81,'Outcome Indicators - Section C'!$A$30:$A$121&amp;'Outcome Indicators - Section C'!$C$30:$C$121,0)),""),"")</f>
        <v/>
      </c>
      <c r="L89" s="545" t="str">
        <f t="array" ref="L89">IFERROR(IF(INDEX('Outcome Indicators - Section C'!G$30:G$121,MATCH('Print View'!$A89&amp;'Print View'!$J$81,'Outcome Indicators - Section C'!$A$30:$A$121&amp;'Outcome Indicators - Section C'!$C$30:$C$121,0))&lt;&gt;"",INDEX('Outcome Indicators - Section C'!G$30:G$121,MATCH('Print View'!$A89&amp;'Print View'!$J$81,'Outcome Indicators - Section C'!$A$30:$A$121&amp;'Outcome Indicators - Section C'!$C$30:$C$121,0)),""),"")</f>
        <v/>
      </c>
      <c r="M89" s="541" t="str">
        <f t="array" ref="M89">IFERROR(IF(INDEX('Outcome Indicators - Section C'!H$30:H$121,MATCH('Print View'!$A89&amp;'Print View'!$J$81,'Outcome Indicators - Section C'!$A$30:$A$121&amp;'Outcome Indicators - Section C'!$C$30:$C$121,0))&lt;&gt;"",INDEX('Outcome Indicators - Section C'!H$30:H$121,MATCH('Print View'!$A89&amp;'Print View'!$J$81,'Outcome Indicators - Section C'!$A$30:$A$121&amp;'Outcome Indicators - Section C'!$C$30:$C$121,0)),""),"")</f>
        <v/>
      </c>
      <c r="N89" s="311" t="str">
        <f t="array" ref="N89">IFERROR(IF(INDEX('Outcome Indicators - Section C'!D$30:D$121,MATCH('Print View'!$A89&amp;'Print View'!$N$81,'Outcome Indicators - Section C'!$A$30:$A$121&amp;'Outcome Indicators - Section C'!$C$30:$C$121,0))&lt;&gt;"",INDEX('Outcome Indicators - Section C'!D$30:D$121,MATCH('Print View'!$A89&amp;'Print View'!$N$81,'Outcome Indicators - Section C'!$A$30:$A$121&amp;'Outcome Indicators - Section C'!$C$30:$C$121,0)),""),"")</f>
        <v/>
      </c>
      <c r="O89" s="543" t="str">
        <f t="array" ref="O89">IFERROR(IF(INDEX('Outcome Indicators - Section C'!F$30:F$121,MATCH('Print View'!$A89&amp;'Print View'!$N$81,'Outcome Indicators - Section C'!$A$30:$A$121&amp;'Outcome Indicators - Section C'!$C$30:$C$121,0))&lt;&gt;"",INDEX('Outcome Indicators - Section C'!F$30:F$121,MATCH('Print View'!$A89&amp;'Print View'!$N$81,'Outcome Indicators - Section C'!$A$30:$A$121&amp;'Outcome Indicators - Section C'!$C$30:$C$121,0)),""),"")</f>
        <v/>
      </c>
      <c r="P89" s="545" t="str">
        <f t="array" ref="P89">IFERROR(IF(INDEX('Outcome Indicators - Section C'!G$30:G$121,MATCH('Print View'!$A89&amp;'Print View'!$N$81,'Outcome Indicators - Section C'!$A$30:$A$121&amp;'Outcome Indicators - Section C'!$C$30:$C$121,0))&lt;&gt;"",INDEX('Outcome Indicators - Section C'!G$30:G$121,MATCH('Print View'!$A89&amp;'Print View'!$N$81,'Outcome Indicators - Section C'!$A$30:$A$121&amp;'Outcome Indicators - Section C'!$C$30:$C$121,0)),""),"")</f>
        <v/>
      </c>
      <c r="Q89" s="541" t="str">
        <f t="array" ref="Q89">IFERROR(IF(INDEX('Outcome Indicators - Section C'!H$30:H$121,MATCH('Print View'!$A89&amp;'Print View'!$N$81,'Outcome Indicators - Section C'!$A$30:$A$121&amp;'Outcome Indicators - Section C'!$C$30:$C$121,0))&lt;&gt;"",INDEX('Outcome Indicators - Section C'!H$30:H$121,MATCH('Print View'!$A89&amp;'Print View'!$N$81,'Outcome Indicators - Section C'!$A$30:$A$121&amp;'Outcome Indicators - Section C'!$C$30:$C$121,0)),""),"")</f>
        <v/>
      </c>
      <c r="R89" s="311" t="str">
        <f t="array" ref="R89">IFERROR(IF(INDEX('Outcome Indicators - Section C'!D$30:D$121,MATCH('Print View'!$A89&amp;'Print View'!$R$81,'Outcome Indicators - Section C'!$A$30:$A$121&amp;'Outcome Indicators - Section C'!$C$30:$C$121,0))&lt;&gt;"",INDEX('Outcome Indicators - Section C'!D$30:D$121,MATCH('Print View'!$A89&amp;'Print View'!$R$81,'Outcome Indicators - Section C'!$A$30:$A$121&amp;'Outcome Indicators - Section C'!$C$30:$C$121,0)),""),"")</f>
        <v/>
      </c>
      <c r="S89" s="543" t="str">
        <f t="array" ref="S89">IFERROR(IF(INDEX('Outcome Indicators - Section C'!F$30:F$121,MATCH('Print View'!$A89&amp;'Print View'!$R$81,'Outcome Indicators - Section C'!$A$30:$A$121&amp;'Outcome Indicators - Section C'!$C$30:$C$121,0))&lt;&gt;"",INDEX('Outcome Indicators - Section C'!F$30:F$121,MATCH('Print View'!$A89&amp;'Print View'!$R$81,'Outcome Indicators - Section C'!$A$30:$A$121&amp;'Outcome Indicators - Section C'!$C$30:$C$121,0)),""),"")</f>
        <v/>
      </c>
      <c r="T89" s="545" t="str">
        <f t="array" ref="T89">IFERROR(IF(INDEX('Outcome Indicators - Section C'!G$30:G$121,MATCH('Print View'!$A89&amp;'Print View'!$R$81,'Outcome Indicators - Section C'!$A$30:$A$121&amp;'Outcome Indicators - Section C'!$C$30:$C$121,0))&lt;&gt;"",INDEX('Outcome Indicators - Section C'!G$30:G$121,MATCH('Print View'!$A89&amp;'Print View'!$R$81,'Outcome Indicators - Section C'!$A$30:$A$121&amp;'Outcome Indicators - Section C'!$C$30:$C$121,0)),""),"")</f>
        <v/>
      </c>
      <c r="U89" s="541" t="str">
        <f t="array" ref="U89">IFERROR(IF(INDEX('Outcome Indicators - Section C'!H$30:H$121,MATCH('Print View'!$A89&amp;'Print View'!$R$81,'Outcome Indicators - Section C'!$A$30:$A$121&amp;'Outcome Indicators - Section C'!$C$30:$C$121,0))&lt;&gt;"",INDEX('Outcome Indicators - Section C'!H$30:H$121,MATCH('Print View'!$A89&amp;'Print View'!$R$81,'Outcome Indicators - Section C'!$A$30:$A$121&amp;'Outcome Indicators - Section C'!$C$30:$C$121,0)),""),"")</f>
        <v/>
      </c>
      <c r="V89" s="311" t="str">
        <f t="array" ref="V89">IFERROR(IF(INDEX('Outcome Indicators - Section C'!D$30:D$121,MATCH('Print View'!$A89&amp;'Print View'!$V$81,'Outcome Indicators - Section C'!$A$30:$A$121&amp;'Outcome Indicators - Section C'!$C$30:$C$121,0))&lt;&gt;"",INDEX('Outcome Indicators - Section C'!D$30:D$121,MATCH('Print View'!$A89&amp;'Print View'!$V$81,'Outcome Indicators - Section C'!$A$30:$A$121&amp;'Outcome Indicators - Section C'!$C$30:$C$121,0)),""),"")</f>
        <v/>
      </c>
      <c r="W89" s="543" t="str">
        <f t="array" ref="W89">IFERROR(IF(INDEX('Outcome Indicators - Section C'!F$30:F$121,MATCH('Print View'!$A89&amp;'Print View'!$V$81,'Outcome Indicators - Section C'!$A$30:$A$121&amp;'Outcome Indicators - Section C'!$C$30:$C$121,0))&lt;&gt;"",INDEX('Outcome Indicators - Section C'!F$30:F$121,MATCH('Print View'!$A89&amp;'Print View'!$V$81,'Outcome Indicators - Section C'!$A$30:$A$121&amp;'Outcome Indicators - Section C'!$C$30:$C$121,0)),""),"")</f>
        <v/>
      </c>
      <c r="X89" s="545" t="str">
        <f t="array" ref="X89">IFERROR(IF(INDEX('Outcome Indicators - Section C'!G$30:G$121,MATCH('Print View'!$A89&amp;'Print View'!$V$81,'Outcome Indicators - Section C'!$A$30:$A$121&amp;'Outcome Indicators - Section C'!$C$30:$C$121,0))&lt;&gt;"",INDEX('Outcome Indicators - Section C'!G$30:G$121,MATCH('Print View'!$A89&amp;'Print View'!$V$81,'Outcome Indicators - Section C'!$A$30:$A$121&amp;'Outcome Indicators - Section C'!$C$30:$C$121,0)),""),"")</f>
        <v/>
      </c>
      <c r="Y89" s="541" t="str">
        <f t="array" ref="Y89">IFERROR(IF(INDEX('Outcome Indicators - Section C'!H$30:H$121,MATCH('Print View'!$A89&amp;'Print View'!$V$81,'Outcome Indicators - Section C'!$A$30:$A$121&amp;'Outcome Indicators - Section C'!$C$30:$C$121,0))&lt;&gt;"",INDEX('Outcome Indicators - Section C'!H$30:H$121,MATCH('Print View'!$A89&amp;'Print View'!$V$81,'Outcome Indicators - Section C'!$A$30:$A$121&amp;'Outcome Indicators - Section C'!$C$30:$C$121,0)),""),"")</f>
        <v/>
      </c>
      <c r="Z89" s="311" t="str">
        <f t="array" ref="Z89">IFERROR(IF(INDEX('Outcome Indicators - Section C'!D$30:D$121,MATCH('Print View'!$A89&amp;'Print View'!$Z$81,'Outcome Indicators - Section C'!$A$30:$A$121&amp;'Outcome Indicators - Section C'!$C$30:$C$121,0))&lt;&gt;"",INDEX('Outcome Indicators - Section C'!D$30:D$121,MATCH('Print View'!$A89&amp;'Print View'!$Z$81,'Outcome Indicators - Section C'!$A$30:$A$121&amp;'Outcome Indicators - Section C'!$C$30:$C$121,0)),""),"")</f>
        <v/>
      </c>
      <c r="AA89" s="543" t="str">
        <f t="array" ref="AA89">IFERROR(IF(INDEX('Outcome Indicators - Section C'!F$30:F$121,MATCH('Print View'!$A89&amp;'Print View'!$Z$81,'Outcome Indicators - Section C'!$A$30:$A$121&amp;'Outcome Indicators - Section C'!$C$30:$C$121,0))&lt;&gt;"",INDEX('Outcome Indicators - Section C'!F$30:F$121,MATCH('Print View'!$A89&amp;'Print View'!$Z$81,'Outcome Indicators - Section C'!$A$30:$A$121&amp;'Outcome Indicators - Section C'!$C$30:$C$121,0)),""),"")</f>
        <v/>
      </c>
      <c r="AB89" s="545" t="str">
        <f t="array" ref="AB89">IFERROR(IF(INDEX('Outcome Indicators - Section C'!G$30:G$121,MATCH('Print View'!$A89&amp;'Print View'!$Z$81,'Outcome Indicators - Section C'!$A$30:$A$121&amp;'Outcome Indicators - Section C'!$C$30:$C$121,0))&lt;&gt;"",INDEX('Outcome Indicators - Section C'!G$30:G$121,MATCH('Print View'!$A89&amp;'Print View'!$Z$81,'Outcome Indicators - Section C'!$A$30:$A$121&amp;'Outcome Indicators - Section C'!$C$30:$C$121,0)),""),"")</f>
        <v/>
      </c>
      <c r="AC89" s="541" t="str">
        <f t="array" ref="AC89">IFERROR(IF(INDEX('Outcome Indicators - Section C'!H$30:H$121,MATCH('Print View'!$A89&amp;'Print View'!$Z$81,'Outcome Indicators - Section C'!$A$30:$A$121&amp;'Outcome Indicators - Section C'!$C$30:$C$121,0))&lt;&gt;"",INDEX('Outcome Indicators - Section C'!H$30:H$121,MATCH('Print View'!$A89&amp;'Print View'!$Z$81,'Outcome Indicators - Section C'!$A$30:$A$121&amp;'Outcome Indicators - Section C'!$C$30:$C$121,0)),""),"")</f>
        <v/>
      </c>
      <c r="AD89" s="278"/>
      <c r="AE89" s="260"/>
      <c r="AF89" s="260"/>
      <c r="AG89" s="260"/>
      <c r="AH89" s="260"/>
      <c r="AI89" s="260"/>
      <c r="AJ89" s="261" t="s">
        <v>287</v>
      </c>
    </row>
    <row r="90" spans="1:36" ht="60" customHeight="1" x14ac:dyDescent="0.3">
      <c r="A90" s="560"/>
      <c r="B90" s="565"/>
      <c r="C90" s="565"/>
      <c r="D90" s="565"/>
      <c r="E90" s="565"/>
      <c r="F90" s="565"/>
      <c r="G90" s="565"/>
      <c r="H90" s="565"/>
      <c r="I90" s="567"/>
      <c r="J90" s="312" t="str">
        <f t="array" ref="J90">IFERROR(IF(INDEX('Outcome Indicators - Section C'!E$30:E$121,MATCH('Print View'!$A89&amp;'Print View'!$J$81,'Outcome Indicators - Section C'!$A$30:$A$121&amp;'Outcome Indicators - Section C'!$C$30:$C$121,0))&lt;&gt;"",INDEX('Outcome Indicators - Section C'!E$30:E$121,MATCH('Print View'!$A89&amp;'Print View'!$J$81,'Outcome Indicators - Section C'!$A$30:$A$121&amp;'Outcome Indicators - Section C'!$C$30:$C$121,0)),""),"")</f>
        <v/>
      </c>
      <c r="K90" s="568"/>
      <c r="L90" s="569"/>
      <c r="M90" s="570"/>
      <c r="N90" s="312" t="str">
        <f t="array" ref="N90">IFERROR(IF(INDEX('Outcome Indicators - Section C'!E$30:E$121,MATCH('Print View'!$A89&amp;'Print View'!$N$81,'Outcome Indicators - Section C'!$A$30:$A$121&amp;'Outcome Indicators - Section C'!$C$30:$C$121,0))&lt;&gt;"",INDEX('Outcome Indicators - Section C'!E$30:E$121,MATCH('Print View'!$A89&amp;'Print View'!$N$81,'Outcome Indicators - Section C'!$A$30:$A$121&amp;'Outcome Indicators - Section C'!$C$30:$C$121,0)),""),"")</f>
        <v/>
      </c>
      <c r="O90" s="568"/>
      <c r="P90" s="569"/>
      <c r="Q90" s="570"/>
      <c r="R90" s="312" t="str">
        <f t="array" ref="R90">IFERROR(IF(INDEX('Outcome Indicators - Section C'!E$30:E$121,MATCH('Print View'!$A89&amp;'Print View'!$R$81,'Outcome Indicators - Section C'!$A$30:$A$121&amp;'Outcome Indicators - Section C'!$C$30:$C$121,0))&lt;&gt;"",INDEX('Outcome Indicators - Section C'!E$30:E$121,MATCH('Print View'!$A89&amp;'Print View'!$R$81,'Outcome Indicators - Section C'!$A$30:$A$121&amp;'Outcome Indicators - Section C'!$C$30:$C$121,0)),""),"")</f>
        <v/>
      </c>
      <c r="S90" s="568"/>
      <c r="T90" s="569"/>
      <c r="U90" s="570"/>
      <c r="V90" s="312" t="str">
        <f t="array" ref="V90">IFERROR(IF(INDEX('Outcome Indicators - Section C'!E$30:E$121,MATCH('Print View'!$A89&amp;'Print View'!$V$81,'Outcome Indicators - Section C'!$A$30:$A$121&amp;'Outcome Indicators - Section C'!$C$30:$C$121,0))&lt;&gt;"",INDEX('Outcome Indicators - Section C'!E$30:E$121,MATCH('Print View'!$A89&amp;'Print View'!$V$81,'Outcome Indicators - Section C'!$A$30:$A$121&amp;'Outcome Indicators - Section C'!$C$30:$C$121,0)),""),"")</f>
        <v/>
      </c>
      <c r="W90" s="568"/>
      <c r="X90" s="569"/>
      <c r="Y90" s="570"/>
      <c r="Z90" s="312" t="str">
        <f t="array" ref="Z90">IFERROR(IF(INDEX('Outcome Indicators - Section C'!E$30:E$121,MATCH('Print View'!$A89&amp;'Print View'!$Z$81,'Outcome Indicators - Section C'!$A$30:$A$121&amp;'Outcome Indicators - Section C'!$C$30:$C$121,0))&lt;&gt;"",INDEX('Outcome Indicators - Section C'!E$30:E$121,MATCH('Print View'!$A89&amp;'Print View'!$Z$81,'Outcome Indicators - Section C'!$A$30:$A$121&amp;'Outcome Indicators - Section C'!$C$30:$C$121,0)),""),"")</f>
        <v/>
      </c>
      <c r="AA90" s="568"/>
      <c r="AB90" s="569"/>
      <c r="AC90" s="570"/>
      <c r="AD90" s="279"/>
      <c r="AE90" s="262"/>
      <c r="AF90" s="262"/>
      <c r="AG90" s="262"/>
      <c r="AH90" s="262"/>
      <c r="AI90" s="262"/>
      <c r="AJ90" s="263" t="s">
        <v>287</v>
      </c>
    </row>
    <row r="91" spans="1:36" ht="60" customHeight="1" x14ac:dyDescent="0.55000000000000004">
      <c r="A91" s="549">
        <v>5</v>
      </c>
      <c r="B91" s="572" t="str">
        <f>IFERROR(IF(INDEX('Outcome Indicators - Section C'!B$10:B$26,MATCH('Print View'!$A91,'Outcome Indicators - Section C'!$A$10:$A$26,0))&lt;&gt;"",INDEX('Outcome Indicators - Section C'!B$10:B$26,MATCH('Print View'!$A91,'Outcome Indicators - Section C'!$A$10:$A$26,0)),""),"")</f>
        <v/>
      </c>
      <c r="C91" s="572" t="str">
        <f>IFERROR(IF(INDEX('Outcome Indicators - Section C'!C$10:C$26,MATCH('Print View'!$A91,'Outcome Indicators - Section C'!$A$10:$A$26,0))&lt;&gt;"",INDEX('Outcome Indicators - Section C'!C$10:C$26,MATCH('Print View'!$A91,'Outcome Indicators - Section C'!$A$10:$A$26,0)),""),"")</f>
        <v/>
      </c>
      <c r="D91" s="572" t="str">
        <f>IFERROR(IF(INDEX('Outcome Indicators - Section C'!D$10:D$26,MATCH('Print View'!$A91,'Outcome Indicators - Section C'!$A$10:$A$26,0))&lt;&gt;"",INDEX('Outcome Indicators - Section C'!D$10:D$26,MATCH('Print View'!$A91,'Outcome Indicators - Section C'!$A$10:$A$26,0)),""),"")</f>
        <v/>
      </c>
      <c r="E91" s="572" t="str">
        <f>IFERROR(IF(INDEX('Outcome Indicators - Section C'!E$10:E$26,MATCH('Print View'!$A91,'Outcome Indicators - Section C'!$A$10:$A$26,0))&lt;&gt;"",INDEX('Outcome Indicators - Section C'!E$10:E$26,MATCH('Print View'!$A91,'Outcome Indicators - Section C'!$A$10:$A$26,0)),""),"")</f>
        <v/>
      </c>
      <c r="F91" s="572" t="str">
        <f>IFERROR(IF(INDEX('Outcome Indicators - Section C'!F$10:F$26,MATCH('Print View'!$A91,'Outcome Indicators - Section C'!$A$10:$A$26,0))&lt;&gt;"",INDEX('Outcome Indicators - Section C'!F$10:F$26,MATCH('Print View'!$A91,'Outcome Indicators - Section C'!$A$10:$A$26,0)),""),"")</f>
        <v/>
      </c>
      <c r="G91" s="572" t="str">
        <f>IFERROR(IF(INDEX('Outcome Indicators - Section C'!G$10:G$26,MATCH('Print View'!$A91,'Outcome Indicators - Section C'!$A$10:$A$26,0))&lt;&gt;"",INDEX('Outcome Indicators - Section C'!G$10:G$26,MATCH('Print View'!$A91,'Outcome Indicators - Section C'!$A$10:$A$26,0)),""),"")</f>
        <v/>
      </c>
      <c r="H91" s="550" t="str">
        <f>IFERROR(IF(INDEX('Outcome Indicators - Section C'!H$10:H$26,MATCH('Print View'!$A91,'Outcome Indicators - Section C'!$A$10:$A$26,0))&lt;&gt;"",INDEX('Outcome Indicators - Section C'!H$10:H$26,MATCH('Print View'!$A91,'Outcome Indicators - Section C'!$A$10:$A$26,0)),""),"")</f>
        <v/>
      </c>
      <c r="I91" s="558">
        <f>IFERROR(IF(INDEX('Outcome Indicators - Section C'!A$10:A$26,MATCH('Print View'!$A91,'Outcome Indicators - Section C'!$A$10:$A$26,0))&lt;&gt;"",INDEX('Outcome Indicators - Section C'!A$10:A$26,MATCH('Print View'!$A91,'Outcome Indicators - Section C'!$A$10:$A$26,0)),""),"")</f>
        <v>5</v>
      </c>
      <c r="J91" s="284" t="str">
        <f t="array" ref="J91">IFERROR(IF(INDEX('Outcome Indicators - Section C'!D$30:D$121,MATCH('Print View'!$A91&amp;'Print View'!$J$81,'Outcome Indicators - Section C'!$A$30:$A$121&amp;'Outcome Indicators - Section C'!$C$30:$C$121,0))&lt;&gt;"",INDEX('Outcome Indicators - Section C'!D$30:D$121,MATCH('Print View'!$A91&amp;'Print View'!$J$81,'Outcome Indicators - Section C'!$A$30:$A$121&amp;'Outcome Indicators - Section C'!$C$30:$C$121,0)),""),"")</f>
        <v/>
      </c>
      <c r="K91" s="554" t="str">
        <f t="array" ref="K91">IFERROR(IF(INDEX('Outcome Indicators - Section C'!F$30:F$121,MATCH('Print View'!$A91&amp;'Print View'!$J$81,'Outcome Indicators - Section C'!$A$30:$A$121&amp;'Outcome Indicators - Section C'!$C$30:$C$121,0))&lt;&gt;"",INDEX('Outcome Indicators - Section C'!F$30:F$121,MATCH('Print View'!$A91&amp;'Print View'!$J$81,'Outcome Indicators - Section C'!$A$30:$A$121&amp;'Outcome Indicators - Section C'!$C$30:$C$121,0)),""),"")</f>
        <v/>
      </c>
      <c r="L91" s="556" t="str">
        <f t="array" ref="L91">IFERROR(IF(INDEX('Outcome Indicators - Section C'!G$30:G$121,MATCH('Print View'!$A91&amp;'Print View'!$J$81,'Outcome Indicators - Section C'!$A$30:$A$121&amp;'Outcome Indicators - Section C'!$C$30:$C$121,0))&lt;&gt;"",INDEX('Outcome Indicators - Section C'!G$30:G$121,MATCH('Print View'!$A91&amp;'Print View'!$J$81,'Outcome Indicators - Section C'!$A$30:$A$121&amp;'Outcome Indicators - Section C'!$C$30:$C$121,0)),""),"")</f>
        <v/>
      </c>
      <c r="M91" s="558" t="str">
        <f t="array" ref="M91">IFERROR(IF(INDEX('Outcome Indicators - Section C'!H$30:H$121,MATCH('Print View'!$A91&amp;'Print View'!$J$81,'Outcome Indicators - Section C'!$A$30:$A$121&amp;'Outcome Indicators - Section C'!$C$30:$C$121,0))&lt;&gt;"",INDEX('Outcome Indicators - Section C'!H$30:H$121,MATCH('Print View'!$A91&amp;'Print View'!$J$81,'Outcome Indicators - Section C'!$A$30:$A$121&amp;'Outcome Indicators - Section C'!$C$30:$C$121,0)),""),"")</f>
        <v/>
      </c>
      <c r="N91" s="284" t="str">
        <f t="array" ref="N91">IFERROR(IF(INDEX('Outcome Indicators - Section C'!D$30:D$121,MATCH('Print View'!$A91&amp;'Print View'!$N$81,'Outcome Indicators - Section C'!$A$30:$A$121&amp;'Outcome Indicators - Section C'!$C$30:$C$121,0))&lt;&gt;"",INDEX('Outcome Indicators - Section C'!D$30:D$121,MATCH('Print View'!$A91&amp;'Print View'!$N$81,'Outcome Indicators - Section C'!$A$30:$A$121&amp;'Outcome Indicators - Section C'!$C$30:$C$121,0)),""),"")</f>
        <v/>
      </c>
      <c r="O91" s="554" t="str">
        <f t="array" ref="O91">IFERROR(IF(INDEX('Outcome Indicators - Section C'!F$30:F$121,MATCH('Print View'!$A91&amp;'Print View'!$N$81,'Outcome Indicators - Section C'!$A$30:$A$121&amp;'Outcome Indicators - Section C'!$C$30:$C$121,0))&lt;&gt;"",INDEX('Outcome Indicators - Section C'!F$30:F$121,MATCH('Print View'!$A91&amp;'Print View'!$N$81,'Outcome Indicators - Section C'!$A$30:$A$121&amp;'Outcome Indicators - Section C'!$C$30:$C$121,0)),""),"")</f>
        <v/>
      </c>
      <c r="P91" s="556" t="str">
        <f t="array" ref="P91">IFERROR(IF(INDEX('Outcome Indicators - Section C'!G$30:G$121,MATCH('Print View'!$A91&amp;'Print View'!$N$81,'Outcome Indicators - Section C'!$A$30:$A$121&amp;'Outcome Indicators - Section C'!$C$30:$C$121,0))&lt;&gt;"",INDEX('Outcome Indicators - Section C'!G$30:G$121,MATCH('Print View'!$A91&amp;'Print View'!$N$81,'Outcome Indicators - Section C'!$A$30:$A$121&amp;'Outcome Indicators - Section C'!$C$30:$C$121,0)),""),"")</f>
        <v/>
      </c>
      <c r="Q91" s="558" t="str">
        <f t="array" ref="Q91">IFERROR(IF(INDEX('Outcome Indicators - Section C'!H$30:H$121,MATCH('Print View'!$A91&amp;'Print View'!$N$81,'Outcome Indicators - Section C'!$A$30:$A$121&amp;'Outcome Indicators - Section C'!$C$30:$C$121,0))&lt;&gt;"",INDEX('Outcome Indicators - Section C'!H$30:H$121,MATCH('Print View'!$A91&amp;'Print View'!$N$81,'Outcome Indicators - Section C'!$A$30:$A$121&amp;'Outcome Indicators - Section C'!$C$30:$C$121,0)),""),"")</f>
        <v/>
      </c>
      <c r="R91" s="284" t="str">
        <f t="array" ref="R91">IFERROR(IF(INDEX('Outcome Indicators - Section C'!D$30:D$121,MATCH('Print View'!$A91&amp;'Print View'!$R$81,'Outcome Indicators - Section C'!$A$30:$A$121&amp;'Outcome Indicators - Section C'!$C$30:$C$121,0))&lt;&gt;"",INDEX('Outcome Indicators - Section C'!D$30:D$121,MATCH('Print View'!$A91&amp;'Print View'!$R$81,'Outcome Indicators - Section C'!$A$30:$A$121&amp;'Outcome Indicators - Section C'!$C$30:$C$121,0)),""),"")</f>
        <v/>
      </c>
      <c r="S91" s="554" t="str">
        <f t="array" ref="S91">IFERROR(IF(INDEX('Outcome Indicators - Section C'!F$30:F$121,MATCH('Print View'!$A91&amp;'Print View'!$R$81,'Outcome Indicators - Section C'!$A$30:$A$121&amp;'Outcome Indicators - Section C'!$C$30:$C$121,0))&lt;&gt;"",INDEX('Outcome Indicators - Section C'!F$30:F$121,MATCH('Print View'!$A91&amp;'Print View'!$R$81,'Outcome Indicators - Section C'!$A$30:$A$121&amp;'Outcome Indicators - Section C'!$C$30:$C$121,0)),""),"")</f>
        <v/>
      </c>
      <c r="T91" s="556" t="str">
        <f t="array" ref="T91">IFERROR(IF(INDEX('Outcome Indicators - Section C'!G$30:G$121,MATCH('Print View'!$A91&amp;'Print View'!$R$81,'Outcome Indicators - Section C'!$A$30:$A$121&amp;'Outcome Indicators - Section C'!$C$30:$C$121,0))&lt;&gt;"",INDEX('Outcome Indicators - Section C'!G$30:G$121,MATCH('Print View'!$A91&amp;'Print View'!$R$81,'Outcome Indicators - Section C'!$A$30:$A$121&amp;'Outcome Indicators - Section C'!$C$30:$C$121,0)),""),"")</f>
        <v/>
      </c>
      <c r="U91" s="558" t="str">
        <f t="array" ref="U91">IFERROR(IF(INDEX('Outcome Indicators - Section C'!H$30:H$121,MATCH('Print View'!$A91&amp;'Print View'!$R$81,'Outcome Indicators - Section C'!$A$30:$A$121&amp;'Outcome Indicators - Section C'!$C$30:$C$121,0))&lt;&gt;"",INDEX('Outcome Indicators - Section C'!H$30:H$121,MATCH('Print View'!$A91&amp;'Print View'!$R$81,'Outcome Indicators - Section C'!$A$30:$A$121&amp;'Outcome Indicators - Section C'!$C$30:$C$121,0)),""),"")</f>
        <v/>
      </c>
      <c r="V91" s="284" t="str">
        <f t="array" ref="V91">IFERROR(IF(INDEX('Outcome Indicators - Section C'!D$30:D$121,MATCH('Print View'!$A91&amp;'Print View'!$V$81,'Outcome Indicators - Section C'!$A$30:$A$121&amp;'Outcome Indicators - Section C'!$C$30:$C$121,0))&lt;&gt;"",INDEX('Outcome Indicators - Section C'!D$30:D$121,MATCH('Print View'!$A91&amp;'Print View'!$V$81,'Outcome Indicators - Section C'!$A$30:$A$121&amp;'Outcome Indicators - Section C'!$C$30:$C$121,0)),""),"")</f>
        <v/>
      </c>
      <c r="W91" s="554" t="str">
        <f t="array" ref="W91">IFERROR(IF(INDEX('Outcome Indicators - Section C'!F$30:F$121,MATCH('Print View'!$A91&amp;'Print View'!$V$81,'Outcome Indicators - Section C'!$A$30:$A$121&amp;'Outcome Indicators - Section C'!$C$30:$C$121,0))&lt;&gt;"",INDEX('Outcome Indicators - Section C'!F$30:F$121,MATCH('Print View'!$A91&amp;'Print View'!$V$81,'Outcome Indicators - Section C'!$A$30:$A$121&amp;'Outcome Indicators - Section C'!$C$30:$C$121,0)),""),"")</f>
        <v/>
      </c>
      <c r="X91" s="556" t="str">
        <f t="array" ref="X91">IFERROR(IF(INDEX('Outcome Indicators - Section C'!G$30:G$121,MATCH('Print View'!$A91&amp;'Print View'!$V$81,'Outcome Indicators - Section C'!$A$30:$A$121&amp;'Outcome Indicators - Section C'!$C$30:$C$121,0))&lt;&gt;"",INDEX('Outcome Indicators - Section C'!G$30:G$121,MATCH('Print View'!$A91&amp;'Print View'!$V$81,'Outcome Indicators - Section C'!$A$30:$A$121&amp;'Outcome Indicators - Section C'!$C$30:$C$121,0)),""),"")</f>
        <v/>
      </c>
      <c r="Y91" s="558" t="str">
        <f t="array" ref="Y91">IFERROR(IF(INDEX('Outcome Indicators - Section C'!H$30:H$121,MATCH('Print View'!$A91&amp;'Print View'!$V$81,'Outcome Indicators - Section C'!$A$30:$A$121&amp;'Outcome Indicators - Section C'!$C$30:$C$121,0))&lt;&gt;"",INDEX('Outcome Indicators - Section C'!H$30:H$121,MATCH('Print View'!$A91&amp;'Print View'!$V$81,'Outcome Indicators - Section C'!$A$30:$A$121&amp;'Outcome Indicators - Section C'!$C$30:$C$121,0)),""),"")</f>
        <v/>
      </c>
      <c r="Z91" s="284" t="str">
        <f t="array" ref="Z91">IFERROR(IF(INDEX('Outcome Indicators - Section C'!D$30:D$121,MATCH('Print View'!$A91&amp;'Print View'!$Z$81,'Outcome Indicators - Section C'!$A$30:$A$121&amp;'Outcome Indicators - Section C'!$C$30:$C$121,0))&lt;&gt;"",INDEX('Outcome Indicators - Section C'!D$30:D$121,MATCH('Print View'!$A91&amp;'Print View'!$Z$81,'Outcome Indicators - Section C'!$A$30:$A$121&amp;'Outcome Indicators - Section C'!$C$30:$C$121,0)),""),"")</f>
        <v/>
      </c>
      <c r="AA91" s="554" t="str">
        <f t="array" ref="AA91">IFERROR(IF(INDEX('Outcome Indicators - Section C'!F$30:F$121,MATCH('Print View'!$A91&amp;'Print View'!$Z$81,'Outcome Indicators - Section C'!$A$30:$A$121&amp;'Outcome Indicators - Section C'!$C$30:$C$121,0))&lt;&gt;"",INDEX('Outcome Indicators - Section C'!F$30:F$121,MATCH('Print View'!$A91&amp;'Print View'!$Z$81,'Outcome Indicators - Section C'!$A$30:$A$121&amp;'Outcome Indicators - Section C'!$C$30:$C$121,0)),""),"")</f>
        <v/>
      </c>
      <c r="AB91" s="556" t="str">
        <f t="array" ref="AB91">IFERROR(IF(INDEX('Outcome Indicators - Section C'!G$30:G$121,MATCH('Print View'!$A91&amp;'Print View'!$Z$81,'Outcome Indicators - Section C'!$A$30:$A$121&amp;'Outcome Indicators - Section C'!$C$30:$C$121,0))&lt;&gt;"",INDEX('Outcome Indicators - Section C'!G$30:G$121,MATCH('Print View'!$A91&amp;'Print View'!$Z$81,'Outcome Indicators - Section C'!$A$30:$A$121&amp;'Outcome Indicators - Section C'!$C$30:$C$121,0)),""),"")</f>
        <v/>
      </c>
      <c r="AC91" s="558" t="str">
        <f t="array" ref="AC91">IFERROR(IF(INDEX('Outcome Indicators - Section C'!H$30:H$121,MATCH('Print View'!$A91&amp;'Print View'!$Z$81,'Outcome Indicators - Section C'!$A$30:$A$121&amp;'Outcome Indicators - Section C'!$C$30:$C$121,0))&lt;&gt;"",INDEX('Outcome Indicators - Section C'!H$30:H$121,MATCH('Print View'!$A91&amp;'Print View'!$Z$81,'Outcome Indicators - Section C'!$A$30:$A$121&amp;'Outcome Indicators - Section C'!$C$30:$C$121,0)),""),"")</f>
        <v/>
      </c>
      <c r="AD91" s="276"/>
      <c r="AE91" s="256"/>
      <c r="AF91" s="256"/>
      <c r="AG91" s="256"/>
      <c r="AH91" s="256"/>
      <c r="AI91" s="267"/>
      <c r="AJ91" s="571" t="s">
        <v>287</v>
      </c>
    </row>
    <row r="92" spans="1:36" ht="60" customHeight="1" x14ac:dyDescent="0.3">
      <c r="A92" s="549"/>
      <c r="B92" s="573"/>
      <c r="C92" s="573"/>
      <c r="D92" s="573"/>
      <c r="E92" s="573"/>
      <c r="F92" s="573"/>
      <c r="G92" s="573"/>
      <c r="H92" s="551"/>
      <c r="I92" s="559"/>
      <c r="J92" s="285" t="str">
        <f t="array" ref="J92">IFERROR(IF(INDEX('Outcome Indicators - Section C'!E$30:E$121,MATCH('Print View'!$A91&amp;'Print View'!$J$81,'Outcome Indicators - Section C'!$A$30:$A$121&amp;'Outcome Indicators - Section C'!$C$30:$C$121,0))&lt;&gt;"",INDEX('Outcome Indicators - Section C'!E$30:E$121,MATCH('Print View'!$A91&amp;'Print View'!$J$81,'Outcome Indicators - Section C'!$A$30:$A$121&amp;'Outcome Indicators - Section C'!$C$30:$C$121,0)),""),"")</f>
        <v/>
      </c>
      <c r="K92" s="555"/>
      <c r="L92" s="557"/>
      <c r="M92" s="559"/>
      <c r="N92" s="285" t="str">
        <f t="array" ref="N92">IFERROR(IF(INDEX('Outcome Indicators - Section C'!E$30:E$121,MATCH('Print View'!$A91&amp;'Print View'!$N$81,'Outcome Indicators - Section C'!$A$30:$A$121&amp;'Outcome Indicators - Section C'!$C$30:$C$121,0))&lt;&gt;"",INDEX('Outcome Indicators - Section C'!E$30:E$121,MATCH('Print View'!$A91&amp;'Print View'!$N$81,'Outcome Indicators - Section C'!$A$30:$A$121&amp;'Outcome Indicators - Section C'!$C$30:$C$121,0)),""),"")</f>
        <v/>
      </c>
      <c r="O92" s="555"/>
      <c r="P92" s="557"/>
      <c r="Q92" s="559"/>
      <c r="R92" s="285" t="str">
        <f t="array" ref="R92">IFERROR(IF(INDEX('Outcome Indicators - Section C'!E$30:E$121,MATCH('Print View'!$A91&amp;'Print View'!$R$81,'Outcome Indicators - Section C'!$A$30:$A$121&amp;'Outcome Indicators - Section C'!$C$30:$C$121,0))&lt;&gt;"",INDEX('Outcome Indicators - Section C'!E$30:E$121,MATCH('Print View'!$A91&amp;'Print View'!$R$81,'Outcome Indicators - Section C'!$A$30:$A$121&amp;'Outcome Indicators - Section C'!$C$30:$C$121,0)),""),"")</f>
        <v/>
      </c>
      <c r="S92" s="555"/>
      <c r="T92" s="557"/>
      <c r="U92" s="559"/>
      <c r="V92" s="285" t="str">
        <f t="array" ref="V92">IFERROR(IF(INDEX('Outcome Indicators - Section C'!E$30:E$121,MATCH('Print View'!$A91&amp;'Print View'!$V$81,'Outcome Indicators - Section C'!$A$30:$A$121&amp;'Outcome Indicators - Section C'!$C$30:$C$121,0))&lt;&gt;"",INDEX('Outcome Indicators - Section C'!E$30:E$121,MATCH('Print View'!$A91&amp;'Print View'!$V$81,'Outcome Indicators - Section C'!$A$30:$A$121&amp;'Outcome Indicators - Section C'!$C$30:$C$121,0)),""),"")</f>
        <v/>
      </c>
      <c r="W92" s="555"/>
      <c r="X92" s="557"/>
      <c r="Y92" s="559"/>
      <c r="Z92" s="285" t="str">
        <f t="array" ref="Z92">IFERROR(IF(INDEX('Outcome Indicators - Section C'!E$30:E$121,MATCH('Print View'!$A91&amp;'Print View'!$Z$81,'Outcome Indicators - Section C'!$A$30:$A$121&amp;'Outcome Indicators - Section C'!$C$30:$C$121,0))&lt;&gt;"",INDEX('Outcome Indicators - Section C'!E$30:E$121,MATCH('Print View'!$A91&amp;'Print View'!$Z$81,'Outcome Indicators - Section C'!$A$30:$A$121&amp;'Outcome Indicators - Section C'!$C$30:$C$121,0)),""),"")</f>
        <v/>
      </c>
      <c r="AA92" s="555"/>
      <c r="AB92" s="557"/>
      <c r="AC92" s="559"/>
      <c r="AD92" s="277"/>
      <c r="AE92" s="258"/>
      <c r="AF92" s="258"/>
      <c r="AG92" s="258"/>
      <c r="AH92" s="258"/>
      <c r="AI92" s="267"/>
      <c r="AJ92" s="571" t="s">
        <v>287</v>
      </c>
    </row>
    <row r="93" spans="1:36" ht="60" customHeight="1" x14ac:dyDescent="0.55000000000000004">
      <c r="A93" s="560">
        <v>6</v>
      </c>
      <c r="B93" s="564" t="str">
        <f>IFERROR(IF(INDEX('Outcome Indicators - Section C'!B$10:B$26,MATCH('Print View'!$A93,'Outcome Indicators - Section C'!$A$10:$A$26,0))&lt;&gt;"",INDEX('Outcome Indicators - Section C'!B$10:B$26,MATCH('Print View'!$A93,'Outcome Indicators - Section C'!$A$10:$A$26,0)),""),"")</f>
        <v/>
      </c>
      <c r="C93" s="564" t="str">
        <f>IFERROR(IF(INDEX('Outcome Indicators - Section C'!C$10:C$26,MATCH('Print View'!$A93,'Outcome Indicators - Section C'!$A$10:$A$26,0))&lt;&gt;"",INDEX('Outcome Indicators - Section C'!C$10:C$26,MATCH('Print View'!$A93,'Outcome Indicators - Section C'!$A$10:$A$26,0)),""),"")</f>
        <v/>
      </c>
      <c r="D93" s="564" t="str">
        <f>IFERROR(IF(INDEX('Outcome Indicators - Section C'!D$10:D$26,MATCH('Print View'!$A93,'Outcome Indicators - Section C'!$A$10:$A$26,0))&lt;&gt;"",INDEX('Outcome Indicators - Section C'!D$10:D$26,MATCH('Print View'!$A93,'Outcome Indicators - Section C'!$A$10:$A$26,0)),""),"")</f>
        <v/>
      </c>
      <c r="E93" s="564" t="str">
        <f>IFERROR(IF(INDEX('Outcome Indicators - Section C'!E$10:E$26,MATCH('Print View'!$A93,'Outcome Indicators - Section C'!$A$10:$A$26,0))&lt;&gt;"",INDEX('Outcome Indicators - Section C'!E$10:E$26,MATCH('Print View'!$A93,'Outcome Indicators - Section C'!$A$10:$A$26,0)),""),"")</f>
        <v/>
      </c>
      <c r="F93" s="564" t="str">
        <f>IFERROR(IF(INDEX('Outcome Indicators - Section C'!F$10:F$26,MATCH('Print View'!$A93,'Outcome Indicators - Section C'!$A$10:$A$26,0))&lt;&gt;"",INDEX('Outcome Indicators - Section C'!F$10:F$26,MATCH('Print View'!$A93,'Outcome Indicators - Section C'!$A$10:$A$26,0)),""),"")</f>
        <v/>
      </c>
      <c r="G93" s="564" t="str">
        <f>IFERROR(IF(INDEX('Outcome Indicators - Section C'!G$10:G$26,MATCH('Print View'!$A93,'Outcome Indicators - Section C'!$A$10:$A$26,0))&lt;&gt;"",INDEX('Outcome Indicators - Section C'!G$10:G$26,MATCH('Print View'!$A93,'Outcome Indicators - Section C'!$A$10:$A$26,0)),""),"")</f>
        <v/>
      </c>
      <c r="H93" s="564" t="str">
        <f>IFERROR(IF(INDEX('Outcome Indicators - Section C'!H$10:H$26,MATCH('Print View'!$A93,'Outcome Indicators - Section C'!$A$10:$A$26,0))&lt;&gt;"",INDEX('Outcome Indicators - Section C'!H$10:H$26,MATCH('Print View'!$A93,'Outcome Indicators - Section C'!$A$10:$A$26,0)),""),"")</f>
        <v/>
      </c>
      <c r="I93" s="566">
        <f>IFERROR(IF(INDEX('Outcome Indicators - Section C'!A$10:A$26,MATCH('Print View'!$A93,'Outcome Indicators - Section C'!$A$10:$A$26,0))&lt;&gt;"",INDEX('Outcome Indicators - Section C'!A$10:A$26,MATCH('Print View'!$A93,'Outcome Indicators - Section C'!$A$10:$A$26,0)),""),"")</f>
        <v>6</v>
      </c>
      <c r="J93" s="311" t="str">
        <f t="array" ref="J93">IFERROR(IF(INDEX('Outcome Indicators - Section C'!D$30:D$121,MATCH('Print View'!$A93&amp;'Print View'!$J$81,'Outcome Indicators - Section C'!$A$30:$A$121&amp;'Outcome Indicators - Section C'!$C$30:$C$121,0))&lt;&gt;"",INDEX('Outcome Indicators - Section C'!D$30:D$121,MATCH('Print View'!$A93&amp;'Print View'!$J$81,'Outcome Indicators - Section C'!$A$30:$A$121&amp;'Outcome Indicators - Section C'!$C$30:$C$121,0)),""),"")</f>
        <v/>
      </c>
      <c r="K93" s="543" t="str">
        <f t="array" ref="K93">IFERROR(IF(INDEX('Outcome Indicators - Section C'!F$30:F$121,MATCH('Print View'!$A93&amp;'Print View'!$J$81,'Outcome Indicators - Section C'!$A$30:$A$121&amp;'Outcome Indicators - Section C'!$C$30:$C$121,0))&lt;&gt;"",INDEX('Outcome Indicators - Section C'!F$30:F$121,MATCH('Print View'!$A93&amp;'Print View'!$J$81,'Outcome Indicators - Section C'!$A$30:$A$121&amp;'Outcome Indicators - Section C'!$C$30:$C$121,0)),""),"")</f>
        <v/>
      </c>
      <c r="L93" s="545" t="str">
        <f t="array" ref="L93">IFERROR(IF(INDEX('Outcome Indicators - Section C'!G$30:G$121,MATCH('Print View'!$A93&amp;'Print View'!$J$81,'Outcome Indicators - Section C'!$A$30:$A$121&amp;'Outcome Indicators - Section C'!$C$30:$C$121,0))&lt;&gt;"",INDEX('Outcome Indicators - Section C'!G$30:G$121,MATCH('Print View'!$A93&amp;'Print View'!$J$81,'Outcome Indicators - Section C'!$A$30:$A$121&amp;'Outcome Indicators - Section C'!$C$30:$C$121,0)),""),"")</f>
        <v/>
      </c>
      <c r="M93" s="541" t="str">
        <f t="array" ref="M93">IFERROR(IF(INDEX('Outcome Indicators - Section C'!H$30:H$121,MATCH('Print View'!$A93&amp;'Print View'!$J$81,'Outcome Indicators - Section C'!$A$30:$A$121&amp;'Outcome Indicators - Section C'!$C$30:$C$121,0))&lt;&gt;"",INDEX('Outcome Indicators - Section C'!H$30:H$121,MATCH('Print View'!$A93&amp;'Print View'!$J$81,'Outcome Indicators - Section C'!$A$30:$A$121&amp;'Outcome Indicators - Section C'!$C$30:$C$121,0)),""),"")</f>
        <v/>
      </c>
      <c r="N93" s="311" t="str">
        <f t="array" ref="N93">IFERROR(IF(INDEX('Outcome Indicators - Section C'!D$30:D$121,MATCH('Print View'!$A93&amp;'Print View'!$N$81,'Outcome Indicators - Section C'!$A$30:$A$121&amp;'Outcome Indicators - Section C'!$C$30:$C$121,0))&lt;&gt;"",INDEX('Outcome Indicators - Section C'!D$30:D$121,MATCH('Print View'!$A93&amp;'Print View'!$N$81,'Outcome Indicators - Section C'!$A$30:$A$121&amp;'Outcome Indicators - Section C'!$C$30:$C$121,0)),""),"")</f>
        <v/>
      </c>
      <c r="O93" s="543" t="str">
        <f t="array" ref="O93">IFERROR(IF(INDEX('Outcome Indicators - Section C'!F$30:F$121,MATCH('Print View'!$A93&amp;'Print View'!$N$81,'Outcome Indicators - Section C'!$A$30:$A$121&amp;'Outcome Indicators - Section C'!$C$30:$C$121,0))&lt;&gt;"",INDEX('Outcome Indicators - Section C'!F$30:F$121,MATCH('Print View'!$A93&amp;'Print View'!$N$81,'Outcome Indicators - Section C'!$A$30:$A$121&amp;'Outcome Indicators - Section C'!$C$30:$C$121,0)),""),"")</f>
        <v/>
      </c>
      <c r="P93" s="545" t="str">
        <f t="array" ref="P93">IFERROR(IF(INDEX('Outcome Indicators - Section C'!G$30:G$121,MATCH('Print View'!$A93&amp;'Print View'!$N$81,'Outcome Indicators - Section C'!$A$30:$A$121&amp;'Outcome Indicators - Section C'!$C$30:$C$121,0))&lt;&gt;"",INDEX('Outcome Indicators - Section C'!G$30:G$121,MATCH('Print View'!$A93&amp;'Print View'!$N$81,'Outcome Indicators - Section C'!$A$30:$A$121&amp;'Outcome Indicators - Section C'!$C$30:$C$121,0)),""),"")</f>
        <v/>
      </c>
      <c r="Q93" s="541" t="str">
        <f t="array" ref="Q93">IFERROR(IF(INDEX('Outcome Indicators - Section C'!H$30:H$121,MATCH('Print View'!$A93&amp;'Print View'!$N$81,'Outcome Indicators - Section C'!$A$30:$A$121&amp;'Outcome Indicators - Section C'!$C$30:$C$121,0))&lt;&gt;"",INDEX('Outcome Indicators - Section C'!H$30:H$121,MATCH('Print View'!$A93&amp;'Print View'!$N$81,'Outcome Indicators - Section C'!$A$30:$A$121&amp;'Outcome Indicators - Section C'!$C$30:$C$121,0)),""),"")</f>
        <v/>
      </c>
      <c r="R93" s="311" t="str">
        <f t="array" ref="R93">IFERROR(IF(INDEX('Outcome Indicators - Section C'!D$30:D$121,MATCH('Print View'!$A93&amp;'Print View'!$R$81,'Outcome Indicators - Section C'!$A$30:$A$121&amp;'Outcome Indicators - Section C'!$C$30:$C$121,0))&lt;&gt;"",INDEX('Outcome Indicators - Section C'!D$30:D$121,MATCH('Print View'!$A93&amp;'Print View'!$R$81,'Outcome Indicators - Section C'!$A$30:$A$121&amp;'Outcome Indicators - Section C'!$C$30:$C$121,0)),""),"")</f>
        <v/>
      </c>
      <c r="S93" s="543" t="str">
        <f t="array" ref="S93">IFERROR(IF(INDEX('Outcome Indicators - Section C'!F$30:F$121,MATCH('Print View'!$A93&amp;'Print View'!$R$81,'Outcome Indicators - Section C'!$A$30:$A$121&amp;'Outcome Indicators - Section C'!$C$30:$C$121,0))&lt;&gt;"",INDEX('Outcome Indicators - Section C'!F$30:F$121,MATCH('Print View'!$A93&amp;'Print View'!$R$81,'Outcome Indicators - Section C'!$A$30:$A$121&amp;'Outcome Indicators - Section C'!$C$30:$C$121,0)),""),"")</f>
        <v/>
      </c>
      <c r="T93" s="545" t="str">
        <f t="array" ref="T93">IFERROR(IF(INDEX('Outcome Indicators - Section C'!G$30:G$121,MATCH('Print View'!$A93&amp;'Print View'!$R$81,'Outcome Indicators - Section C'!$A$30:$A$121&amp;'Outcome Indicators - Section C'!$C$30:$C$121,0))&lt;&gt;"",INDEX('Outcome Indicators - Section C'!G$30:G$121,MATCH('Print View'!$A93&amp;'Print View'!$R$81,'Outcome Indicators - Section C'!$A$30:$A$121&amp;'Outcome Indicators - Section C'!$C$30:$C$121,0)),""),"")</f>
        <v/>
      </c>
      <c r="U93" s="541" t="str">
        <f t="array" ref="U93">IFERROR(IF(INDEX('Outcome Indicators - Section C'!H$30:H$121,MATCH('Print View'!$A93&amp;'Print View'!$R$81,'Outcome Indicators - Section C'!$A$30:$A$121&amp;'Outcome Indicators - Section C'!$C$30:$C$121,0))&lt;&gt;"",INDEX('Outcome Indicators - Section C'!H$30:H$121,MATCH('Print View'!$A93&amp;'Print View'!$R$81,'Outcome Indicators - Section C'!$A$30:$A$121&amp;'Outcome Indicators - Section C'!$C$30:$C$121,0)),""),"")</f>
        <v/>
      </c>
      <c r="V93" s="311" t="str">
        <f t="array" ref="V93">IFERROR(IF(INDEX('Outcome Indicators - Section C'!D$30:D$121,MATCH('Print View'!$A93&amp;'Print View'!$V$81,'Outcome Indicators - Section C'!$A$30:$A$121&amp;'Outcome Indicators - Section C'!$C$30:$C$121,0))&lt;&gt;"",INDEX('Outcome Indicators - Section C'!D$30:D$121,MATCH('Print View'!$A93&amp;'Print View'!$V$81,'Outcome Indicators - Section C'!$A$30:$A$121&amp;'Outcome Indicators - Section C'!$C$30:$C$121,0)),""),"")</f>
        <v/>
      </c>
      <c r="W93" s="543" t="str">
        <f t="array" ref="W93">IFERROR(IF(INDEX('Outcome Indicators - Section C'!F$30:F$121,MATCH('Print View'!$A93&amp;'Print View'!$V$81,'Outcome Indicators - Section C'!$A$30:$A$121&amp;'Outcome Indicators - Section C'!$C$30:$C$121,0))&lt;&gt;"",INDEX('Outcome Indicators - Section C'!F$30:F$121,MATCH('Print View'!$A93&amp;'Print View'!$V$81,'Outcome Indicators - Section C'!$A$30:$A$121&amp;'Outcome Indicators - Section C'!$C$30:$C$121,0)),""),"")</f>
        <v/>
      </c>
      <c r="X93" s="545" t="str">
        <f t="array" ref="X93">IFERROR(IF(INDEX('Outcome Indicators - Section C'!G$30:G$121,MATCH('Print View'!$A93&amp;'Print View'!$V$81,'Outcome Indicators - Section C'!$A$30:$A$121&amp;'Outcome Indicators - Section C'!$C$30:$C$121,0))&lt;&gt;"",INDEX('Outcome Indicators - Section C'!G$30:G$121,MATCH('Print View'!$A93&amp;'Print View'!$V$81,'Outcome Indicators - Section C'!$A$30:$A$121&amp;'Outcome Indicators - Section C'!$C$30:$C$121,0)),""),"")</f>
        <v/>
      </c>
      <c r="Y93" s="541" t="str">
        <f t="array" ref="Y93">IFERROR(IF(INDEX('Outcome Indicators - Section C'!H$30:H$121,MATCH('Print View'!$A93&amp;'Print View'!$V$81,'Outcome Indicators - Section C'!$A$30:$A$121&amp;'Outcome Indicators - Section C'!$C$30:$C$121,0))&lt;&gt;"",INDEX('Outcome Indicators - Section C'!H$30:H$121,MATCH('Print View'!$A93&amp;'Print View'!$V$81,'Outcome Indicators - Section C'!$A$30:$A$121&amp;'Outcome Indicators - Section C'!$C$30:$C$121,0)),""),"")</f>
        <v/>
      </c>
      <c r="Z93" s="311" t="str">
        <f t="array" ref="Z93">IFERROR(IF(INDEX('Outcome Indicators - Section C'!D$30:D$121,MATCH('Print View'!$A93&amp;'Print View'!$Z$81,'Outcome Indicators - Section C'!$A$30:$A$121&amp;'Outcome Indicators - Section C'!$C$30:$C$121,0))&lt;&gt;"",INDEX('Outcome Indicators - Section C'!D$30:D$121,MATCH('Print View'!$A93&amp;'Print View'!$Z$81,'Outcome Indicators - Section C'!$A$30:$A$121&amp;'Outcome Indicators - Section C'!$C$30:$C$121,0)),""),"")</f>
        <v/>
      </c>
      <c r="AA93" s="543" t="str">
        <f t="array" ref="AA93">IFERROR(IF(INDEX('Outcome Indicators - Section C'!F$30:F$121,MATCH('Print View'!$A93&amp;'Print View'!$Z$81,'Outcome Indicators - Section C'!$A$30:$A$121&amp;'Outcome Indicators - Section C'!$C$30:$C$121,0))&lt;&gt;"",INDEX('Outcome Indicators - Section C'!F$30:F$121,MATCH('Print View'!$A93&amp;'Print View'!$Z$81,'Outcome Indicators - Section C'!$A$30:$A$121&amp;'Outcome Indicators - Section C'!$C$30:$C$121,0)),""),"")</f>
        <v/>
      </c>
      <c r="AB93" s="545" t="str">
        <f t="array" ref="AB93">IFERROR(IF(INDEX('Outcome Indicators - Section C'!G$30:G$121,MATCH('Print View'!$A93&amp;'Print View'!$Z$81,'Outcome Indicators - Section C'!$A$30:$A$121&amp;'Outcome Indicators - Section C'!$C$30:$C$121,0))&lt;&gt;"",INDEX('Outcome Indicators - Section C'!G$30:G$121,MATCH('Print View'!$A93&amp;'Print View'!$Z$81,'Outcome Indicators - Section C'!$A$30:$A$121&amp;'Outcome Indicators - Section C'!$C$30:$C$121,0)),""),"")</f>
        <v/>
      </c>
      <c r="AC93" s="541" t="str">
        <f t="array" ref="AC93">IFERROR(IF(INDEX('Outcome Indicators - Section C'!H$30:H$121,MATCH('Print View'!$A93&amp;'Print View'!$Z$81,'Outcome Indicators - Section C'!$A$30:$A$121&amp;'Outcome Indicators - Section C'!$C$30:$C$121,0))&lt;&gt;"",INDEX('Outcome Indicators - Section C'!H$30:H$121,MATCH('Print View'!$A93&amp;'Print View'!$Z$81,'Outcome Indicators - Section C'!$A$30:$A$121&amp;'Outcome Indicators - Section C'!$C$30:$C$121,0)),""),"")</f>
        <v/>
      </c>
      <c r="AD93" s="278"/>
      <c r="AE93" s="260"/>
      <c r="AF93" s="260"/>
      <c r="AG93" s="260"/>
      <c r="AH93" s="260"/>
      <c r="AI93" s="260"/>
      <c r="AJ93" s="261" t="s">
        <v>287</v>
      </c>
    </row>
    <row r="94" spans="1:36" ht="60" customHeight="1" x14ac:dyDescent="0.3">
      <c r="A94" s="560"/>
      <c r="B94" s="565"/>
      <c r="C94" s="565"/>
      <c r="D94" s="565"/>
      <c r="E94" s="565"/>
      <c r="F94" s="565"/>
      <c r="G94" s="565"/>
      <c r="H94" s="565"/>
      <c r="I94" s="567"/>
      <c r="J94" s="312" t="str">
        <f t="array" ref="J94">IFERROR(IF(INDEX('Outcome Indicators - Section C'!E$30:E$121,MATCH('Print View'!$A93&amp;'Print View'!$J$81,'Outcome Indicators - Section C'!$A$30:$A$121&amp;'Outcome Indicators - Section C'!$C$30:$C$121,0))&lt;&gt;"",INDEX('Outcome Indicators - Section C'!E$30:E$121,MATCH('Print View'!$A93&amp;'Print View'!$J$81,'Outcome Indicators - Section C'!$A$30:$A$121&amp;'Outcome Indicators - Section C'!$C$30:$C$121,0)),""),"")</f>
        <v/>
      </c>
      <c r="K94" s="568"/>
      <c r="L94" s="569"/>
      <c r="M94" s="570"/>
      <c r="N94" s="312" t="str">
        <f t="array" ref="N94">IFERROR(IF(INDEX('Outcome Indicators - Section C'!E$30:E$121,MATCH('Print View'!$A93&amp;'Print View'!$N$81,'Outcome Indicators - Section C'!$A$30:$A$121&amp;'Outcome Indicators - Section C'!$C$30:$C$121,0))&lt;&gt;"",INDEX('Outcome Indicators - Section C'!E$30:E$121,MATCH('Print View'!$A93&amp;'Print View'!$N$81,'Outcome Indicators - Section C'!$A$30:$A$121&amp;'Outcome Indicators - Section C'!$C$30:$C$121,0)),""),"")</f>
        <v/>
      </c>
      <c r="O94" s="568"/>
      <c r="P94" s="569"/>
      <c r="Q94" s="570"/>
      <c r="R94" s="312" t="str">
        <f t="array" ref="R94">IFERROR(IF(INDEX('Outcome Indicators - Section C'!E$30:E$121,MATCH('Print View'!$A93&amp;'Print View'!$R$81,'Outcome Indicators - Section C'!$A$30:$A$121&amp;'Outcome Indicators - Section C'!$C$30:$C$121,0))&lt;&gt;"",INDEX('Outcome Indicators - Section C'!E$30:E$121,MATCH('Print View'!$A93&amp;'Print View'!$R$81,'Outcome Indicators - Section C'!$A$30:$A$121&amp;'Outcome Indicators - Section C'!$C$30:$C$121,0)),""),"")</f>
        <v/>
      </c>
      <c r="S94" s="568"/>
      <c r="T94" s="569"/>
      <c r="U94" s="570"/>
      <c r="V94" s="312" t="str">
        <f t="array" ref="V94">IFERROR(IF(INDEX('Outcome Indicators - Section C'!E$30:E$121,MATCH('Print View'!$A93&amp;'Print View'!$V$81,'Outcome Indicators - Section C'!$A$30:$A$121&amp;'Outcome Indicators - Section C'!$C$30:$C$121,0))&lt;&gt;"",INDEX('Outcome Indicators - Section C'!E$30:E$121,MATCH('Print View'!$A93&amp;'Print View'!$V$81,'Outcome Indicators - Section C'!$A$30:$A$121&amp;'Outcome Indicators - Section C'!$C$30:$C$121,0)),""),"")</f>
        <v/>
      </c>
      <c r="W94" s="568"/>
      <c r="X94" s="569"/>
      <c r="Y94" s="570"/>
      <c r="Z94" s="312" t="str">
        <f t="array" ref="Z94">IFERROR(IF(INDEX('Outcome Indicators - Section C'!E$30:E$121,MATCH('Print View'!$A93&amp;'Print View'!$Z$81,'Outcome Indicators - Section C'!$A$30:$A$121&amp;'Outcome Indicators - Section C'!$C$30:$C$121,0))&lt;&gt;"",INDEX('Outcome Indicators - Section C'!E$30:E$121,MATCH('Print View'!$A93&amp;'Print View'!$Z$81,'Outcome Indicators - Section C'!$A$30:$A$121&amp;'Outcome Indicators - Section C'!$C$30:$C$121,0)),""),"")</f>
        <v/>
      </c>
      <c r="AA94" s="568"/>
      <c r="AB94" s="569"/>
      <c r="AC94" s="570"/>
      <c r="AD94" s="279"/>
      <c r="AE94" s="262"/>
      <c r="AF94" s="262"/>
      <c r="AG94" s="262"/>
      <c r="AH94" s="262"/>
      <c r="AI94" s="262"/>
      <c r="AJ94" s="263" t="s">
        <v>287</v>
      </c>
    </row>
    <row r="95" spans="1:36" ht="60" customHeight="1" x14ac:dyDescent="0.55000000000000004">
      <c r="A95" s="549">
        <v>7</v>
      </c>
      <c r="B95" s="572" t="str">
        <f>IFERROR(IF(INDEX('Outcome Indicators - Section C'!B$10:B$26,MATCH('Print View'!$A95,'Outcome Indicators - Section C'!$A$10:$A$26,0))&lt;&gt;"",INDEX('Outcome Indicators - Section C'!B$10:B$26,MATCH('Print View'!$A95,'Outcome Indicators - Section C'!$A$10:$A$26,0)),""),"")</f>
        <v/>
      </c>
      <c r="C95" s="572" t="str">
        <f>IFERROR(IF(INDEX('Outcome Indicators - Section C'!C$10:C$26,MATCH('Print View'!$A95,'Outcome Indicators - Section C'!$A$10:$A$26,0))&lt;&gt;"",INDEX('Outcome Indicators - Section C'!C$10:C$26,MATCH('Print View'!$A95,'Outcome Indicators - Section C'!$A$10:$A$26,0)),""),"")</f>
        <v/>
      </c>
      <c r="D95" s="572" t="str">
        <f>IFERROR(IF(INDEX('Outcome Indicators - Section C'!D$10:D$26,MATCH('Print View'!$A95,'Outcome Indicators - Section C'!$A$10:$A$26,0))&lt;&gt;"",INDEX('Outcome Indicators - Section C'!D$10:D$26,MATCH('Print View'!$A95,'Outcome Indicators - Section C'!$A$10:$A$26,0)),""),"")</f>
        <v/>
      </c>
      <c r="E95" s="572" t="str">
        <f>IFERROR(IF(INDEX('Outcome Indicators - Section C'!E$10:E$26,MATCH('Print View'!$A95,'Outcome Indicators - Section C'!$A$10:$A$26,0))&lt;&gt;"",INDEX('Outcome Indicators - Section C'!E$10:E$26,MATCH('Print View'!$A95,'Outcome Indicators - Section C'!$A$10:$A$26,0)),""),"")</f>
        <v/>
      </c>
      <c r="F95" s="572" t="str">
        <f>IFERROR(IF(INDEX('Outcome Indicators - Section C'!F$10:F$26,MATCH('Print View'!$A95,'Outcome Indicators - Section C'!$A$10:$A$26,0))&lt;&gt;"",INDEX('Outcome Indicators - Section C'!F$10:F$26,MATCH('Print View'!$A95,'Outcome Indicators - Section C'!$A$10:$A$26,0)),""),"")</f>
        <v/>
      </c>
      <c r="G95" s="572" t="str">
        <f>IFERROR(IF(INDEX('Outcome Indicators - Section C'!G$10:G$26,MATCH('Print View'!$A95,'Outcome Indicators - Section C'!$A$10:$A$26,0))&lt;&gt;"",INDEX('Outcome Indicators - Section C'!G$10:G$26,MATCH('Print View'!$A95,'Outcome Indicators - Section C'!$A$10:$A$26,0)),""),"")</f>
        <v/>
      </c>
      <c r="H95" s="550" t="str">
        <f>IFERROR(IF(INDEX('Outcome Indicators - Section C'!H$10:H$26,MATCH('Print View'!$A95,'Outcome Indicators - Section C'!$A$10:$A$26,0))&lt;&gt;"",INDEX('Outcome Indicators - Section C'!H$10:H$26,MATCH('Print View'!$A95,'Outcome Indicators - Section C'!$A$10:$A$26,0)),""),"")</f>
        <v/>
      </c>
      <c r="I95" s="558">
        <f>IFERROR(IF(INDEX('Outcome Indicators - Section C'!A$10:A$26,MATCH('Print View'!$A95,'Outcome Indicators - Section C'!$A$10:$A$26,0))&lt;&gt;"",INDEX('Outcome Indicators - Section C'!A$10:A$26,MATCH('Print View'!$A95,'Outcome Indicators - Section C'!$A$10:$A$26,0)),""),"")</f>
        <v>7</v>
      </c>
      <c r="J95" s="284" t="str">
        <f t="array" ref="J95">IFERROR(IF(INDEX('Outcome Indicators - Section C'!D$30:D$121,MATCH('Print View'!$A95&amp;'Print View'!$J$81,'Outcome Indicators - Section C'!$A$30:$A$121&amp;'Outcome Indicators - Section C'!$C$30:$C$121,0))&lt;&gt;"",INDEX('Outcome Indicators - Section C'!D$30:D$121,MATCH('Print View'!$A95&amp;'Print View'!$J$81,'Outcome Indicators - Section C'!$A$30:$A$121&amp;'Outcome Indicators - Section C'!$C$30:$C$121,0)),""),"")</f>
        <v/>
      </c>
      <c r="K95" s="554" t="str">
        <f t="array" ref="K95">IFERROR(IF(INDEX('Outcome Indicators - Section C'!F$30:F$121,MATCH('Print View'!$A95&amp;'Print View'!$J$81,'Outcome Indicators - Section C'!$A$30:$A$121&amp;'Outcome Indicators - Section C'!$C$30:$C$121,0))&lt;&gt;"",INDEX('Outcome Indicators - Section C'!F$30:F$121,MATCH('Print View'!$A95&amp;'Print View'!$J$81,'Outcome Indicators - Section C'!$A$30:$A$121&amp;'Outcome Indicators - Section C'!$C$30:$C$121,0)),""),"")</f>
        <v/>
      </c>
      <c r="L95" s="556" t="str">
        <f t="array" ref="L95">IFERROR(IF(INDEX('Outcome Indicators - Section C'!G$30:G$121,MATCH('Print View'!$A95&amp;'Print View'!$J$81,'Outcome Indicators - Section C'!$A$30:$A$121&amp;'Outcome Indicators - Section C'!$C$30:$C$121,0))&lt;&gt;"",INDEX('Outcome Indicators - Section C'!G$30:G$121,MATCH('Print View'!$A95&amp;'Print View'!$J$81,'Outcome Indicators - Section C'!$A$30:$A$121&amp;'Outcome Indicators - Section C'!$C$30:$C$121,0)),""),"")</f>
        <v/>
      </c>
      <c r="M95" s="558" t="str">
        <f t="array" ref="M95">IFERROR(IF(INDEX('Outcome Indicators - Section C'!H$30:H$121,MATCH('Print View'!$A95&amp;'Print View'!$J$81,'Outcome Indicators - Section C'!$A$30:$A$121&amp;'Outcome Indicators - Section C'!$C$30:$C$121,0))&lt;&gt;"",INDEX('Outcome Indicators - Section C'!H$30:H$121,MATCH('Print View'!$A95&amp;'Print View'!$J$81,'Outcome Indicators - Section C'!$A$30:$A$121&amp;'Outcome Indicators - Section C'!$C$30:$C$121,0)),""),"")</f>
        <v/>
      </c>
      <c r="N95" s="284" t="str">
        <f t="array" ref="N95">IFERROR(IF(INDEX('Outcome Indicators - Section C'!D$30:D$121,MATCH('Print View'!$A95&amp;'Print View'!$N$81,'Outcome Indicators - Section C'!$A$30:$A$121&amp;'Outcome Indicators - Section C'!$C$30:$C$121,0))&lt;&gt;"",INDEX('Outcome Indicators - Section C'!D$30:D$121,MATCH('Print View'!$A95&amp;'Print View'!$N$81,'Outcome Indicators - Section C'!$A$30:$A$121&amp;'Outcome Indicators - Section C'!$C$30:$C$121,0)),""),"")</f>
        <v/>
      </c>
      <c r="O95" s="554" t="str">
        <f t="array" ref="O95">IFERROR(IF(INDEX('Outcome Indicators - Section C'!F$30:F$121,MATCH('Print View'!$A95&amp;'Print View'!$N$81,'Outcome Indicators - Section C'!$A$30:$A$121&amp;'Outcome Indicators - Section C'!$C$30:$C$121,0))&lt;&gt;"",INDEX('Outcome Indicators - Section C'!F$30:F$121,MATCH('Print View'!$A95&amp;'Print View'!$N$81,'Outcome Indicators - Section C'!$A$30:$A$121&amp;'Outcome Indicators - Section C'!$C$30:$C$121,0)),""),"")</f>
        <v/>
      </c>
      <c r="P95" s="556" t="str">
        <f t="array" ref="P95">IFERROR(IF(INDEX('Outcome Indicators - Section C'!G$30:G$121,MATCH('Print View'!$A95&amp;'Print View'!$N$81,'Outcome Indicators - Section C'!$A$30:$A$121&amp;'Outcome Indicators - Section C'!$C$30:$C$121,0))&lt;&gt;"",INDEX('Outcome Indicators - Section C'!G$30:G$121,MATCH('Print View'!$A95&amp;'Print View'!$N$81,'Outcome Indicators - Section C'!$A$30:$A$121&amp;'Outcome Indicators - Section C'!$C$30:$C$121,0)),""),"")</f>
        <v/>
      </c>
      <c r="Q95" s="558" t="str">
        <f t="array" ref="Q95">IFERROR(IF(INDEX('Outcome Indicators - Section C'!H$30:H$121,MATCH('Print View'!$A95&amp;'Print View'!$N$81,'Outcome Indicators - Section C'!$A$30:$A$121&amp;'Outcome Indicators - Section C'!$C$30:$C$121,0))&lt;&gt;"",INDEX('Outcome Indicators - Section C'!H$30:H$121,MATCH('Print View'!$A95&amp;'Print View'!$N$81,'Outcome Indicators - Section C'!$A$30:$A$121&amp;'Outcome Indicators - Section C'!$C$30:$C$121,0)),""),"")</f>
        <v/>
      </c>
      <c r="R95" s="284" t="str">
        <f t="array" ref="R95">IFERROR(IF(INDEX('Outcome Indicators - Section C'!D$30:D$121,MATCH('Print View'!$A95&amp;'Print View'!$R$81,'Outcome Indicators - Section C'!$A$30:$A$121&amp;'Outcome Indicators - Section C'!$C$30:$C$121,0))&lt;&gt;"",INDEX('Outcome Indicators - Section C'!D$30:D$121,MATCH('Print View'!$A95&amp;'Print View'!$R$81,'Outcome Indicators - Section C'!$A$30:$A$121&amp;'Outcome Indicators - Section C'!$C$30:$C$121,0)),""),"")</f>
        <v/>
      </c>
      <c r="S95" s="554" t="str">
        <f t="array" ref="S95">IFERROR(IF(INDEX('Outcome Indicators - Section C'!F$30:F$121,MATCH('Print View'!$A95&amp;'Print View'!$R$81,'Outcome Indicators - Section C'!$A$30:$A$121&amp;'Outcome Indicators - Section C'!$C$30:$C$121,0))&lt;&gt;"",INDEX('Outcome Indicators - Section C'!F$30:F$121,MATCH('Print View'!$A95&amp;'Print View'!$R$81,'Outcome Indicators - Section C'!$A$30:$A$121&amp;'Outcome Indicators - Section C'!$C$30:$C$121,0)),""),"")</f>
        <v/>
      </c>
      <c r="T95" s="556" t="str">
        <f t="array" ref="T95">IFERROR(IF(INDEX('Outcome Indicators - Section C'!G$30:G$121,MATCH('Print View'!$A95&amp;'Print View'!$R$81,'Outcome Indicators - Section C'!$A$30:$A$121&amp;'Outcome Indicators - Section C'!$C$30:$C$121,0))&lt;&gt;"",INDEX('Outcome Indicators - Section C'!G$30:G$121,MATCH('Print View'!$A95&amp;'Print View'!$R$81,'Outcome Indicators - Section C'!$A$30:$A$121&amp;'Outcome Indicators - Section C'!$C$30:$C$121,0)),""),"")</f>
        <v/>
      </c>
      <c r="U95" s="558" t="str">
        <f t="array" ref="U95">IFERROR(IF(INDEX('Outcome Indicators - Section C'!H$30:H$121,MATCH('Print View'!$A95&amp;'Print View'!$R$81,'Outcome Indicators - Section C'!$A$30:$A$121&amp;'Outcome Indicators - Section C'!$C$30:$C$121,0))&lt;&gt;"",INDEX('Outcome Indicators - Section C'!H$30:H$121,MATCH('Print View'!$A95&amp;'Print View'!$R$81,'Outcome Indicators - Section C'!$A$30:$A$121&amp;'Outcome Indicators - Section C'!$C$30:$C$121,0)),""),"")</f>
        <v/>
      </c>
      <c r="V95" s="284" t="str">
        <f t="array" ref="V95">IFERROR(IF(INDEX('Outcome Indicators - Section C'!D$30:D$121,MATCH('Print View'!$A95&amp;'Print View'!$V$81,'Outcome Indicators - Section C'!$A$30:$A$121&amp;'Outcome Indicators - Section C'!$C$30:$C$121,0))&lt;&gt;"",INDEX('Outcome Indicators - Section C'!D$30:D$121,MATCH('Print View'!$A95&amp;'Print View'!$V$81,'Outcome Indicators - Section C'!$A$30:$A$121&amp;'Outcome Indicators - Section C'!$C$30:$C$121,0)),""),"")</f>
        <v/>
      </c>
      <c r="W95" s="554" t="str">
        <f t="array" ref="W95">IFERROR(IF(INDEX('Outcome Indicators - Section C'!F$30:F$121,MATCH('Print View'!$A95&amp;'Print View'!$V$81,'Outcome Indicators - Section C'!$A$30:$A$121&amp;'Outcome Indicators - Section C'!$C$30:$C$121,0))&lt;&gt;"",INDEX('Outcome Indicators - Section C'!F$30:F$121,MATCH('Print View'!$A95&amp;'Print View'!$V$81,'Outcome Indicators - Section C'!$A$30:$A$121&amp;'Outcome Indicators - Section C'!$C$30:$C$121,0)),""),"")</f>
        <v/>
      </c>
      <c r="X95" s="556" t="str">
        <f t="array" ref="X95">IFERROR(IF(INDEX('Outcome Indicators - Section C'!G$30:G$121,MATCH('Print View'!$A95&amp;'Print View'!$V$81,'Outcome Indicators - Section C'!$A$30:$A$121&amp;'Outcome Indicators - Section C'!$C$30:$C$121,0))&lt;&gt;"",INDEX('Outcome Indicators - Section C'!G$30:G$121,MATCH('Print View'!$A95&amp;'Print View'!$V$81,'Outcome Indicators - Section C'!$A$30:$A$121&amp;'Outcome Indicators - Section C'!$C$30:$C$121,0)),""),"")</f>
        <v/>
      </c>
      <c r="Y95" s="558" t="str">
        <f t="array" ref="Y95">IFERROR(IF(INDEX('Outcome Indicators - Section C'!H$30:H$121,MATCH('Print View'!$A95&amp;'Print View'!$V$81,'Outcome Indicators - Section C'!$A$30:$A$121&amp;'Outcome Indicators - Section C'!$C$30:$C$121,0))&lt;&gt;"",INDEX('Outcome Indicators - Section C'!H$30:H$121,MATCH('Print View'!$A95&amp;'Print View'!$V$81,'Outcome Indicators - Section C'!$A$30:$A$121&amp;'Outcome Indicators - Section C'!$C$30:$C$121,0)),""),"")</f>
        <v/>
      </c>
      <c r="Z95" s="284" t="str">
        <f t="array" ref="Z95">IFERROR(IF(INDEX('Outcome Indicators - Section C'!D$30:D$121,MATCH('Print View'!$A95&amp;'Print View'!$Z$81,'Outcome Indicators - Section C'!$A$30:$A$121&amp;'Outcome Indicators - Section C'!$C$30:$C$121,0))&lt;&gt;"",INDEX('Outcome Indicators - Section C'!D$30:D$121,MATCH('Print View'!$A95&amp;'Print View'!$Z$81,'Outcome Indicators - Section C'!$A$30:$A$121&amp;'Outcome Indicators - Section C'!$C$30:$C$121,0)),""),"")</f>
        <v/>
      </c>
      <c r="AA95" s="554" t="str">
        <f t="array" ref="AA95">IFERROR(IF(INDEX('Outcome Indicators - Section C'!F$30:F$121,MATCH('Print View'!$A95&amp;'Print View'!$Z$81,'Outcome Indicators - Section C'!$A$30:$A$121&amp;'Outcome Indicators - Section C'!$C$30:$C$121,0))&lt;&gt;"",INDEX('Outcome Indicators - Section C'!F$30:F$121,MATCH('Print View'!$A95&amp;'Print View'!$Z$81,'Outcome Indicators - Section C'!$A$30:$A$121&amp;'Outcome Indicators - Section C'!$C$30:$C$121,0)),""),"")</f>
        <v/>
      </c>
      <c r="AB95" s="556" t="str">
        <f t="array" ref="AB95">IFERROR(IF(INDEX('Outcome Indicators - Section C'!G$30:G$121,MATCH('Print View'!$A95&amp;'Print View'!$Z$81,'Outcome Indicators - Section C'!$A$30:$A$121&amp;'Outcome Indicators - Section C'!$C$30:$C$121,0))&lt;&gt;"",INDEX('Outcome Indicators - Section C'!G$30:G$121,MATCH('Print View'!$A95&amp;'Print View'!$Z$81,'Outcome Indicators - Section C'!$A$30:$A$121&amp;'Outcome Indicators - Section C'!$C$30:$C$121,0)),""),"")</f>
        <v/>
      </c>
      <c r="AC95" s="558" t="str">
        <f t="array" ref="AC95">IFERROR(IF(INDEX('Outcome Indicators - Section C'!H$30:H$121,MATCH('Print View'!$A95&amp;'Print View'!$Z$81,'Outcome Indicators - Section C'!$A$30:$A$121&amp;'Outcome Indicators - Section C'!$C$30:$C$121,0))&lt;&gt;"",INDEX('Outcome Indicators - Section C'!H$30:H$121,MATCH('Print View'!$A95&amp;'Print View'!$Z$81,'Outcome Indicators - Section C'!$A$30:$A$121&amp;'Outcome Indicators - Section C'!$C$30:$C$121,0)),""),"")</f>
        <v/>
      </c>
      <c r="AD95" s="276"/>
      <c r="AE95" s="256"/>
      <c r="AF95" s="256"/>
      <c r="AG95" s="256"/>
      <c r="AH95" s="256"/>
      <c r="AI95" s="267"/>
      <c r="AJ95" s="571" t="s">
        <v>287</v>
      </c>
    </row>
    <row r="96" spans="1:36" ht="60" customHeight="1" x14ac:dyDescent="0.3">
      <c r="A96" s="549"/>
      <c r="B96" s="573"/>
      <c r="C96" s="573"/>
      <c r="D96" s="573"/>
      <c r="E96" s="573"/>
      <c r="F96" s="573"/>
      <c r="G96" s="573"/>
      <c r="H96" s="551"/>
      <c r="I96" s="559"/>
      <c r="J96" s="285" t="str">
        <f t="array" ref="J96">IFERROR(IF(INDEX('Outcome Indicators - Section C'!E$30:E$121,MATCH('Print View'!$A95&amp;'Print View'!$J$81,'Outcome Indicators - Section C'!$A$30:$A$121&amp;'Outcome Indicators - Section C'!$C$30:$C$121,0))&lt;&gt;"",INDEX('Outcome Indicators - Section C'!E$30:E$121,MATCH('Print View'!$A95&amp;'Print View'!$J$81,'Outcome Indicators - Section C'!$A$30:$A$121&amp;'Outcome Indicators - Section C'!$C$30:$C$121,0)),""),"")</f>
        <v/>
      </c>
      <c r="K96" s="555"/>
      <c r="L96" s="557"/>
      <c r="M96" s="559"/>
      <c r="N96" s="285" t="str">
        <f t="array" ref="N96">IFERROR(IF(INDEX('Outcome Indicators - Section C'!E$30:E$121,MATCH('Print View'!$A95&amp;'Print View'!$N$81,'Outcome Indicators - Section C'!$A$30:$A$121&amp;'Outcome Indicators - Section C'!$C$30:$C$121,0))&lt;&gt;"",INDEX('Outcome Indicators - Section C'!E$30:E$121,MATCH('Print View'!$A95&amp;'Print View'!$N$81,'Outcome Indicators - Section C'!$A$30:$A$121&amp;'Outcome Indicators - Section C'!$C$30:$C$121,0)),""),"")</f>
        <v/>
      </c>
      <c r="O96" s="555"/>
      <c r="P96" s="557"/>
      <c r="Q96" s="559"/>
      <c r="R96" s="285" t="str">
        <f t="array" ref="R96">IFERROR(IF(INDEX('Outcome Indicators - Section C'!E$30:E$121,MATCH('Print View'!$A95&amp;'Print View'!$R$81,'Outcome Indicators - Section C'!$A$30:$A$121&amp;'Outcome Indicators - Section C'!$C$30:$C$121,0))&lt;&gt;"",INDEX('Outcome Indicators - Section C'!E$30:E$121,MATCH('Print View'!$A95&amp;'Print View'!$R$81,'Outcome Indicators - Section C'!$A$30:$A$121&amp;'Outcome Indicators - Section C'!$C$30:$C$121,0)),""),"")</f>
        <v/>
      </c>
      <c r="S96" s="555"/>
      <c r="T96" s="557"/>
      <c r="U96" s="559"/>
      <c r="V96" s="285" t="str">
        <f t="array" ref="V96">IFERROR(IF(INDEX('Outcome Indicators - Section C'!E$30:E$121,MATCH('Print View'!$A95&amp;'Print View'!$V$81,'Outcome Indicators - Section C'!$A$30:$A$121&amp;'Outcome Indicators - Section C'!$C$30:$C$121,0))&lt;&gt;"",INDEX('Outcome Indicators - Section C'!E$30:E$121,MATCH('Print View'!$A95&amp;'Print View'!$V$81,'Outcome Indicators - Section C'!$A$30:$A$121&amp;'Outcome Indicators - Section C'!$C$30:$C$121,0)),""),"")</f>
        <v/>
      </c>
      <c r="W96" s="555"/>
      <c r="X96" s="557"/>
      <c r="Y96" s="559"/>
      <c r="Z96" s="285" t="str">
        <f t="array" ref="Z96">IFERROR(IF(INDEX('Outcome Indicators - Section C'!E$30:E$121,MATCH('Print View'!$A95&amp;'Print View'!$Z$81,'Outcome Indicators - Section C'!$A$30:$A$121&amp;'Outcome Indicators - Section C'!$C$30:$C$121,0))&lt;&gt;"",INDEX('Outcome Indicators - Section C'!E$30:E$121,MATCH('Print View'!$A95&amp;'Print View'!$Z$81,'Outcome Indicators - Section C'!$A$30:$A$121&amp;'Outcome Indicators - Section C'!$C$30:$C$121,0)),""),"")</f>
        <v/>
      </c>
      <c r="AA96" s="555"/>
      <c r="AB96" s="557"/>
      <c r="AC96" s="559"/>
      <c r="AD96" s="277"/>
      <c r="AE96" s="258"/>
      <c r="AF96" s="258"/>
      <c r="AG96" s="258"/>
      <c r="AH96" s="258"/>
      <c r="AI96" s="267"/>
      <c r="AJ96" s="571" t="s">
        <v>287</v>
      </c>
    </row>
    <row r="97" spans="1:36" ht="60" customHeight="1" x14ac:dyDescent="0.55000000000000004">
      <c r="A97" s="560">
        <v>8</v>
      </c>
      <c r="B97" s="564" t="str">
        <f>IFERROR(IF(INDEX('Outcome Indicators - Section C'!B$10:B$26,MATCH('Print View'!$A97,'Outcome Indicators - Section C'!$A$10:$A$26,0))&lt;&gt;"",INDEX('Outcome Indicators - Section C'!B$10:B$26,MATCH('Print View'!$A97,'Outcome Indicators - Section C'!$A$10:$A$26,0)),""),"")</f>
        <v/>
      </c>
      <c r="C97" s="564" t="str">
        <f>IFERROR(IF(INDEX('Outcome Indicators - Section C'!C$10:C$26,MATCH('Print View'!$A97,'Outcome Indicators - Section C'!$A$10:$A$26,0))&lt;&gt;"",INDEX('Outcome Indicators - Section C'!C$10:C$26,MATCH('Print View'!$A97,'Outcome Indicators - Section C'!$A$10:$A$26,0)),""),"")</f>
        <v/>
      </c>
      <c r="D97" s="564" t="str">
        <f>IFERROR(IF(INDEX('Outcome Indicators - Section C'!D$10:D$26,MATCH('Print View'!$A97,'Outcome Indicators - Section C'!$A$10:$A$26,0))&lt;&gt;"",INDEX('Outcome Indicators - Section C'!D$10:D$26,MATCH('Print View'!$A97,'Outcome Indicators - Section C'!$A$10:$A$26,0)),""),"")</f>
        <v/>
      </c>
      <c r="E97" s="564" t="str">
        <f>IFERROR(IF(INDEX('Outcome Indicators - Section C'!E$10:E$26,MATCH('Print View'!$A97,'Outcome Indicators - Section C'!$A$10:$A$26,0))&lt;&gt;"",INDEX('Outcome Indicators - Section C'!E$10:E$26,MATCH('Print View'!$A97,'Outcome Indicators - Section C'!$A$10:$A$26,0)),""),"")</f>
        <v/>
      </c>
      <c r="F97" s="564" t="str">
        <f>IFERROR(IF(INDEX('Outcome Indicators - Section C'!F$10:F$26,MATCH('Print View'!$A97,'Outcome Indicators - Section C'!$A$10:$A$26,0))&lt;&gt;"",INDEX('Outcome Indicators - Section C'!F$10:F$26,MATCH('Print View'!$A97,'Outcome Indicators - Section C'!$A$10:$A$26,0)),""),"")</f>
        <v/>
      </c>
      <c r="G97" s="564" t="str">
        <f>IFERROR(IF(INDEX('Outcome Indicators - Section C'!G$10:G$26,MATCH('Print View'!$A97,'Outcome Indicators - Section C'!$A$10:$A$26,0))&lt;&gt;"",INDEX('Outcome Indicators - Section C'!G$10:G$26,MATCH('Print View'!$A97,'Outcome Indicators - Section C'!$A$10:$A$26,0)),""),"")</f>
        <v/>
      </c>
      <c r="H97" s="564" t="str">
        <f>IFERROR(IF(INDEX('Outcome Indicators - Section C'!H$10:H$26,MATCH('Print View'!$A97,'Outcome Indicators - Section C'!$A$10:$A$26,0))&lt;&gt;"",INDEX('Outcome Indicators - Section C'!H$10:H$26,MATCH('Print View'!$A97,'Outcome Indicators - Section C'!$A$10:$A$26,0)),""),"")</f>
        <v/>
      </c>
      <c r="I97" s="566">
        <f>IFERROR(IF(INDEX('Outcome Indicators - Section C'!A$10:A$26,MATCH('Print View'!$A97,'Outcome Indicators - Section C'!$A$10:$A$26,0))&lt;&gt;"",INDEX('Outcome Indicators - Section C'!A$10:A$26,MATCH('Print View'!$A97,'Outcome Indicators - Section C'!$A$10:$A$26,0)),""),"")</f>
        <v>8</v>
      </c>
      <c r="J97" s="311" t="str">
        <f t="array" ref="J97">IFERROR(IF(INDEX('Outcome Indicators - Section C'!D$30:D$121,MATCH('Print View'!$A97&amp;'Print View'!$J$81,'Outcome Indicators - Section C'!$A$30:$A$121&amp;'Outcome Indicators - Section C'!$C$30:$C$121,0))&lt;&gt;"",INDEX('Outcome Indicators - Section C'!D$30:D$121,MATCH('Print View'!$A97&amp;'Print View'!$J$81,'Outcome Indicators - Section C'!$A$30:$A$121&amp;'Outcome Indicators - Section C'!$C$30:$C$121,0)),""),"")</f>
        <v/>
      </c>
      <c r="K97" s="543" t="str">
        <f t="array" ref="K97">IFERROR(IF(INDEX('Outcome Indicators - Section C'!F$30:F$121,MATCH('Print View'!$A97&amp;'Print View'!$J$81,'Outcome Indicators - Section C'!$A$30:$A$121&amp;'Outcome Indicators - Section C'!$C$30:$C$121,0))&lt;&gt;"",INDEX('Outcome Indicators - Section C'!F$30:F$121,MATCH('Print View'!$A97&amp;'Print View'!$J$81,'Outcome Indicators - Section C'!$A$30:$A$121&amp;'Outcome Indicators - Section C'!$C$30:$C$121,0)),""),"")</f>
        <v/>
      </c>
      <c r="L97" s="545" t="str">
        <f t="array" ref="L97">IFERROR(IF(INDEX('Outcome Indicators - Section C'!G$30:G$121,MATCH('Print View'!$A97&amp;'Print View'!$J$81,'Outcome Indicators - Section C'!$A$30:$A$121&amp;'Outcome Indicators - Section C'!$C$30:$C$121,0))&lt;&gt;"",INDEX('Outcome Indicators - Section C'!G$30:G$121,MATCH('Print View'!$A97&amp;'Print View'!$J$81,'Outcome Indicators - Section C'!$A$30:$A$121&amp;'Outcome Indicators - Section C'!$C$30:$C$121,0)),""),"")</f>
        <v/>
      </c>
      <c r="M97" s="541" t="str">
        <f t="array" ref="M97">IFERROR(IF(INDEX('Outcome Indicators - Section C'!H$30:H$121,MATCH('Print View'!$A97&amp;'Print View'!$J$81,'Outcome Indicators - Section C'!$A$30:$A$121&amp;'Outcome Indicators - Section C'!$C$30:$C$121,0))&lt;&gt;"",INDEX('Outcome Indicators - Section C'!H$30:H$121,MATCH('Print View'!$A97&amp;'Print View'!$J$81,'Outcome Indicators - Section C'!$A$30:$A$121&amp;'Outcome Indicators - Section C'!$C$30:$C$121,0)),""),"")</f>
        <v/>
      </c>
      <c r="N97" s="311" t="str">
        <f t="array" ref="N97">IFERROR(IF(INDEX('Outcome Indicators - Section C'!D$30:D$121,MATCH('Print View'!$A97&amp;'Print View'!$N$81,'Outcome Indicators - Section C'!$A$30:$A$121&amp;'Outcome Indicators - Section C'!$C$30:$C$121,0))&lt;&gt;"",INDEX('Outcome Indicators - Section C'!D$30:D$121,MATCH('Print View'!$A97&amp;'Print View'!$N$81,'Outcome Indicators - Section C'!$A$30:$A$121&amp;'Outcome Indicators - Section C'!$C$30:$C$121,0)),""),"")</f>
        <v/>
      </c>
      <c r="O97" s="543" t="str">
        <f t="array" ref="O97">IFERROR(IF(INDEX('Outcome Indicators - Section C'!F$30:F$121,MATCH('Print View'!$A97&amp;'Print View'!$N$81,'Outcome Indicators - Section C'!$A$30:$A$121&amp;'Outcome Indicators - Section C'!$C$30:$C$121,0))&lt;&gt;"",INDEX('Outcome Indicators - Section C'!F$30:F$121,MATCH('Print View'!$A97&amp;'Print View'!$N$81,'Outcome Indicators - Section C'!$A$30:$A$121&amp;'Outcome Indicators - Section C'!$C$30:$C$121,0)),""),"")</f>
        <v/>
      </c>
      <c r="P97" s="545" t="str">
        <f t="array" ref="P97">IFERROR(IF(INDEX('Outcome Indicators - Section C'!G$30:G$121,MATCH('Print View'!$A97&amp;'Print View'!$N$81,'Outcome Indicators - Section C'!$A$30:$A$121&amp;'Outcome Indicators - Section C'!$C$30:$C$121,0))&lt;&gt;"",INDEX('Outcome Indicators - Section C'!G$30:G$121,MATCH('Print View'!$A97&amp;'Print View'!$N$81,'Outcome Indicators - Section C'!$A$30:$A$121&amp;'Outcome Indicators - Section C'!$C$30:$C$121,0)),""),"")</f>
        <v/>
      </c>
      <c r="Q97" s="541" t="str">
        <f t="array" ref="Q97">IFERROR(IF(INDEX('Outcome Indicators - Section C'!H$30:H$121,MATCH('Print View'!$A97&amp;'Print View'!$N$81,'Outcome Indicators - Section C'!$A$30:$A$121&amp;'Outcome Indicators - Section C'!$C$30:$C$121,0))&lt;&gt;"",INDEX('Outcome Indicators - Section C'!H$30:H$121,MATCH('Print View'!$A97&amp;'Print View'!$N$81,'Outcome Indicators - Section C'!$A$30:$A$121&amp;'Outcome Indicators - Section C'!$C$30:$C$121,0)),""),"")</f>
        <v/>
      </c>
      <c r="R97" s="311" t="str">
        <f t="array" ref="R97">IFERROR(IF(INDEX('Outcome Indicators - Section C'!D$30:D$121,MATCH('Print View'!$A97&amp;'Print View'!$R$81,'Outcome Indicators - Section C'!$A$30:$A$121&amp;'Outcome Indicators - Section C'!$C$30:$C$121,0))&lt;&gt;"",INDEX('Outcome Indicators - Section C'!D$30:D$121,MATCH('Print View'!$A97&amp;'Print View'!$R$81,'Outcome Indicators - Section C'!$A$30:$A$121&amp;'Outcome Indicators - Section C'!$C$30:$C$121,0)),""),"")</f>
        <v/>
      </c>
      <c r="S97" s="543" t="str">
        <f t="array" ref="S97">IFERROR(IF(INDEX('Outcome Indicators - Section C'!F$30:F$121,MATCH('Print View'!$A97&amp;'Print View'!$R$81,'Outcome Indicators - Section C'!$A$30:$A$121&amp;'Outcome Indicators - Section C'!$C$30:$C$121,0))&lt;&gt;"",INDEX('Outcome Indicators - Section C'!F$30:F$121,MATCH('Print View'!$A97&amp;'Print View'!$R$81,'Outcome Indicators - Section C'!$A$30:$A$121&amp;'Outcome Indicators - Section C'!$C$30:$C$121,0)),""),"")</f>
        <v/>
      </c>
      <c r="T97" s="545" t="str">
        <f t="array" ref="T97">IFERROR(IF(INDEX('Outcome Indicators - Section C'!G$30:G$121,MATCH('Print View'!$A97&amp;'Print View'!$R$81,'Outcome Indicators - Section C'!$A$30:$A$121&amp;'Outcome Indicators - Section C'!$C$30:$C$121,0))&lt;&gt;"",INDEX('Outcome Indicators - Section C'!G$30:G$121,MATCH('Print View'!$A97&amp;'Print View'!$R$81,'Outcome Indicators - Section C'!$A$30:$A$121&amp;'Outcome Indicators - Section C'!$C$30:$C$121,0)),""),"")</f>
        <v/>
      </c>
      <c r="U97" s="541" t="str">
        <f t="array" ref="U97">IFERROR(IF(INDEX('Outcome Indicators - Section C'!H$30:H$121,MATCH('Print View'!$A97&amp;'Print View'!$R$81,'Outcome Indicators - Section C'!$A$30:$A$121&amp;'Outcome Indicators - Section C'!$C$30:$C$121,0))&lt;&gt;"",INDEX('Outcome Indicators - Section C'!H$30:H$121,MATCH('Print View'!$A97&amp;'Print View'!$R$81,'Outcome Indicators - Section C'!$A$30:$A$121&amp;'Outcome Indicators - Section C'!$C$30:$C$121,0)),""),"")</f>
        <v/>
      </c>
      <c r="V97" s="311" t="str">
        <f t="array" ref="V97">IFERROR(IF(INDEX('Outcome Indicators - Section C'!D$30:D$121,MATCH('Print View'!$A97&amp;'Print View'!$V$81,'Outcome Indicators - Section C'!$A$30:$A$121&amp;'Outcome Indicators - Section C'!$C$30:$C$121,0))&lt;&gt;"",INDEX('Outcome Indicators - Section C'!D$30:D$121,MATCH('Print View'!$A97&amp;'Print View'!$V$81,'Outcome Indicators - Section C'!$A$30:$A$121&amp;'Outcome Indicators - Section C'!$C$30:$C$121,0)),""),"")</f>
        <v/>
      </c>
      <c r="W97" s="543" t="str">
        <f t="array" ref="W97">IFERROR(IF(INDEX('Outcome Indicators - Section C'!F$30:F$121,MATCH('Print View'!$A97&amp;'Print View'!$V$81,'Outcome Indicators - Section C'!$A$30:$A$121&amp;'Outcome Indicators - Section C'!$C$30:$C$121,0))&lt;&gt;"",INDEX('Outcome Indicators - Section C'!F$30:F$121,MATCH('Print View'!$A97&amp;'Print View'!$V$81,'Outcome Indicators - Section C'!$A$30:$A$121&amp;'Outcome Indicators - Section C'!$C$30:$C$121,0)),""),"")</f>
        <v/>
      </c>
      <c r="X97" s="545" t="str">
        <f t="array" ref="X97">IFERROR(IF(INDEX('Outcome Indicators - Section C'!G$30:G$121,MATCH('Print View'!$A97&amp;'Print View'!$V$81,'Outcome Indicators - Section C'!$A$30:$A$121&amp;'Outcome Indicators - Section C'!$C$30:$C$121,0))&lt;&gt;"",INDEX('Outcome Indicators - Section C'!G$30:G$121,MATCH('Print View'!$A97&amp;'Print View'!$V$81,'Outcome Indicators - Section C'!$A$30:$A$121&amp;'Outcome Indicators - Section C'!$C$30:$C$121,0)),""),"")</f>
        <v/>
      </c>
      <c r="Y97" s="541" t="str">
        <f t="array" ref="Y97">IFERROR(IF(INDEX('Outcome Indicators - Section C'!H$30:H$121,MATCH('Print View'!$A97&amp;'Print View'!$V$81,'Outcome Indicators - Section C'!$A$30:$A$121&amp;'Outcome Indicators - Section C'!$C$30:$C$121,0))&lt;&gt;"",INDEX('Outcome Indicators - Section C'!H$30:H$121,MATCH('Print View'!$A97&amp;'Print View'!$V$81,'Outcome Indicators - Section C'!$A$30:$A$121&amp;'Outcome Indicators - Section C'!$C$30:$C$121,0)),""),"")</f>
        <v/>
      </c>
      <c r="Z97" s="311" t="str">
        <f t="array" ref="Z97">IFERROR(IF(INDEX('Outcome Indicators - Section C'!D$30:D$121,MATCH('Print View'!$A97&amp;'Print View'!$Z$81,'Outcome Indicators - Section C'!$A$30:$A$121&amp;'Outcome Indicators - Section C'!$C$30:$C$121,0))&lt;&gt;"",INDEX('Outcome Indicators - Section C'!D$30:D$121,MATCH('Print View'!$A97&amp;'Print View'!$Z$81,'Outcome Indicators - Section C'!$A$30:$A$121&amp;'Outcome Indicators - Section C'!$C$30:$C$121,0)),""),"")</f>
        <v/>
      </c>
      <c r="AA97" s="543" t="str">
        <f t="array" ref="AA97">IFERROR(IF(INDEX('Outcome Indicators - Section C'!F$30:F$121,MATCH('Print View'!$A97&amp;'Print View'!$Z$81,'Outcome Indicators - Section C'!$A$30:$A$121&amp;'Outcome Indicators - Section C'!$C$30:$C$121,0))&lt;&gt;"",INDEX('Outcome Indicators - Section C'!F$30:F$121,MATCH('Print View'!$A97&amp;'Print View'!$Z$81,'Outcome Indicators - Section C'!$A$30:$A$121&amp;'Outcome Indicators - Section C'!$C$30:$C$121,0)),""),"")</f>
        <v/>
      </c>
      <c r="AB97" s="545" t="str">
        <f t="array" ref="AB97">IFERROR(IF(INDEX('Outcome Indicators - Section C'!G$30:G$121,MATCH('Print View'!$A97&amp;'Print View'!$Z$81,'Outcome Indicators - Section C'!$A$30:$A$121&amp;'Outcome Indicators - Section C'!$C$30:$C$121,0))&lt;&gt;"",INDEX('Outcome Indicators - Section C'!G$30:G$121,MATCH('Print View'!$A97&amp;'Print View'!$Z$81,'Outcome Indicators - Section C'!$A$30:$A$121&amp;'Outcome Indicators - Section C'!$C$30:$C$121,0)),""),"")</f>
        <v/>
      </c>
      <c r="AC97" s="541" t="str">
        <f t="array" ref="AC97">IFERROR(IF(INDEX('Outcome Indicators - Section C'!H$30:H$121,MATCH('Print View'!$A97&amp;'Print View'!$Z$81,'Outcome Indicators - Section C'!$A$30:$A$121&amp;'Outcome Indicators - Section C'!$C$30:$C$121,0))&lt;&gt;"",INDEX('Outcome Indicators - Section C'!H$30:H$121,MATCH('Print View'!$A97&amp;'Print View'!$Z$81,'Outcome Indicators - Section C'!$A$30:$A$121&amp;'Outcome Indicators - Section C'!$C$30:$C$121,0)),""),"")</f>
        <v/>
      </c>
      <c r="AD97" s="278"/>
      <c r="AE97" s="260"/>
      <c r="AF97" s="260"/>
      <c r="AG97" s="260"/>
      <c r="AH97" s="260"/>
      <c r="AI97" s="260"/>
      <c r="AJ97" s="261" t="s">
        <v>287</v>
      </c>
    </row>
    <row r="98" spans="1:36" ht="60" customHeight="1" x14ac:dyDescent="0.3">
      <c r="A98" s="560"/>
      <c r="B98" s="565"/>
      <c r="C98" s="565"/>
      <c r="D98" s="565"/>
      <c r="E98" s="565"/>
      <c r="F98" s="565"/>
      <c r="G98" s="565"/>
      <c r="H98" s="565"/>
      <c r="I98" s="567"/>
      <c r="J98" s="312" t="str">
        <f t="array" ref="J98">IFERROR(IF(INDEX('Outcome Indicators - Section C'!E$30:E$121,MATCH('Print View'!$A97&amp;'Print View'!$J$81,'Outcome Indicators - Section C'!$A$30:$A$121&amp;'Outcome Indicators - Section C'!$C$30:$C$121,0))&lt;&gt;"",INDEX('Outcome Indicators - Section C'!E$30:E$121,MATCH('Print View'!$A97&amp;'Print View'!$J$81,'Outcome Indicators - Section C'!$A$30:$A$121&amp;'Outcome Indicators - Section C'!$C$30:$C$121,0)),""),"")</f>
        <v/>
      </c>
      <c r="K98" s="568"/>
      <c r="L98" s="569"/>
      <c r="M98" s="570"/>
      <c r="N98" s="312" t="str">
        <f t="array" ref="N98">IFERROR(IF(INDEX('Outcome Indicators - Section C'!E$30:E$121,MATCH('Print View'!$A97&amp;'Print View'!$N$81,'Outcome Indicators - Section C'!$A$30:$A$121&amp;'Outcome Indicators - Section C'!$C$30:$C$121,0))&lt;&gt;"",INDEX('Outcome Indicators - Section C'!E$30:E$121,MATCH('Print View'!$A97&amp;'Print View'!$N$81,'Outcome Indicators - Section C'!$A$30:$A$121&amp;'Outcome Indicators - Section C'!$C$30:$C$121,0)),""),"")</f>
        <v/>
      </c>
      <c r="O98" s="568"/>
      <c r="P98" s="569"/>
      <c r="Q98" s="570"/>
      <c r="R98" s="312" t="str">
        <f t="array" ref="R98">IFERROR(IF(INDEX('Outcome Indicators - Section C'!E$30:E$121,MATCH('Print View'!$A97&amp;'Print View'!$R$81,'Outcome Indicators - Section C'!$A$30:$A$121&amp;'Outcome Indicators - Section C'!$C$30:$C$121,0))&lt;&gt;"",INDEX('Outcome Indicators - Section C'!E$30:E$121,MATCH('Print View'!$A97&amp;'Print View'!$R$81,'Outcome Indicators - Section C'!$A$30:$A$121&amp;'Outcome Indicators - Section C'!$C$30:$C$121,0)),""),"")</f>
        <v/>
      </c>
      <c r="S98" s="568"/>
      <c r="T98" s="569"/>
      <c r="U98" s="570"/>
      <c r="V98" s="312" t="str">
        <f t="array" ref="V98">IFERROR(IF(INDEX('Outcome Indicators - Section C'!E$30:E$121,MATCH('Print View'!$A97&amp;'Print View'!$V$81,'Outcome Indicators - Section C'!$A$30:$A$121&amp;'Outcome Indicators - Section C'!$C$30:$C$121,0))&lt;&gt;"",INDEX('Outcome Indicators - Section C'!E$30:E$121,MATCH('Print View'!$A97&amp;'Print View'!$V$81,'Outcome Indicators - Section C'!$A$30:$A$121&amp;'Outcome Indicators - Section C'!$C$30:$C$121,0)),""),"")</f>
        <v/>
      </c>
      <c r="W98" s="568"/>
      <c r="X98" s="569"/>
      <c r="Y98" s="570"/>
      <c r="Z98" s="312" t="str">
        <f t="array" ref="Z98">IFERROR(IF(INDEX('Outcome Indicators - Section C'!E$30:E$121,MATCH('Print View'!$A97&amp;'Print View'!$Z$81,'Outcome Indicators - Section C'!$A$30:$A$121&amp;'Outcome Indicators - Section C'!$C$30:$C$121,0))&lt;&gt;"",INDEX('Outcome Indicators - Section C'!E$30:E$121,MATCH('Print View'!$A97&amp;'Print View'!$Z$81,'Outcome Indicators - Section C'!$A$30:$A$121&amp;'Outcome Indicators - Section C'!$C$30:$C$121,0)),""),"")</f>
        <v/>
      </c>
      <c r="AA98" s="568"/>
      <c r="AB98" s="569"/>
      <c r="AC98" s="570"/>
      <c r="AD98" s="279"/>
      <c r="AE98" s="262"/>
      <c r="AF98" s="262"/>
      <c r="AG98" s="262"/>
      <c r="AH98" s="262"/>
      <c r="AI98" s="262"/>
      <c r="AJ98" s="263" t="s">
        <v>287</v>
      </c>
    </row>
    <row r="99" spans="1:36" ht="60" customHeight="1" x14ac:dyDescent="0.55000000000000004">
      <c r="A99" s="549">
        <v>9</v>
      </c>
      <c r="B99" s="572" t="str">
        <f>IFERROR(IF(INDEX('Outcome Indicators - Section C'!B$10:B$26,MATCH('Print View'!$A99,'Outcome Indicators - Section C'!$A$10:$A$26,0))&lt;&gt;"",INDEX('Outcome Indicators - Section C'!B$10:B$26,MATCH('Print View'!$A99,'Outcome Indicators - Section C'!$A$10:$A$26,0)),""),"")</f>
        <v/>
      </c>
      <c r="C99" s="572" t="str">
        <f>IFERROR(IF(INDEX('Outcome Indicators - Section C'!C$10:C$26,MATCH('Print View'!$A99,'Outcome Indicators - Section C'!$A$10:$A$26,0))&lt;&gt;"",INDEX('Outcome Indicators - Section C'!C$10:C$26,MATCH('Print View'!$A99,'Outcome Indicators - Section C'!$A$10:$A$26,0)),""),"")</f>
        <v/>
      </c>
      <c r="D99" s="572" t="str">
        <f>IFERROR(IF(INDEX('Outcome Indicators - Section C'!D$10:D$26,MATCH('Print View'!$A99,'Outcome Indicators - Section C'!$A$10:$A$26,0))&lt;&gt;"",INDEX('Outcome Indicators - Section C'!D$10:D$26,MATCH('Print View'!$A99,'Outcome Indicators - Section C'!$A$10:$A$26,0)),""),"")</f>
        <v/>
      </c>
      <c r="E99" s="572" t="str">
        <f>IFERROR(IF(INDEX('Outcome Indicators - Section C'!E$10:E$26,MATCH('Print View'!$A99,'Outcome Indicators - Section C'!$A$10:$A$26,0))&lt;&gt;"",INDEX('Outcome Indicators - Section C'!E$10:E$26,MATCH('Print View'!$A99,'Outcome Indicators - Section C'!$A$10:$A$26,0)),""),"")</f>
        <v/>
      </c>
      <c r="F99" s="572" t="str">
        <f>IFERROR(IF(INDEX('Outcome Indicators - Section C'!F$10:F$26,MATCH('Print View'!$A99,'Outcome Indicators - Section C'!$A$10:$A$26,0))&lt;&gt;"",INDEX('Outcome Indicators - Section C'!F$10:F$26,MATCH('Print View'!$A99,'Outcome Indicators - Section C'!$A$10:$A$26,0)),""),"")</f>
        <v/>
      </c>
      <c r="G99" s="572" t="str">
        <f>IFERROR(IF(INDEX('Outcome Indicators - Section C'!G$10:G$26,MATCH('Print View'!$A99,'Outcome Indicators - Section C'!$A$10:$A$26,0))&lt;&gt;"",INDEX('Outcome Indicators - Section C'!G$10:G$26,MATCH('Print View'!$A99,'Outcome Indicators - Section C'!$A$10:$A$26,0)),""),"")</f>
        <v/>
      </c>
      <c r="H99" s="550" t="str">
        <f>IFERROR(IF(INDEX('Outcome Indicators - Section C'!H$10:H$26,MATCH('Print View'!$A99,'Outcome Indicators - Section C'!$A$10:$A$26,0))&lt;&gt;"",INDEX('Outcome Indicators - Section C'!H$10:H$26,MATCH('Print View'!$A99,'Outcome Indicators - Section C'!$A$10:$A$26,0)),""),"")</f>
        <v/>
      </c>
      <c r="I99" s="558">
        <f>IFERROR(IF(INDEX('Outcome Indicators - Section C'!A$10:A$26,MATCH('Print View'!$A99,'Outcome Indicators - Section C'!$A$10:$A$26,0))&lt;&gt;"",INDEX('Outcome Indicators - Section C'!A$10:A$26,MATCH('Print View'!$A99,'Outcome Indicators - Section C'!$A$10:$A$26,0)),""),"")</f>
        <v>9</v>
      </c>
      <c r="J99" s="284" t="str">
        <f t="array" ref="J99">IFERROR(IF(INDEX('Outcome Indicators - Section C'!D$30:D$121,MATCH('Print View'!$A99&amp;'Print View'!$J$81,'Outcome Indicators - Section C'!$A$30:$A$121&amp;'Outcome Indicators - Section C'!$C$30:$C$121,0))&lt;&gt;"",INDEX('Outcome Indicators - Section C'!D$30:D$121,MATCH('Print View'!$A99&amp;'Print View'!$J$81,'Outcome Indicators - Section C'!$A$30:$A$121&amp;'Outcome Indicators - Section C'!$C$30:$C$121,0)),""),"")</f>
        <v/>
      </c>
      <c r="K99" s="554" t="str">
        <f t="array" ref="K99">IFERROR(IF(INDEX('Outcome Indicators - Section C'!F$30:F$121,MATCH('Print View'!$A99&amp;'Print View'!$J$81,'Outcome Indicators - Section C'!$A$30:$A$121&amp;'Outcome Indicators - Section C'!$C$30:$C$121,0))&lt;&gt;"",INDEX('Outcome Indicators - Section C'!F$30:F$121,MATCH('Print View'!$A99&amp;'Print View'!$J$81,'Outcome Indicators - Section C'!$A$30:$A$121&amp;'Outcome Indicators - Section C'!$C$30:$C$121,0)),""),"")</f>
        <v/>
      </c>
      <c r="L99" s="556" t="str">
        <f t="array" ref="L99">IFERROR(IF(INDEX('Outcome Indicators - Section C'!G$30:G$121,MATCH('Print View'!$A99&amp;'Print View'!$J$81,'Outcome Indicators - Section C'!$A$30:$A$121&amp;'Outcome Indicators - Section C'!$C$30:$C$121,0))&lt;&gt;"",INDEX('Outcome Indicators - Section C'!G$30:G$121,MATCH('Print View'!$A99&amp;'Print View'!$J$81,'Outcome Indicators - Section C'!$A$30:$A$121&amp;'Outcome Indicators - Section C'!$C$30:$C$121,0)),""),"")</f>
        <v/>
      </c>
      <c r="M99" s="558" t="str">
        <f t="array" ref="M99">IFERROR(IF(INDEX('Outcome Indicators - Section C'!H$30:H$121,MATCH('Print View'!$A99&amp;'Print View'!$J$81,'Outcome Indicators - Section C'!$A$30:$A$121&amp;'Outcome Indicators - Section C'!$C$30:$C$121,0))&lt;&gt;"",INDEX('Outcome Indicators - Section C'!H$30:H$121,MATCH('Print View'!$A99&amp;'Print View'!$J$81,'Outcome Indicators - Section C'!$A$30:$A$121&amp;'Outcome Indicators - Section C'!$C$30:$C$121,0)),""),"")</f>
        <v/>
      </c>
      <c r="N99" s="284" t="str">
        <f t="array" ref="N99">IFERROR(IF(INDEX('Outcome Indicators - Section C'!D$30:D$121,MATCH('Print View'!$A99&amp;'Print View'!$N$81,'Outcome Indicators - Section C'!$A$30:$A$121&amp;'Outcome Indicators - Section C'!$C$30:$C$121,0))&lt;&gt;"",INDEX('Outcome Indicators - Section C'!D$30:D$121,MATCH('Print View'!$A99&amp;'Print View'!$N$81,'Outcome Indicators - Section C'!$A$30:$A$121&amp;'Outcome Indicators - Section C'!$C$30:$C$121,0)),""),"")</f>
        <v/>
      </c>
      <c r="O99" s="554" t="str">
        <f t="array" ref="O99">IFERROR(IF(INDEX('Outcome Indicators - Section C'!F$30:F$121,MATCH('Print View'!$A99&amp;'Print View'!$N$81,'Outcome Indicators - Section C'!$A$30:$A$121&amp;'Outcome Indicators - Section C'!$C$30:$C$121,0))&lt;&gt;"",INDEX('Outcome Indicators - Section C'!F$30:F$121,MATCH('Print View'!$A99&amp;'Print View'!$N$81,'Outcome Indicators - Section C'!$A$30:$A$121&amp;'Outcome Indicators - Section C'!$C$30:$C$121,0)),""),"")</f>
        <v/>
      </c>
      <c r="P99" s="556" t="str">
        <f t="array" ref="P99">IFERROR(IF(INDEX('Outcome Indicators - Section C'!G$30:G$121,MATCH('Print View'!$A99&amp;'Print View'!$N$81,'Outcome Indicators - Section C'!$A$30:$A$121&amp;'Outcome Indicators - Section C'!$C$30:$C$121,0))&lt;&gt;"",INDEX('Outcome Indicators - Section C'!G$30:G$121,MATCH('Print View'!$A99&amp;'Print View'!$N$81,'Outcome Indicators - Section C'!$A$30:$A$121&amp;'Outcome Indicators - Section C'!$C$30:$C$121,0)),""),"")</f>
        <v/>
      </c>
      <c r="Q99" s="558" t="str">
        <f t="array" ref="Q99">IFERROR(IF(INDEX('Outcome Indicators - Section C'!H$30:H$121,MATCH('Print View'!$A99&amp;'Print View'!$N$81,'Outcome Indicators - Section C'!$A$30:$A$121&amp;'Outcome Indicators - Section C'!$C$30:$C$121,0))&lt;&gt;"",INDEX('Outcome Indicators - Section C'!H$30:H$121,MATCH('Print View'!$A99&amp;'Print View'!$N$81,'Outcome Indicators - Section C'!$A$30:$A$121&amp;'Outcome Indicators - Section C'!$C$30:$C$121,0)),""),"")</f>
        <v/>
      </c>
      <c r="R99" s="284" t="str">
        <f t="array" ref="R99">IFERROR(IF(INDEX('Outcome Indicators - Section C'!D$30:D$121,MATCH('Print View'!$A99&amp;'Print View'!$R$81,'Outcome Indicators - Section C'!$A$30:$A$121&amp;'Outcome Indicators - Section C'!$C$30:$C$121,0))&lt;&gt;"",INDEX('Outcome Indicators - Section C'!D$30:D$121,MATCH('Print View'!$A99&amp;'Print View'!$R$81,'Outcome Indicators - Section C'!$A$30:$A$121&amp;'Outcome Indicators - Section C'!$C$30:$C$121,0)),""),"")</f>
        <v/>
      </c>
      <c r="S99" s="554" t="str">
        <f t="array" ref="S99">IFERROR(IF(INDEX('Outcome Indicators - Section C'!F$30:F$121,MATCH('Print View'!$A99&amp;'Print View'!$R$81,'Outcome Indicators - Section C'!$A$30:$A$121&amp;'Outcome Indicators - Section C'!$C$30:$C$121,0))&lt;&gt;"",INDEX('Outcome Indicators - Section C'!F$30:F$121,MATCH('Print View'!$A99&amp;'Print View'!$R$81,'Outcome Indicators - Section C'!$A$30:$A$121&amp;'Outcome Indicators - Section C'!$C$30:$C$121,0)),""),"")</f>
        <v/>
      </c>
      <c r="T99" s="556" t="str">
        <f t="array" ref="T99">IFERROR(IF(INDEX('Outcome Indicators - Section C'!G$30:G$121,MATCH('Print View'!$A99&amp;'Print View'!$R$81,'Outcome Indicators - Section C'!$A$30:$A$121&amp;'Outcome Indicators - Section C'!$C$30:$C$121,0))&lt;&gt;"",INDEX('Outcome Indicators - Section C'!G$30:G$121,MATCH('Print View'!$A99&amp;'Print View'!$R$81,'Outcome Indicators - Section C'!$A$30:$A$121&amp;'Outcome Indicators - Section C'!$C$30:$C$121,0)),""),"")</f>
        <v/>
      </c>
      <c r="U99" s="558" t="str">
        <f t="array" ref="U99">IFERROR(IF(INDEX('Outcome Indicators - Section C'!H$30:H$121,MATCH('Print View'!$A99&amp;'Print View'!$R$81,'Outcome Indicators - Section C'!$A$30:$A$121&amp;'Outcome Indicators - Section C'!$C$30:$C$121,0))&lt;&gt;"",INDEX('Outcome Indicators - Section C'!H$30:H$121,MATCH('Print View'!$A99&amp;'Print View'!$R$81,'Outcome Indicators - Section C'!$A$30:$A$121&amp;'Outcome Indicators - Section C'!$C$30:$C$121,0)),""),"")</f>
        <v/>
      </c>
      <c r="V99" s="284" t="str">
        <f t="array" ref="V99">IFERROR(IF(INDEX('Outcome Indicators - Section C'!D$30:D$121,MATCH('Print View'!$A99&amp;'Print View'!$V$81,'Outcome Indicators - Section C'!$A$30:$A$121&amp;'Outcome Indicators - Section C'!$C$30:$C$121,0))&lt;&gt;"",INDEX('Outcome Indicators - Section C'!D$30:D$121,MATCH('Print View'!$A99&amp;'Print View'!$V$81,'Outcome Indicators - Section C'!$A$30:$A$121&amp;'Outcome Indicators - Section C'!$C$30:$C$121,0)),""),"")</f>
        <v/>
      </c>
      <c r="W99" s="554" t="str">
        <f t="array" ref="W99">IFERROR(IF(INDEX('Outcome Indicators - Section C'!F$30:F$121,MATCH('Print View'!$A99&amp;'Print View'!$V$81,'Outcome Indicators - Section C'!$A$30:$A$121&amp;'Outcome Indicators - Section C'!$C$30:$C$121,0))&lt;&gt;"",INDEX('Outcome Indicators - Section C'!F$30:F$121,MATCH('Print View'!$A99&amp;'Print View'!$V$81,'Outcome Indicators - Section C'!$A$30:$A$121&amp;'Outcome Indicators - Section C'!$C$30:$C$121,0)),""),"")</f>
        <v/>
      </c>
      <c r="X99" s="556" t="str">
        <f t="array" ref="X99">IFERROR(IF(INDEX('Outcome Indicators - Section C'!G$30:G$121,MATCH('Print View'!$A99&amp;'Print View'!$V$81,'Outcome Indicators - Section C'!$A$30:$A$121&amp;'Outcome Indicators - Section C'!$C$30:$C$121,0))&lt;&gt;"",INDEX('Outcome Indicators - Section C'!G$30:G$121,MATCH('Print View'!$A99&amp;'Print View'!$V$81,'Outcome Indicators - Section C'!$A$30:$A$121&amp;'Outcome Indicators - Section C'!$C$30:$C$121,0)),""),"")</f>
        <v/>
      </c>
      <c r="Y99" s="558" t="str">
        <f t="array" ref="Y99">IFERROR(IF(INDEX('Outcome Indicators - Section C'!H$30:H$121,MATCH('Print View'!$A99&amp;'Print View'!$V$81,'Outcome Indicators - Section C'!$A$30:$A$121&amp;'Outcome Indicators - Section C'!$C$30:$C$121,0))&lt;&gt;"",INDEX('Outcome Indicators - Section C'!H$30:H$121,MATCH('Print View'!$A99&amp;'Print View'!$V$81,'Outcome Indicators - Section C'!$A$30:$A$121&amp;'Outcome Indicators - Section C'!$C$30:$C$121,0)),""),"")</f>
        <v/>
      </c>
      <c r="Z99" s="284" t="str">
        <f t="array" ref="Z99">IFERROR(IF(INDEX('Outcome Indicators - Section C'!D$30:D$121,MATCH('Print View'!$A99&amp;'Print View'!$Z$81,'Outcome Indicators - Section C'!$A$30:$A$121&amp;'Outcome Indicators - Section C'!$C$30:$C$121,0))&lt;&gt;"",INDEX('Outcome Indicators - Section C'!D$30:D$121,MATCH('Print View'!$A99&amp;'Print View'!$Z$81,'Outcome Indicators - Section C'!$A$30:$A$121&amp;'Outcome Indicators - Section C'!$C$30:$C$121,0)),""),"")</f>
        <v/>
      </c>
      <c r="AA99" s="554" t="str">
        <f t="array" ref="AA99">IFERROR(IF(INDEX('Outcome Indicators - Section C'!F$30:F$121,MATCH('Print View'!$A99&amp;'Print View'!$Z$81,'Outcome Indicators - Section C'!$A$30:$A$121&amp;'Outcome Indicators - Section C'!$C$30:$C$121,0))&lt;&gt;"",INDEX('Outcome Indicators - Section C'!F$30:F$121,MATCH('Print View'!$A99&amp;'Print View'!$Z$81,'Outcome Indicators - Section C'!$A$30:$A$121&amp;'Outcome Indicators - Section C'!$C$30:$C$121,0)),""),"")</f>
        <v/>
      </c>
      <c r="AB99" s="556" t="str">
        <f t="array" ref="AB99">IFERROR(IF(INDEX('Outcome Indicators - Section C'!G$30:G$121,MATCH('Print View'!$A99&amp;'Print View'!$Z$81,'Outcome Indicators - Section C'!$A$30:$A$121&amp;'Outcome Indicators - Section C'!$C$30:$C$121,0))&lt;&gt;"",INDEX('Outcome Indicators - Section C'!G$30:G$121,MATCH('Print View'!$A99&amp;'Print View'!$Z$81,'Outcome Indicators - Section C'!$A$30:$A$121&amp;'Outcome Indicators - Section C'!$C$30:$C$121,0)),""),"")</f>
        <v/>
      </c>
      <c r="AC99" s="558" t="str">
        <f t="array" ref="AC99">IFERROR(IF(INDEX('Outcome Indicators - Section C'!H$30:H$121,MATCH('Print View'!$A99&amp;'Print View'!$Z$81,'Outcome Indicators - Section C'!$A$30:$A$121&amp;'Outcome Indicators - Section C'!$C$30:$C$121,0))&lt;&gt;"",INDEX('Outcome Indicators - Section C'!H$30:H$121,MATCH('Print View'!$A99&amp;'Print View'!$Z$81,'Outcome Indicators - Section C'!$A$30:$A$121&amp;'Outcome Indicators - Section C'!$C$30:$C$121,0)),""),"")</f>
        <v/>
      </c>
      <c r="AD99" s="276"/>
      <c r="AE99" s="256"/>
      <c r="AF99" s="256"/>
      <c r="AG99" s="256"/>
      <c r="AH99" s="256"/>
      <c r="AI99" s="267"/>
      <c r="AJ99" s="571" t="s">
        <v>287</v>
      </c>
    </row>
    <row r="100" spans="1:36" ht="60" customHeight="1" x14ac:dyDescent="0.3">
      <c r="A100" s="549"/>
      <c r="B100" s="573"/>
      <c r="C100" s="573"/>
      <c r="D100" s="573"/>
      <c r="E100" s="573"/>
      <c r="F100" s="573"/>
      <c r="G100" s="573"/>
      <c r="H100" s="551"/>
      <c r="I100" s="559"/>
      <c r="J100" s="285" t="str">
        <f t="array" ref="J100">IFERROR(IF(INDEX('Outcome Indicators - Section C'!E$30:E$121,MATCH('Print View'!$A99&amp;'Print View'!$J$81,'Outcome Indicators - Section C'!$A$30:$A$121&amp;'Outcome Indicators - Section C'!$C$30:$C$121,0))&lt;&gt;"",INDEX('Outcome Indicators - Section C'!E$30:E$121,MATCH('Print View'!$A99&amp;'Print View'!$J$81,'Outcome Indicators - Section C'!$A$30:$A$121&amp;'Outcome Indicators - Section C'!$C$30:$C$121,0)),""),"")</f>
        <v/>
      </c>
      <c r="K100" s="555"/>
      <c r="L100" s="557"/>
      <c r="M100" s="559"/>
      <c r="N100" s="285" t="str">
        <f t="array" ref="N100">IFERROR(IF(INDEX('Outcome Indicators - Section C'!E$30:E$121,MATCH('Print View'!$A99&amp;'Print View'!$N$81,'Outcome Indicators - Section C'!$A$30:$A$121&amp;'Outcome Indicators - Section C'!$C$30:$C$121,0))&lt;&gt;"",INDEX('Outcome Indicators - Section C'!E$30:E$121,MATCH('Print View'!$A99&amp;'Print View'!$N$81,'Outcome Indicators - Section C'!$A$30:$A$121&amp;'Outcome Indicators - Section C'!$C$30:$C$121,0)),""),"")</f>
        <v/>
      </c>
      <c r="O100" s="555"/>
      <c r="P100" s="557"/>
      <c r="Q100" s="559"/>
      <c r="R100" s="285" t="str">
        <f t="array" ref="R100">IFERROR(IF(INDEX('Outcome Indicators - Section C'!E$30:E$121,MATCH('Print View'!$A99&amp;'Print View'!$R$81,'Outcome Indicators - Section C'!$A$30:$A$121&amp;'Outcome Indicators - Section C'!$C$30:$C$121,0))&lt;&gt;"",INDEX('Outcome Indicators - Section C'!E$30:E$121,MATCH('Print View'!$A99&amp;'Print View'!$R$81,'Outcome Indicators - Section C'!$A$30:$A$121&amp;'Outcome Indicators - Section C'!$C$30:$C$121,0)),""),"")</f>
        <v/>
      </c>
      <c r="S100" s="555"/>
      <c r="T100" s="557"/>
      <c r="U100" s="559"/>
      <c r="V100" s="285" t="str">
        <f t="array" ref="V100">IFERROR(IF(INDEX('Outcome Indicators - Section C'!E$30:E$121,MATCH('Print View'!$A99&amp;'Print View'!$V$81,'Outcome Indicators - Section C'!$A$30:$A$121&amp;'Outcome Indicators - Section C'!$C$30:$C$121,0))&lt;&gt;"",INDEX('Outcome Indicators - Section C'!E$30:E$121,MATCH('Print View'!$A99&amp;'Print View'!$V$81,'Outcome Indicators - Section C'!$A$30:$A$121&amp;'Outcome Indicators - Section C'!$C$30:$C$121,0)),""),"")</f>
        <v/>
      </c>
      <c r="W100" s="555"/>
      <c r="X100" s="557"/>
      <c r="Y100" s="559"/>
      <c r="Z100" s="285" t="str">
        <f t="array" ref="Z100">IFERROR(IF(INDEX('Outcome Indicators - Section C'!E$30:E$121,MATCH('Print View'!$A99&amp;'Print View'!$Z$81,'Outcome Indicators - Section C'!$A$30:$A$121&amp;'Outcome Indicators - Section C'!$C$30:$C$121,0))&lt;&gt;"",INDEX('Outcome Indicators - Section C'!E$30:E$121,MATCH('Print View'!$A99&amp;'Print View'!$Z$81,'Outcome Indicators - Section C'!$A$30:$A$121&amp;'Outcome Indicators - Section C'!$C$30:$C$121,0)),""),"")</f>
        <v/>
      </c>
      <c r="AA100" s="555"/>
      <c r="AB100" s="557"/>
      <c r="AC100" s="559"/>
      <c r="AD100" s="277"/>
      <c r="AE100" s="258"/>
      <c r="AF100" s="258"/>
      <c r="AG100" s="258"/>
      <c r="AH100" s="258"/>
      <c r="AI100" s="267"/>
      <c r="AJ100" s="571"/>
    </row>
    <row r="101" spans="1:36" ht="60" customHeight="1" x14ac:dyDescent="0.55000000000000004">
      <c r="A101" s="560">
        <v>10</v>
      </c>
      <c r="B101" s="564" t="str">
        <f>IFERROR(IF(INDEX('Outcome Indicators - Section C'!B$10:B$26,MATCH('Print View'!$A101,'Outcome Indicators - Section C'!$A$10:$A$26,0))&lt;&gt;"",INDEX('Outcome Indicators - Section C'!B$10:B$26,MATCH('Print View'!$A101,'Outcome Indicators - Section C'!$A$10:$A$26,0)),""),"")</f>
        <v/>
      </c>
      <c r="C101" s="564" t="str">
        <f>IFERROR(IF(INDEX('Outcome Indicators - Section C'!C$10:C$26,MATCH('Print View'!$A101,'Outcome Indicators - Section C'!$A$10:$A$26,0))&lt;&gt;"",INDEX('Outcome Indicators - Section C'!C$10:C$26,MATCH('Print View'!$A101,'Outcome Indicators - Section C'!$A$10:$A$26,0)),""),"")</f>
        <v/>
      </c>
      <c r="D101" s="564" t="str">
        <f>IFERROR(IF(INDEX('Outcome Indicators - Section C'!D$10:D$26,MATCH('Print View'!$A101,'Outcome Indicators - Section C'!$A$10:$A$26,0))&lt;&gt;"",INDEX('Outcome Indicators - Section C'!D$10:D$26,MATCH('Print View'!$A101,'Outcome Indicators - Section C'!$A$10:$A$26,0)),""),"")</f>
        <v/>
      </c>
      <c r="E101" s="564" t="str">
        <f>IFERROR(IF(INDEX('Outcome Indicators - Section C'!E$10:E$26,MATCH('Print View'!$A101,'Outcome Indicators - Section C'!$A$10:$A$26,0))&lt;&gt;"",INDEX('Outcome Indicators - Section C'!E$10:E$26,MATCH('Print View'!$A101,'Outcome Indicators - Section C'!$A$10:$A$26,0)),""),"")</f>
        <v/>
      </c>
      <c r="F101" s="564" t="str">
        <f>IFERROR(IF(INDEX('Outcome Indicators - Section C'!F$10:F$26,MATCH('Print View'!$A101,'Outcome Indicators - Section C'!$A$10:$A$26,0))&lt;&gt;"",INDEX('Outcome Indicators - Section C'!F$10:F$26,MATCH('Print View'!$A101,'Outcome Indicators - Section C'!$A$10:$A$26,0)),""),"")</f>
        <v/>
      </c>
      <c r="G101" s="564" t="str">
        <f>IFERROR(IF(INDEX('Outcome Indicators - Section C'!G$10:G$26,MATCH('Print View'!$A101,'Outcome Indicators - Section C'!$A$10:$A$26,0))&lt;&gt;"",INDEX('Outcome Indicators - Section C'!G$10:G$26,MATCH('Print View'!$A101,'Outcome Indicators - Section C'!$A$10:$A$26,0)),""),"")</f>
        <v/>
      </c>
      <c r="H101" s="564" t="str">
        <f>IFERROR(IF(INDEX('Outcome Indicators - Section C'!H$10:H$26,MATCH('Print View'!$A101,'Outcome Indicators - Section C'!$A$10:$A$26,0))&lt;&gt;"",INDEX('Outcome Indicators - Section C'!H$10:H$26,MATCH('Print View'!$A101,'Outcome Indicators - Section C'!$A$10:$A$26,0)),""),"")</f>
        <v/>
      </c>
      <c r="I101" s="566">
        <f>IFERROR(IF(INDEX('Outcome Indicators - Section C'!A$10:A$26,MATCH('Print View'!$A101,'Outcome Indicators - Section C'!$A$10:$A$26,0))&lt;&gt;"",INDEX('Outcome Indicators - Section C'!A$10:A$26,MATCH('Print View'!$A101,'Outcome Indicators - Section C'!$A$10:$A$26,0)),""),"")</f>
        <v>10</v>
      </c>
      <c r="J101" s="311" t="str">
        <f t="array" ref="J101">IFERROR(IF(INDEX('Outcome Indicators - Section C'!D$30:D$121,MATCH('Print View'!$A101&amp;'Print View'!$J$81,'Outcome Indicators - Section C'!$A$30:$A$121&amp;'Outcome Indicators - Section C'!$C$30:$C$121,0))&lt;&gt;"",INDEX('Outcome Indicators - Section C'!D$30:D$121,MATCH('Print View'!$A101&amp;'Print View'!$J$81,'Outcome Indicators - Section C'!$A$30:$A$121&amp;'Outcome Indicators - Section C'!$C$30:$C$121,0)),""),"")</f>
        <v/>
      </c>
      <c r="K101" s="543" t="str">
        <f t="array" ref="K101">IFERROR(IF(INDEX('Outcome Indicators - Section C'!F$30:F$121,MATCH('Print View'!$A101&amp;'Print View'!$J$81,'Outcome Indicators - Section C'!$A$30:$A$121&amp;'Outcome Indicators - Section C'!$C$30:$C$121,0))&lt;&gt;"",INDEX('Outcome Indicators - Section C'!F$30:F$121,MATCH('Print View'!$A101&amp;'Print View'!$J$81,'Outcome Indicators - Section C'!$A$30:$A$121&amp;'Outcome Indicators - Section C'!$C$30:$C$121,0)),""),"")</f>
        <v/>
      </c>
      <c r="L101" s="545" t="str">
        <f t="array" ref="L101">IFERROR(IF(INDEX('Outcome Indicators - Section C'!G$30:G$121,MATCH('Print View'!$A101&amp;'Print View'!$J$81,'Outcome Indicators - Section C'!$A$30:$A$121&amp;'Outcome Indicators - Section C'!$C$30:$C$121,0))&lt;&gt;"",INDEX('Outcome Indicators - Section C'!G$30:G$121,MATCH('Print View'!$A101&amp;'Print View'!$J$81,'Outcome Indicators - Section C'!$A$30:$A$121&amp;'Outcome Indicators - Section C'!$C$30:$C$121,0)),""),"")</f>
        <v/>
      </c>
      <c r="M101" s="541" t="str">
        <f t="array" ref="M101">IFERROR(IF(INDEX('Outcome Indicators - Section C'!H$30:H$121,MATCH('Print View'!$A101&amp;'Print View'!$J$81,'Outcome Indicators - Section C'!$A$30:$A$121&amp;'Outcome Indicators - Section C'!$C$30:$C$121,0))&lt;&gt;"",INDEX('Outcome Indicators - Section C'!H$30:H$121,MATCH('Print View'!$A101&amp;'Print View'!$J$81,'Outcome Indicators - Section C'!$A$30:$A$121&amp;'Outcome Indicators - Section C'!$C$30:$C$121,0)),""),"")</f>
        <v/>
      </c>
      <c r="N101" s="311" t="str">
        <f t="array" ref="N101">IFERROR(IF(INDEX('Outcome Indicators - Section C'!D$30:D$121,MATCH('Print View'!$A101&amp;'Print View'!$N$81,'Outcome Indicators - Section C'!$A$30:$A$121&amp;'Outcome Indicators - Section C'!$C$30:$C$121,0))&lt;&gt;"",INDEX('Outcome Indicators - Section C'!D$30:D$121,MATCH('Print View'!$A101&amp;'Print View'!$N$81,'Outcome Indicators - Section C'!$A$30:$A$121&amp;'Outcome Indicators - Section C'!$C$30:$C$121,0)),""),"")</f>
        <v/>
      </c>
      <c r="O101" s="543" t="str">
        <f t="array" ref="O101">IFERROR(IF(INDEX('Outcome Indicators - Section C'!F$30:F$121,MATCH('Print View'!$A101&amp;'Print View'!$N$81,'Outcome Indicators - Section C'!$A$30:$A$121&amp;'Outcome Indicators - Section C'!$C$30:$C$121,0))&lt;&gt;"",INDEX('Outcome Indicators - Section C'!F$30:F$121,MATCH('Print View'!$A101&amp;'Print View'!$N$81,'Outcome Indicators - Section C'!$A$30:$A$121&amp;'Outcome Indicators - Section C'!$C$30:$C$121,0)),""),"")</f>
        <v/>
      </c>
      <c r="P101" s="545" t="str">
        <f t="array" ref="P101">IFERROR(IF(INDEX('Outcome Indicators - Section C'!G$30:G$121,MATCH('Print View'!$A101&amp;'Print View'!$N$81,'Outcome Indicators - Section C'!$A$30:$A$121&amp;'Outcome Indicators - Section C'!$C$30:$C$121,0))&lt;&gt;"",INDEX('Outcome Indicators - Section C'!G$30:G$121,MATCH('Print View'!$A101&amp;'Print View'!$N$81,'Outcome Indicators - Section C'!$A$30:$A$121&amp;'Outcome Indicators - Section C'!$C$30:$C$121,0)),""),"")</f>
        <v/>
      </c>
      <c r="Q101" s="541" t="str">
        <f t="array" ref="Q101">IFERROR(IF(INDEX('Outcome Indicators - Section C'!H$30:H$121,MATCH('Print View'!$A101&amp;'Print View'!$N$81,'Outcome Indicators - Section C'!$A$30:$A$121&amp;'Outcome Indicators - Section C'!$C$30:$C$121,0))&lt;&gt;"",INDEX('Outcome Indicators - Section C'!H$30:H$121,MATCH('Print View'!$A101&amp;'Print View'!$N$81,'Outcome Indicators - Section C'!$A$30:$A$121&amp;'Outcome Indicators - Section C'!$C$30:$C$121,0)),""),"")</f>
        <v/>
      </c>
      <c r="R101" s="311" t="str">
        <f t="array" ref="R101">IFERROR(IF(INDEX('Outcome Indicators - Section C'!D$30:D$121,MATCH('Print View'!$A101&amp;'Print View'!$R$81,'Outcome Indicators - Section C'!$A$30:$A$121&amp;'Outcome Indicators - Section C'!$C$30:$C$121,0))&lt;&gt;"",INDEX('Outcome Indicators - Section C'!D$30:D$121,MATCH('Print View'!$A101&amp;'Print View'!$R$81,'Outcome Indicators - Section C'!$A$30:$A$121&amp;'Outcome Indicators - Section C'!$C$30:$C$121,0)),""),"")</f>
        <v/>
      </c>
      <c r="S101" s="543" t="str">
        <f t="array" ref="S101">IFERROR(IF(INDEX('Outcome Indicators - Section C'!F$30:F$121,MATCH('Print View'!$A101&amp;'Print View'!$R$81,'Outcome Indicators - Section C'!$A$30:$A$121&amp;'Outcome Indicators - Section C'!$C$30:$C$121,0))&lt;&gt;"",INDEX('Outcome Indicators - Section C'!F$30:F$121,MATCH('Print View'!$A101&amp;'Print View'!$R$81,'Outcome Indicators - Section C'!$A$30:$A$121&amp;'Outcome Indicators - Section C'!$C$30:$C$121,0)),""),"")</f>
        <v/>
      </c>
      <c r="T101" s="545" t="str">
        <f t="array" ref="T101">IFERROR(IF(INDEX('Outcome Indicators - Section C'!G$30:G$121,MATCH('Print View'!$A101&amp;'Print View'!$R$81,'Outcome Indicators - Section C'!$A$30:$A$121&amp;'Outcome Indicators - Section C'!$C$30:$C$121,0))&lt;&gt;"",INDEX('Outcome Indicators - Section C'!G$30:G$121,MATCH('Print View'!$A101&amp;'Print View'!$R$81,'Outcome Indicators - Section C'!$A$30:$A$121&amp;'Outcome Indicators - Section C'!$C$30:$C$121,0)),""),"")</f>
        <v/>
      </c>
      <c r="U101" s="541" t="str">
        <f t="array" ref="U101">IFERROR(IF(INDEX('Outcome Indicators - Section C'!H$30:H$121,MATCH('Print View'!$A101&amp;'Print View'!$R$81,'Outcome Indicators - Section C'!$A$30:$A$121&amp;'Outcome Indicators - Section C'!$C$30:$C$121,0))&lt;&gt;"",INDEX('Outcome Indicators - Section C'!H$30:H$121,MATCH('Print View'!$A101&amp;'Print View'!$R$81,'Outcome Indicators - Section C'!$A$30:$A$121&amp;'Outcome Indicators - Section C'!$C$30:$C$121,0)),""),"")</f>
        <v/>
      </c>
      <c r="V101" s="311" t="str">
        <f t="array" ref="V101">IFERROR(IF(INDEX('Outcome Indicators - Section C'!D$30:D$121,MATCH('Print View'!$A101&amp;'Print View'!$V$81,'Outcome Indicators - Section C'!$A$30:$A$121&amp;'Outcome Indicators - Section C'!$C$30:$C$121,0))&lt;&gt;"",INDEX('Outcome Indicators - Section C'!D$30:D$121,MATCH('Print View'!$A101&amp;'Print View'!$V$81,'Outcome Indicators - Section C'!$A$30:$A$121&amp;'Outcome Indicators - Section C'!$C$30:$C$121,0)),""),"")</f>
        <v/>
      </c>
      <c r="W101" s="543" t="str">
        <f t="array" ref="W101">IFERROR(IF(INDEX('Outcome Indicators - Section C'!F$30:F$121,MATCH('Print View'!$A101&amp;'Print View'!$V$81,'Outcome Indicators - Section C'!$A$30:$A$121&amp;'Outcome Indicators - Section C'!$C$30:$C$121,0))&lt;&gt;"",INDEX('Outcome Indicators - Section C'!F$30:F$121,MATCH('Print View'!$A101&amp;'Print View'!$V$81,'Outcome Indicators - Section C'!$A$30:$A$121&amp;'Outcome Indicators - Section C'!$C$30:$C$121,0)),""),"")</f>
        <v/>
      </c>
      <c r="X101" s="545" t="str">
        <f t="array" ref="X101">IFERROR(IF(INDEX('Outcome Indicators - Section C'!G$30:G$121,MATCH('Print View'!$A101&amp;'Print View'!$V$81,'Outcome Indicators - Section C'!$A$30:$A$121&amp;'Outcome Indicators - Section C'!$C$30:$C$121,0))&lt;&gt;"",INDEX('Outcome Indicators - Section C'!G$30:G$121,MATCH('Print View'!$A101&amp;'Print View'!$V$81,'Outcome Indicators - Section C'!$A$30:$A$121&amp;'Outcome Indicators - Section C'!$C$30:$C$121,0)),""),"")</f>
        <v/>
      </c>
      <c r="Y101" s="541" t="str">
        <f t="array" ref="Y101">IFERROR(IF(INDEX('Outcome Indicators - Section C'!H$30:H$121,MATCH('Print View'!$A101&amp;'Print View'!$V$81,'Outcome Indicators - Section C'!$A$30:$A$121&amp;'Outcome Indicators - Section C'!$C$30:$C$121,0))&lt;&gt;"",INDEX('Outcome Indicators - Section C'!H$30:H$121,MATCH('Print View'!$A101&amp;'Print View'!$V$81,'Outcome Indicators - Section C'!$A$30:$A$121&amp;'Outcome Indicators - Section C'!$C$30:$C$121,0)),""),"")</f>
        <v/>
      </c>
      <c r="Z101" s="311" t="str">
        <f t="array" ref="Z101">IFERROR(IF(INDEX('Outcome Indicators - Section C'!D$30:D$121,MATCH('Print View'!$A101&amp;'Print View'!$Z$81,'Outcome Indicators - Section C'!$A$30:$A$121&amp;'Outcome Indicators - Section C'!$C$30:$C$121,0))&lt;&gt;"",INDEX('Outcome Indicators - Section C'!D$30:D$121,MATCH('Print View'!$A101&amp;'Print View'!$Z$81,'Outcome Indicators - Section C'!$A$30:$A$121&amp;'Outcome Indicators - Section C'!$C$30:$C$121,0)),""),"")</f>
        <v/>
      </c>
      <c r="AA101" s="543" t="str">
        <f t="array" ref="AA101">IFERROR(IF(INDEX('Outcome Indicators - Section C'!F$30:F$121,MATCH('Print View'!$A101&amp;'Print View'!$Z$81,'Outcome Indicators - Section C'!$A$30:$A$121&amp;'Outcome Indicators - Section C'!$C$30:$C$121,0))&lt;&gt;"",INDEX('Outcome Indicators - Section C'!F$30:F$121,MATCH('Print View'!$A101&amp;'Print View'!$Z$81,'Outcome Indicators - Section C'!$A$30:$A$121&amp;'Outcome Indicators - Section C'!$C$30:$C$121,0)),""),"")</f>
        <v/>
      </c>
      <c r="AB101" s="545" t="str">
        <f t="array" ref="AB101">IFERROR(IF(INDEX('Outcome Indicators - Section C'!G$30:G$121,MATCH('Print View'!$A101&amp;'Print View'!$Z$81,'Outcome Indicators - Section C'!$A$30:$A$121&amp;'Outcome Indicators - Section C'!$C$30:$C$121,0))&lt;&gt;"",INDEX('Outcome Indicators - Section C'!G$30:G$121,MATCH('Print View'!$A101&amp;'Print View'!$Z$81,'Outcome Indicators - Section C'!$A$30:$A$121&amp;'Outcome Indicators - Section C'!$C$30:$C$121,0)),""),"")</f>
        <v/>
      </c>
      <c r="AC101" s="541" t="str">
        <f t="array" ref="AC101">IFERROR(IF(INDEX('Outcome Indicators - Section C'!H$30:H$121,MATCH('Print View'!$A101&amp;'Print View'!$Z$81,'Outcome Indicators - Section C'!$A$30:$A$121&amp;'Outcome Indicators - Section C'!$C$30:$C$121,0))&lt;&gt;"",INDEX('Outcome Indicators - Section C'!H$30:H$121,MATCH('Print View'!$A101&amp;'Print View'!$Z$81,'Outcome Indicators - Section C'!$A$30:$A$121&amp;'Outcome Indicators - Section C'!$C$30:$C$121,0)),""),"")</f>
        <v/>
      </c>
      <c r="AD101" s="278"/>
      <c r="AE101" s="260"/>
      <c r="AF101" s="260"/>
      <c r="AG101" s="260"/>
      <c r="AH101" s="260"/>
      <c r="AI101" s="260"/>
      <c r="AJ101" s="261"/>
    </row>
    <row r="102" spans="1:36" ht="60" customHeight="1" x14ac:dyDescent="0.3">
      <c r="A102" s="560"/>
      <c r="B102" s="565"/>
      <c r="C102" s="565"/>
      <c r="D102" s="565"/>
      <c r="E102" s="565"/>
      <c r="F102" s="565"/>
      <c r="G102" s="565"/>
      <c r="H102" s="565"/>
      <c r="I102" s="567"/>
      <c r="J102" s="312" t="str">
        <f t="array" ref="J102">IFERROR(IF(INDEX('Outcome Indicators - Section C'!E$30:E$121,MATCH('Print View'!$A101&amp;'Print View'!$J$81,'Outcome Indicators - Section C'!$A$30:$A$121&amp;'Outcome Indicators - Section C'!$C$30:$C$121,0))&lt;&gt;"",INDEX('Outcome Indicators - Section C'!E$30:E$121,MATCH('Print View'!$A101&amp;'Print View'!$J$81,'Outcome Indicators - Section C'!$A$30:$A$121&amp;'Outcome Indicators - Section C'!$C$30:$C$121,0)),""),"")</f>
        <v/>
      </c>
      <c r="K102" s="568"/>
      <c r="L102" s="569"/>
      <c r="M102" s="570"/>
      <c r="N102" s="312" t="str">
        <f t="array" ref="N102">IFERROR(IF(INDEX('Outcome Indicators - Section C'!E$30:E$121,MATCH('Print View'!$A101&amp;'Print View'!$N$81,'Outcome Indicators - Section C'!$A$30:$A$121&amp;'Outcome Indicators - Section C'!$C$30:$C$121,0))&lt;&gt;"",INDEX('Outcome Indicators - Section C'!E$30:E$121,MATCH('Print View'!$A101&amp;'Print View'!$N$81,'Outcome Indicators - Section C'!$A$30:$A$121&amp;'Outcome Indicators - Section C'!$C$30:$C$121,0)),""),"")</f>
        <v/>
      </c>
      <c r="O102" s="568"/>
      <c r="P102" s="569"/>
      <c r="Q102" s="570"/>
      <c r="R102" s="312" t="str">
        <f t="array" ref="R102">IFERROR(IF(INDEX('Outcome Indicators - Section C'!E$30:E$121,MATCH('Print View'!$A101&amp;'Print View'!$R$81,'Outcome Indicators - Section C'!$A$30:$A$121&amp;'Outcome Indicators - Section C'!$C$30:$C$121,0))&lt;&gt;"",INDEX('Outcome Indicators - Section C'!E$30:E$121,MATCH('Print View'!$A101&amp;'Print View'!$R$81,'Outcome Indicators - Section C'!$A$30:$A$121&amp;'Outcome Indicators - Section C'!$C$30:$C$121,0)),""),"")</f>
        <v/>
      </c>
      <c r="S102" s="568"/>
      <c r="T102" s="569"/>
      <c r="U102" s="570"/>
      <c r="V102" s="312" t="str">
        <f t="array" ref="V102">IFERROR(IF(INDEX('Outcome Indicators - Section C'!E$30:E$121,MATCH('Print View'!$A101&amp;'Print View'!$V$81,'Outcome Indicators - Section C'!$A$30:$A$121&amp;'Outcome Indicators - Section C'!$C$30:$C$121,0))&lt;&gt;"",INDEX('Outcome Indicators - Section C'!E$30:E$121,MATCH('Print View'!$A101&amp;'Print View'!$V$81,'Outcome Indicators - Section C'!$A$30:$A$121&amp;'Outcome Indicators - Section C'!$C$30:$C$121,0)),""),"")</f>
        <v/>
      </c>
      <c r="W102" s="568"/>
      <c r="X102" s="569"/>
      <c r="Y102" s="570"/>
      <c r="Z102" s="312" t="str">
        <f t="array" ref="Z102">IFERROR(IF(INDEX('Outcome Indicators - Section C'!E$30:E$121,MATCH('Print View'!$A101&amp;'Print View'!$Z$81,'Outcome Indicators - Section C'!$A$30:$A$121&amp;'Outcome Indicators - Section C'!$C$30:$C$121,0))&lt;&gt;"",INDEX('Outcome Indicators - Section C'!E$30:E$121,MATCH('Print View'!$A101&amp;'Print View'!$Z$81,'Outcome Indicators - Section C'!$A$30:$A$121&amp;'Outcome Indicators - Section C'!$C$30:$C$121,0)),""),"")</f>
        <v/>
      </c>
      <c r="AA102" s="568"/>
      <c r="AB102" s="569"/>
      <c r="AC102" s="570"/>
      <c r="AD102" s="279"/>
      <c r="AE102" s="262"/>
      <c r="AF102" s="262"/>
      <c r="AG102" s="262"/>
      <c r="AH102" s="262"/>
      <c r="AI102" s="262"/>
      <c r="AJ102" s="263"/>
    </row>
    <row r="103" spans="1:36" ht="60" customHeight="1" x14ac:dyDescent="0.55000000000000004">
      <c r="A103" s="549">
        <v>11</v>
      </c>
      <c r="B103" s="572" t="str">
        <f>IFERROR(IF(INDEX('Outcome Indicators - Section C'!B$10:B$26,MATCH('Print View'!$A103,'Outcome Indicators - Section C'!$A$10:$A$26,0))&lt;&gt;"",INDEX('Outcome Indicators - Section C'!B$10:B$26,MATCH('Print View'!$A103,'Outcome Indicators - Section C'!$A$10:$A$26,0)),""),"")</f>
        <v/>
      </c>
      <c r="C103" s="572" t="str">
        <f>IFERROR(IF(INDEX('Outcome Indicators - Section C'!C$10:C$26,MATCH('Print View'!$A103,'Outcome Indicators - Section C'!$A$10:$A$26,0))&lt;&gt;"",INDEX('Outcome Indicators - Section C'!C$10:C$26,MATCH('Print View'!$A103,'Outcome Indicators - Section C'!$A$10:$A$26,0)),""),"")</f>
        <v/>
      </c>
      <c r="D103" s="572" t="str">
        <f>IFERROR(IF(INDEX('Outcome Indicators - Section C'!D$10:D$26,MATCH('Print View'!$A103,'Outcome Indicators - Section C'!$A$10:$A$26,0))&lt;&gt;"",INDEX('Outcome Indicators - Section C'!D$10:D$26,MATCH('Print View'!$A103,'Outcome Indicators - Section C'!$A$10:$A$26,0)),""),"")</f>
        <v/>
      </c>
      <c r="E103" s="572" t="str">
        <f>IFERROR(IF(INDEX('Outcome Indicators - Section C'!E$10:E$26,MATCH('Print View'!$A103,'Outcome Indicators - Section C'!$A$10:$A$26,0))&lt;&gt;"",INDEX('Outcome Indicators - Section C'!E$10:E$26,MATCH('Print View'!$A103,'Outcome Indicators - Section C'!$A$10:$A$26,0)),""),"")</f>
        <v/>
      </c>
      <c r="F103" s="572" t="str">
        <f>IFERROR(IF(INDEX('Outcome Indicators - Section C'!F$10:F$26,MATCH('Print View'!$A103,'Outcome Indicators - Section C'!$A$10:$A$26,0))&lt;&gt;"",INDEX('Outcome Indicators - Section C'!F$10:F$26,MATCH('Print View'!$A103,'Outcome Indicators - Section C'!$A$10:$A$26,0)),""),"")</f>
        <v/>
      </c>
      <c r="G103" s="572" t="str">
        <f>IFERROR(IF(INDEX('Outcome Indicators - Section C'!G$10:G$26,MATCH('Print View'!$A103,'Outcome Indicators - Section C'!$A$10:$A$26,0))&lt;&gt;"",INDEX('Outcome Indicators - Section C'!G$10:G$26,MATCH('Print View'!$A103,'Outcome Indicators - Section C'!$A$10:$A$26,0)),""),"")</f>
        <v/>
      </c>
      <c r="H103" s="550" t="str">
        <f>IFERROR(IF(INDEX('Outcome Indicators - Section C'!H$10:H$26,MATCH('Print View'!$A103,'Outcome Indicators - Section C'!$A$10:$A$26,0))&lt;&gt;"",INDEX('Outcome Indicators - Section C'!H$10:H$26,MATCH('Print View'!$A103,'Outcome Indicators - Section C'!$A$10:$A$26,0)),""),"")</f>
        <v/>
      </c>
      <c r="I103" s="558">
        <f>IFERROR(IF(INDEX('Outcome Indicators - Section C'!A$10:A$26,MATCH('Print View'!$A103,'Outcome Indicators - Section C'!$A$10:$A$26,0))&lt;&gt;"",INDEX('Outcome Indicators - Section C'!A$10:A$26,MATCH('Print View'!$A103,'Outcome Indicators - Section C'!$A$10:$A$26,0)),""),"")</f>
        <v>11</v>
      </c>
      <c r="J103" s="284" t="str">
        <f t="array" ref="J103">IFERROR(IF(INDEX('Outcome Indicators - Section C'!D$30:D$121,MATCH('Print View'!$A103&amp;'Print View'!$J$81,'Outcome Indicators - Section C'!$A$30:$A$121&amp;'Outcome Indicators - Section C'!$C$30:$C$121,0))&lt;&gt;"",INDEX('Outcome Indicators - Section C'!D$30:D$121,MATCH('Print View'!$A103&amp;'Print View'!$J$81,'Outcome Indicators - Section C'!$A$30:$A$121&amp;'Outcome Indicators - Section C'!$C$30:$C$121,0)),""),"")</f>
        <v/>
      </c>
      <c r="K103" s="554" t="str">
        <f t="array" ref="K103">IFERROR(IF(INDEX('Outcome Indicators - Section C'!F$30:F$121,MATCH('Print View'!$A103&amp;'Print View'!$J$81,'Outcome Indicators - Section C'!$A$30:$A$121&amp;'Outcome Indicators - Section C'!$C$30:$C$121,0))&lt;&gt;"",INDEX('Outcome Indicators - Section C'!F$30:F$121,MATCH('Print View'!$A103&amp;'Print View'!$J$81,'Outcome Indicators - Section C'!$A$30:$A$121&amp;'Outcome Indicators - Section C'!$C$30:$C$121,0)),""),"")</f>
        <v/>
      </c>
      <c r="L103" s="556" t="str">
        <f t="array" ref="L103">IFERROR(IF(INDEX('Outcome Indicators - Section C'!G$30:G$121,MATCH('Print View'!$A103&amp;'Print View'!$J$81,'Outcome Indicators - Section C'!$A$30:$A$121&amp;'Outcome Indicators - Section C'!$C$30:$C$121,0))&lt;&gt;"",INDEX('Outcome Indicators - Section C'!G$30:G$121,MATCH('Print View'!$A103&amp;'Print View'!$J$81,'Outcome Indicators - Section C'!$A$30:$A$121&amp;'Outcome Indicators - Section C'!$C$30:$C$121,0)),""),"")</f>
        <v/>
      </c>
      <c r="M103" s="558" t="str">
        <f t="array" ref="M103">IFERROR(IF(INDEX('Outcome Indicators - Section C'!H$30:H$121,MATCH('Print View'!$A103&amp;'Print View'!$J$81,'Outcome Indicators - Section C'!$A$30:$A$121&amp;'Outcome Indicators - Section C'!$C$30:$C$121,0))&lt;&gt;"",INDEX('Outcome Indicators - Section C'!H$30:H$121,MATCH('Print View'!$A103&amp;'Print View'!$J$81,'Outcome Indicators - Section C'!$A$30:$A$121&amp;'Outcome Indicators - Section C'!$C$30:$C$121,0)),""),"")</f>
        <v/>
      </c>
      <c r="N103" s="284" t="str">
        <f t="array" ref="N103">IFERROR(IF(INDEX('Outcome Indicators - Section C'!D$30:D$121,MATCH('Print View'!$A103&amp;'Print View'!$N$81,'Outcome Indicators - Section C'!$A$30:$A$121&amp;'Outcome Indicators - Section C'!$C$30:$C$121,0))&lt;&gt;"",INDEX('Outcome Indicators - Section C'!D$30:D$121,MATCH('Print View'!$A103&amp;'Print View'!$N$81,'Outcome Indicators - Section C'!$A$30:$A$121&amp;'Outcome Indicators - Section C'!$C$30:$C$121,0)),""),"")</f>
        <v/>
      </c>
      <c r="O103" s="554" t="str">
        <f t="array" ref="O103">IFERROR(IF(INDEX('Outcome Indicators - Section C'!F$30:F$121,MATCH('Print View'!$A103&amp;'Print View'!$N$81,'Outcome Indicators - Section C'!$A$30:$A$121&amp;'Outcome Indicators - Section C'!$C$30:$C$121,0))&lt;&gt;"",INDEX('Outcome Indicators - Section C'!F$30:F$121,MATCH('Print View'!$A103&amp;'Print View'!$N$81,'Outcome Indicators - Section C'!$A$30:$A$121&amp;'Outcome Indicators - Section C'!$C$30:$C$121,0)),""),"")</f>
        <v/>
      </c>
      <c r="P103" s="556" t="str">
        <f t="array" ref="P103">IFERROR(IF(INDEX('Outcome Indicators - Section C'!G$30:G$121,MATCH('Print View'!$A103&amp;'Print View'!$N$81,'Outcome Indicators - Section C'!$A$30:$A$121&amp;'Outcome Indicators - Section C'!$C$30:$C$121,0))&lt;&gt;"",INDEX('Outcome Indicators - Section C'!G$30:G$121,MATCH('Print View'!$A103&amp;'Print View'!$N$81,'Outcome Indicators - Section C'!$A$30:$A$121&amp;'Outcome Indicators - Section C'!$C$30:$C$121,0)),""),"")</f>
        <v/>
      </c>
      <c r="Q103" s="558" t="str">
        <f t="array" ref="Q103">IFERROR(IF(INDEX('Outcome Indicators - Section C'!H$30:H$121,MATCH('Print View'!$A103&amp;'Print View'!$N$81,'Outcome Indicators - Section C'!$A$30:$A$121&amp;'Outcome Indicators - Section C'!$C$30:$C$121,0))&lt;&gt;"",INDEX('Outcome Indicators - Section C'!H$30:H$121,MATCH('Print View'!$A103&amp;'Print View'!$N$81,'Outcome Indicators - Section C'!$A$30:$A$121&amp;'Outcome Indicators - Section C'!$C$30:$C$121,0)),""),"")</f>
        <v/>
      </c>
      <c r="R103" s="284" t="str">
        <f t="array" ref="R103">IFERROR(IF(INDEX('Outcome Indicators - Section C'!D$30:D$121,MATCH('Print View'!$A103&amp;'Print View'!$R$81,'Outcome Indicators - Section C'!$A$30:$A$121&amp;'Outcome Indicators - Section C'!$C$30:$C$121,0))&lt;&gt;"",INDEX('Outcome Indicators - Section C'!D$30:D$121,MATCH('Print View'!$A103&amp;'Print View'!$R$81,'Outcome Indicators - Section C'!$A$30:$A$121&amp;'Outcome Indicators - Section C'!$C$30:$C$121,0)),""),"")</f>
        <v/>
      </c>
      <c r="S103" s="554" t="str">
        <f t="array" ref="S103">IFERROR(IF(INDEX('Outcome Indicators - Section C'!F$30:F$121,MATCH('Print View'!$A103&amp;'Print View'!$R$81,'Outcome Indicators - Section C'!$A$30:$A$121&amp;'Outcome Indicators - Section C'!$C$30:$C$121,0))&lt;&gt;"",INDEX('Outcome Indicators - Section C'!F$30:F$121,MATCH('Print View'!$A103&amp;'Print View'!$R$81,'Outcome Indicators - Section C'!$A$30:$A$121&amp;'Outcome Indicators - Section C'!$C$30:$C$121,0)),""),"")</f>
        <v/>
      </c>
      <c r="T103" s="556" t="str">
        <f t="array" ref="T103">IFERROR(IF(INDEX('Outcome Indicators - Section C'!G$30:G$121,MATCH('Print View'!$A103&amp;'Print View'!$R$81,'Outcome Indicators - Section C'!$A$30:$A$121&amp;'Outcome Indicators - Section C'!$C$30:$C$121,0))&lt;&gt;"",INDEX('Outcome Indicators - Section C'!G$30:G$121,MATCH('Print View'!$A103&amp;'Print View'!$R$81,'Outcome Indicators - Section C'!$A$30:$A$121&amp;'Outcome Indicators - Section C'!$C$30:$C$121,0)),""),"")</f>
        <v/>
      </c>
      <c r="U103" s="558" t="str">
        <f t="array" ref="U103">IFERROR(IF(INDEX('Outcome Indicators - Section C'!H$30:H$121,MATCH('Print View'!$A103&amp;'Print View'!$R$81,'Outcome Indicators - Section C'!$A$30:$A$121&amp;'Outcome Indicators - Section C'!$C$30:$C$121,0))&lt;&gt;"",INDEX('Outcome Indicators - Section C'!H$30:H$121,MATCH('Print View'!$A103&amp;'Print View'!$R$81,'Outcome Indicators - Section C'!$A$30:$A$121&amp;'Outcome Indicators - Section C'!$C$30:$C$121,0)),""),"")</f>
        <v/>
      </c>
      <c r="V103" s="284" t="str">
        <f t="array" ref="V103">IFERROR(IF(INDEX('Outcome Indicators - Section C'!D$30:D$121,MATCH('Print View'!$A103&amp;'Print View'!$V$81,'Outcome Indicators - Section C'!$A$30:$A$121&amp;'Outcome Indicators - Section C'!$C$30:$C$121,0))&lt;&gt;"",INDEX('Outcome Indicators - Section C'!D$30:D$121,MATCH('Print View'!$A103&amp;'Print View'!$V$81,'Outcome Indicators - Section C'!$A$30:$A$121&amp;'Outcome Indicators - Section C'!$C$30:$C$121,0)),""),"")</f>
        <v/>
      </c>
      <c r="W103" s="554" t="str">
        <f t="array" ref="W103">IFERROR(IF(INDEX('Outcome Indicators - Section C'!F$30:F$121,MATCH('Print View'!$A103&amp;'Print View'!$V$81,'Outcome Indicators - Section C'!$A$30:$A$121&amp;'Outcome Indicators - Section C'!$C$30:$C$121,0))&lt;&gt;"",INDEX('Outcome Indicators - Section C'!F$30:F$121,MATCH('Print View'!$A103&amp;'Print View'!$V$81,'Outcome Indicators - Section C'!$A$30:$A$121&amp;'Outcome Indicators - Section C'!$C$30:$C$121,0)),""),"")</f>
        <v/>
      </c>
      <c r="X103" s="556" t="str">
        <f t="array" ref="X103">IFERROR(IF(INDEX('Outcome Indicators - Section C'!G$30:G$121,MATCH('Print View'!$A103&amp;'Print View'!$V$81,'Outcome Indicators - Section C'!$A$30:$A$121&amp;'Outcome Indicators - Section C'!$C$30:$C$121,0))&lt;&gt;"",INDEX('Outcome Indicators - Section C'!G$30:G$121,MATCH('Print View'!$A103&amp;'Print View'!$V$81,'Outcome Indicators - Section C'!$A$30:$A$121&amp;'Outcome Indicators - Section C'!$C$30:$C$121,0)),""),"")</f>
        <v/>
      </c>
      <c r="Y103" s="558" t="str">
        <f t="array" ref="Y103">IFERROR(IF(INDEX('Outcome Indicators - Section C'!H$30:H$121,MATCH('Print View'!$A103&amp;'Print View'!$V$81,'Outcome Indicators - Section C'!$A$30:$A$121&amp;'Outcome Indicators - Section C'!$C$30:$C$121,0))&lt;&gt;"",INDEX('Outcome Indicators - Section C'!H$30:H$121,MATCH('Print View'!$A103&amp;'Print View'!$V$81,'Outcome Indicators - Section C'!$A$30:$A$121&amp;'Outcome Indicators - Section C'!$C$30:$C$121,0)),""),"")</f>
        <v/>
      </c>
      <c r="Z103" s="284" t="str">
        <f t="array" ref="Z103">IFERROR(IF(INDEX('Outcome Indicators - Section C'!D$30:D$121,MATCH('Print View'!$A103&amp;'Print View'!$Z$81,'Outcome Indicators - Section C'!$A$30:$A$121&amp;'Outcome Indicators - Section C'!$C$30:$C$121,0))&lt;&gt;"",INDEX('Outcome Indicators - Section C'!D$30:D$121,MATCH('Print View'!$A103&amp;'Print View'!$Z$81,'Outcome Indicators - Section C'!$A$30:$A$121&amp;'Outcome Indicators - Section C'!$C$30:$C$121,0)),""),"")</f>
        <v/>
      </c>
      <c r="AA103" s="554" t="str">
        <f t="array" ref="AA103">IFERROR(IF(INDEX('Outcome Indicators - Section C'!F$30:F$121,MATCH('Print View'!$A103&amp;'Print View'!$Z$81,'Outcome Indicators - Section C'!$A$30:$A$121&amp;'Outcome Indicators - Section C'!$C$30:$C$121,0))&lt;&gt;"",INDEX('Outcome Indicators - Section C'!F$30:F$121,MATCH('Print View'!$A103&amp;'Print View'!$Z$81,'Outcome Indicators - Section C'!$A$30:$A$121&amp;'Outcome Indicators - Section C'!$C$30:$C$121,0)),""),"")</f>
        <v/>
      </c>
      <c r="AB103" s="556" t="str">
        <f t="array" ref="AB103">IFERROR(IF(INDEX('Outcome Indicators - Section C'!G$30:G$121,MATCH('Print View'!$A103&amp;'Print View'!$Z$81,'Outcome Indicators - Section C'!$A$30:$A$121&amp;'Outcome Indicators - Section C'!$C$30:$C$121,0))&lt;&gt;"",INDEX('Outcome Indicators - Section C'!G$30:G$121,MATCH('Print View'!$A103&amp;'Print View'!$Z$81,'Outcome Indicators - Section C'!$A$30:$A$121&amp;'Outcome Indicators - Section C'!$C$30:$C$121,0)),""),"")</f>
        <v/>
      </c>
      <c r="AC103" s="558" t="str">
        <f t="array" ref="AC103">IFERROR(IF(INDEX('Outcome Indicators - Section C'!H$30:H$121,MATCH('Print View'!$A103&amp;'Print View'!$Z$81,'Outcome Indicators - Section C'!$A$30:$A$121&amp;'Outcome Indicators - Section C'!$C$30:$C$121,0))&lt;&gt;"",INDEX('Outcome Indicators - Section C'!H$30:H$121,MATCH('Print View'!$A103&amp;'Print View'!$Z$81,'Outcome Indicators - Section C'!$A$30:$A$121&amp;'Outcome Indicators - Section C'!$C$30:$C$121,0)),""),"")</f>
        <v/>
      </c>
      <c r="AD103" s="276"/>
      <c r="AE103" s="256"/>
      <c r="AF103" s="256"/>
      <c r="AG103" s="256"/>
      <c r="AH103" s="256"/>
      <c r="AI103" s="267"/>
      <c r="AJ103" s="571"/>
    </row>
    <row r="104" spans="1:36" ht="60" customHeight="1" x14ac:dyDescent="0.3">
      <c r="A104" s="549"/>
      <c r="B104" s="573"/>
      <c r="C104" s="573"/>
      <c r="D104" s="573"/>
      <c r="E104" s="573"/>
      <c r="F104" s="573"/>
      <c r="G104" s="573"/>
      <c r="H104" s="551"/>
      <c r="I104" s="559"/>
      <c r="J104" s="285" t="str">
        <f t="array" ref="J104">IFERROR(IF(INDEX('Outcome Indicators - Section C'!E$30:E$121,MATCH('Print View'!$A103&amp;'Print View'!$J$81,'Outcome Indicators - Section C'!$A$30:$A$121&amp;'Outcome Indicators - Section C'!$C$30:$C$121,0))&lt;&gt;"",INDEX('Outcome Indicators - Section C'!E$30:E$121,MATCH('Print View'!$A103&amp;'Print View'!$J$81,'Outcome Indicators - Section C'!$A$30:$A$121&amp;'Outcome Indicators - Section C'!$C$30:$C$121,0)),""),"")</f>
        <v/>
      </c>
      <c r="K104" s="555"/>
      <c r="L104" s="557"/>
      <c r="M104" s="559"/>
      <c r="N104" s="285" t="str">
        <f t="array" ref="N104">IFERROR(IF(INDEX('Outcome Indicators - Section C'!E$30:E$121,MATCH('Print View'!$A103&amp;'Print View'!$N$81,'Outcome Indicators - Section C'!$A$30:$A$121&amp;'Outcome Indicators - Section C'!$C$30:$C$121,0))&lt;&gt;"",INDEX('Outcome Indicators - Section C'!E$30:E$121,MATCH('Print View'!$A103&amp;'Print View'!$N$81,'Outcome Indicators - Section C'!$A$30:$A$121&amp;'Outcome Indicators - Section C'!$C$30:$C$121,0)),""),"")</f>
        <v/>
      </c>
      <c r="O104" s="555"/>
      <c r="P104" s="557"/>
      <c r="Q104" s="559"/>
      <c r="R104" s="285" t="str">
        <f t="array" ref="R104">IFERROR(IF(INDEX('Outcome Indicators - Section C'!E$30:E$121,MATCH('Print View'!$A103&amp;'Print View'!$R$81,'Outcome Indicators - Section C'!$A$30:$A$121&amp;'Outcome Indicators - Section C'!$C$30:$C$121,0))&lt;&gt;"",INDEX('Outcome Indicators - Section C'!E$30:E$121,MATCH('Print View'!$A103&amp;'Print View'!$R$81,'Outcome Indicators - Section C'!$A$30:$A$121&amp;'Outcome Indicators - Section C'!$C$30:$C$121,0)),""),"")</f>
        <v/>
      </c>
      <c r="S104" s="555"/>
      <c r="T104" s="557"/>
      <c r="U104" s="559"/>
      <c r="V104" s="285" t="str">
        <f t="array" ref="V104">IFERROR(IF(INDEX('Outcome Indicators - Section C'!E$30:E$121,MATCH('Print View'!$A103&amp;'Print View'!$V$81,'Outcome Indicators - Section C'!$A$30:$A$121&amp;'Outcome Indicators - Section C'!$C$30:$C$121,0))&lt;&gt;"",INDEX('Outcome Indicators - Section C'!E$30:E$121,MATCH('Print View'!$A103&amp;'Print View'!$V$81,'Outcome Indicators - Section C'!$A$30:$A$121&amp;'Outcome Indicators - Section C'!$C$30:$C$121,0)),""),"")</f>
        <v/>
      </c>
      <c r="W104" s="555"/>
      <c r="X104" s="557"/>
      <c r="Y104" s="559"/>
      <c r="Z104" s="285" t="str">
        <f t="array" ref="Z104">IFERROR(IF(INDEX('Outcome Indicators - Section C'!E$30:E$121,MATCH('Print View'!$A103&amp;'Print View'!$Z$81,'Outcome Indicators - Section C'!$A$30:$A$121&amp;'Outcome Indicators - Section C'!$C$30:$C$121,0))&lt;&gt;"",INDEX('Outcome Indicators - Section C'!E$30:E$121,MATCH('Print View'!$A103&amp;'Print View'!$Z$81,'Outcome Indicators - Section C'!$A$30:$A$121&amp;'Outcome Indicators - Section C'!$C$30:$C$121,0)),""),"")</f>
        <v/>
      </c>
      <c r="AA104" s="555"/>
      <c r="AB104" s="557"/>
      <c r="AC104" s="559"/>
      <c r="AD104" s="277"/>
      <c r="AE104" s="258"/>
      <c r="AF104" s="258"/>
      <c r="AG104" s="258"/>
      <c r="AH104" s="258"/>
      <c r="AI104" s="267"/>
      <c r="AJ104" s="571"/>
    </row>
    <row r="105" spans="1:36" ht="60" customHeight="1" x14ac:dyDescent="0.55000000000000004">
      <c r="A105" s="560">
        <v>12</v>
      </c>
      <c r="B105" s="564" t="str">
        <f>IFERROR(IF(INDEX('Outcome Indicators - Section C'!B$10:B$26,MATCH('Print View'!$A105,'Outcome Indicators - Section C'!$A$10:$A$26,0))&lt;&gt;"",INDEX('Outcome Indicators - Section C'!B$10:B$26,MATCH('Print View'!$A105,'Outcome Indicators - Section C'!$A$10:$A$26,0)),""),"")</f>
        <v/>
      </c>
      <c r="C105" s="564" t="str">
        <f>IFERROR(IF(INDEX('Outcome Indicators - Section C'!C$10:C$26,MATCH('Print View'!$A105,'Outcome Indicators - Section C'!$A$10:$A$26,0))&lt;&gt;"",INDEX('Outcome Indicators - Section C'!C$10:C$26,MATCH('Print View'!$A105,'Outcome Indicators - Section C'!$A$10:$A$26,0)),""),"")</f>
        <v/>
      </c>
      <c r="D105" s="564" t="str">
        <f>IFERROR(IF(INDEX('Outcome Indicators - Section C'!D$10:D$26,MATCH('Print View'!$A105,'Outcome Indicators - Section C'!$A$10:$A$26,0))&lt;&gt;"",INDEX('Outcome Indicators - Section C'!D$10:D$26,MATCH('Print View'!$A105,'Outcome Indicators - Section C'!$A$10:$A$26,0)),""),"")</f>
        <v/>
      </c>
      <c r="E105" s="564" t="str">
        <f>IFERROR(IF(INDEX('Outcome Indicators - Section C'!E$10:E$26,MATCH('Print View'!$A105,'Outcome Indicators - Section C'!$A$10:$A$26,0))&lt;&gt;"",INDEX('Outcome Indicators - Section C'!E$10:E$26,MATCH('Print View'!$A105,'Outcome Indicators - Section C'!$A$10:$A$26,0)),""),"")</f>
        <v/>
      </c>
      <c r="F105" s="564" t="str">
        <f>IFERROR(IF(INDEX('Outcome Indicators - Section C'!F$10:F$26,MATCH('Print View'!$A105,'Outcome Indicators - Section C'!$A$10:$A$26,0))&lt;&gt;"",INDEX('Outcome Indicators - Section C'!F$10:F$26,MATCH('Print View'!$A105,'Outcome Indicators - Section C'!$A$10:$A$26,0)),""),"")</f>
        <v/>
      </c>
      <c r="G105" s="564" t="str">
        <f>IFERROR(IF(INDEX('Outcome Indicators - Section C'!G$10:G$26,MATCH('Print View'!$A105,'Outcome Indicators - Section C'!$A$10:$A$26,0))&lt;&gt;"",INDEX('Outcome Indicators - Section C'!G$10:G$26,MATCH('Print View'!$A105,'Outcome Indicators - Section C'!$A$10:$A$26,0)),""),"")</f>
        <v/>
      </c>
      <c r="H105" s="564" t="str">
        <f>IFERROR(IF(INDEX('Outcome Indicators - Section C'!H$10:H$26,MATCH('Print View'!$A105,'Outcome Indicators - Section C'!$A$10:$A$26,0))&lt;&gt;"",INDEX('Outcome Indicators - Section C'!H$10:H$26,MATCH('Print View'!$A105,'Outcome Indicators - Section C'!$A$10:$A$26,0)),""),"")</f>
        <v/>
      </c>
      <c r="I105" s="566">
        <f>IFERROR(IF(INDEX('Outcome Indicators - Section C'!A$10:A$26,MATCH('Print View'!$A105,'Outcome Indicators - Section C'!$A$10:$A$26,0))&lt;&gt;"",INDEX('Outcome Indicators - Section C'!A$10:A$26,MATCH('Print View'!$A105,'Outcome Indicators - Section C'!$A$10:$A$26,0)),""),"")</f>
        <v>12</v>
      </c>
      <c r="J105" s="311" t="str">
        <f t="array" ref="J105">IFERROR(IF(INDEX('Outcome Indicators - Section C'!D$30:D$121,MATCH('Print View'!$A105&amp;'Print View'!$J$81,'Outcome Indicators - Section C'!$A$30:$A$121&amp;'Outcome Indicators - Section C'!$C$30:$C$121,0))&lt;&gt;"",INDEX('Outcome Indicators - Section C'!D$30:D$121,MATCH('Print View'!$A105&amp;'Print View'!$J$81,'Outcome Indicators - Section C'!$A$30:$A$121&amp;'Outcome Indicators - Section C'!$C$30:$C$121,0)),""),"")</f>
        <v/>
      </c>
      <c r="K105" s="543" t="str">
        <f t="array" ref="K105">IFERROR(IF(INDEX('Outcome Indicators - Section C'!F$30:F$121,MATCH('Print View'!$A105&amp;'Print View'!$J$81,'Outcome Indicators - Section C'!$A$30:$A$121&amp;'Outcome Indicators - Section C'!$C$30:$C$121,0))&lt;&gt;"",INDEX('Outcome Indicators - Section C'!F$30:F$121,MATCH('Print View'!$A105&amp;'Print View'!$J$81,'Outcome Indicators - Section C'!$A$30:$A$121&amp;'Outcome Indicators - Section C'!$C$30:$C$121,0)),""),"")</f>
        <v/>
      </c>
      <c r="L105" s="545" t="str">
        <f t="array" ref="L105">IFERROR(IF(INDEX('Outcome Indicators - Section C'!G$30:G$121,MATCH('Print View'!$A105&amp;'Print View'!$J$81,'Outcome Indicators - Section C'!$A$30:$A$121&amp;'Outcome Indicators - Section C'!$C$30:$C$121,0))&lt;&gt;"",INDEX('Outcome Indicators - Section C'!G$30:G$121,MATCH('Print View'!$A105&amp;'Print View'!$J$81,'Outcome Indicators - Section C'!$A$30:$A$121&amp;'Outcome Indicators - Section C'!$C$30:$C$121,0)),""),"")</f>
        <v/>
      </c>
      <c r="M105" s="541" t="str">
        <f t="array" ref="M105">IFERROR(IF(INDEX('Outcome Indicators - Section C'!H$30:H$121,MATCH('Print View'!$A105&amp;'Print View'!$J$81,'Outcome Indicators - Section C'!$A$30:$A$121&amp;'Outcome Indicators - Section C'!$C$30:$C$121,0))&lt;&gt;"",INDEX('Outcome Indicators - Section C'!H$30:H$121,MATCH('Print View'!$A105&amp;'Print View'!$J$81,'Outcome Indicators - Section C'!$A$30:$A$121&amp;'Outcome Indicators - Section C'!$C$30:$C$121,0)),""),"")</f>
        <v/>
      </c>
      <c r="N105" s="311" t="str">
        <f t="array" ref="N105">IFERROR(IF(INDEX('Outcome Indicators - Section C'!D$30:D$121,MATCH('Print View'!$A105&amp;'Print View'!$N$81,'Outcome Indicators - Section C'!$A$30:$A$121&amp;'Outcome Indicators - Section C'!$C$30:$C$121,0))&lt;&gt;"",INDEX('Outcome Indicators - Section C'!D$30:D$121,MATCH('Print View'!$A105&amp;'Print View'!$N$81,'Outcome Indicators - Section C'!$A$30:$A$121&amp;'Outcome Indicators - Section C'!$C$30:$C$121,0)),""),"")</f>
        <v/>
      </c>
      <c r="O105" s="543" t="str">
        <f t="array" ref="O105">IFERROR(IF(INDEX('Outcome Indicators - Section C'!F$30:F$121,MATCH('Print View'!$A105&amp;'Print View'!$N$81,'Outcome Indicators - Section C'!$A$30:$A$121&amp;'Outcome Indicators - Section C'!$C$30:$C$121,0))&lt;&gt;"",INDEX('Outcome Indicators - Section C'!F$30:F$121,MATCH('Print View'!$A105&amp;'Print View'!$N$81,'Outcome Indicators - Section C'!$A$30:$A$121&amp;'Outcome Indicators - Section C'!$C$30:$C$121,0)),""),"")</f>
        <v/>
      </c>
      <c r="P105" s="545" t="str">
        <f t="array" ref="P105">IFERROR(IF(INDEX('Outcome Indicators - Section C'!G$30:G$121,MATCH('Print View'!$A105&amp;'Print View'!$N$81,'Outcome Indicators - Section C'!$A$30:$A$121&amp;'Outcome Indicators - Section C'!$C$30:$C$121,0))&lt;&gt;"",INDEX('Outcome Indicators - Section C'!G$30:G$121,MATCH('Print View'!$A105&amp;'Print View'!$N$81,'Outcome Indicators - Section C'!$A$30:$A$121&amp;'Outcome Indicators - Section C'!$C$30:$C$121,0)),""),"")</f>
        <v/>
      </c>
      <c r="Q105" s="541" t="str">
        <f t="array" ref="Q105">IFERROR(IF(INDEX('Outcome Indicators - Section C'!H$30:H$121,MATCH('Print View'!$A105&amp;'Print View'!$N$81,'Outcome Indicators - Section C'!$A$30:$A$121&amp;'Outcome Indicators - Section C'!$C$30:$C$121,0))&lt;&gt;"",INDEX('Outcome Indicators - Section C'!H$30:H$121,MATCH('Print View'!$A105&amp;'Print View'!$N$81,'Outcome Indicators - Section C'!$A$30:$A$121&amp;'Outcome Indicators - Section C'!$C$30:$C$121,0)),""),"")</f>
        <v/>
      </c>
      <c r="R105" s="311" t="str">
        <f t="array" ref="R105">IFERROR(IF(INDEX('Outcome Indicators - Section C'!D$30:D$121,MATCH('Print View'!$A105&amp;'Print View'!$R$81,'Outcome Indicators - Section C'!$A$30:$A$121&amp;'Outcome Indicators - Section C'!$C$30:$C$121,0))&lt;&gt;"",INDEX('Outcome Indicators - Section C'!D$30:D$121,MATCH('Print View'!$A105&amp;'Print View'!$R$81,'Outcome Indicators - Section C'!$A$30:$A$121&amp;'Outcome Indicators - Section C'!$C$30:$C$121,0)),""),"")</f>
        <v/>
      </c>
      <c r="S105" s="543" t="str">
        <f t="array" ref="S105">IFERROR(IF(INDEX('Outcome Indicators - Section C'!F$30:F$121,MATCH('Print View'!$A105&amp;'Print View'!$R$81,'Outcome Indicators - Section C'!$A$30:$A$121&amp;'Outcome Indicators - Section C'!$C$30:$C$121,0))&lt;&gt;"",INDEX('Outcome Indicators - Section C'!F$30:F$121,MATCH('Print View'!$A105&amp;'Print View'!$R$81,'Outcome Indicators - Section C'!$A$30:$A$121&amp;'Outcome Indicators - Section C'!$C$30:$C$121,0)),""),"")</f>
        <v/>
      </c>
      <c r="T105" s="545" t="str">
        <f t="array" ref="T105">IFERROR(IF(INDEX('Outcome Indicators - Section C'!G$30:G$121,MATCH('Print View'!$A105&amp;'Print View'!$R$81,'Outcome Indicators - Section C'!$A$30:$A$121&amp;'Outcome Indicators - Section C'!$C$30:$C$121,0))&lt;&gt;"",INDEX('Outcome Indicators - Section C'!G$30:G$121,MATCH('Print View'!$A105&amp;'Print View'!$R$81,'Outcome Indicators - Section C'!$A$30:$A$121&amp;'Outcome Indicators - Section C'!$C$30:$C$121,0)),""),"")</f>
        <v/>
      </c>
      <c r="U105" s="541" t="str">
        <f t="array" ref="U105">IFERROR(IF(INDEX('Outcome Indicators - Section C'!H$30:H$121,MATCH('Print View'!$A105&amp;'Print View'!$R$81,'Outcome Indicators - Section C'!$A$30:$A$121&amp;'Outcome Indicators - Section C'!$C$30:$C$121,0))&lt;&gt;"",INDEX('Outcome Indicators - Section C'!H$30:H$121,MATCH('Print View'!$A105&amp;'Print View'!$R$81,'Outcome Indicators - Section C'!$A$30:$A$121&amp;'Outcome Indicators - Section C'!$C$30:$C$121,0)),""),"")</f>
        <v/>
      </c>
      <c r="V105" s="311" t="str">
        <f t="array" ref="V105">IFERROR(IF(INDEX('Outcome Indicators - Section C'!D$30:D$121,MATCH('Print View'!$A105&amp;'Print View'!$V$81,'Outcome Indicators - Section C'!$A$30:$A$121&amp;'Outcome Indicators - Section C'!$C$30:$C$121,0))&lt;&gt;"",INDEX('Outcome Indicators - Section C'!D$30:D$121,MATCH('Print View'!$A105&amp;'Print View'!$V$81,'Outcome Indicators - Section C'!$A$30:$A$121&amp;'Outcome Indicators - Section C'!$C$30:$C$121,0)),""),"")</f>
        <v/>
      </c>
      <c r="W105" s="543" t="str">
        <f t="array" ref="W105">IFERROR(IF(INDEX('Outcome Indicators - Section C'!F$30:F$121,MATCH('Print View'!$A105&amp;'Print View'!$V$81,'Outcome Indicators - Section C'!$A$30:$A$121&amp;'Outcome Indicators - Section C'!$C$30:$C$121,0))&lt;&gt;"",INDEX('Outcome Indicators - Section C'!F$30:F$121,MATCH('Print View'!$A105&amp;'Print View'!$V$81,'Outcome Indicators - Section C'!$A$30:$A$121&amp;'Outcome Indicators - Section C'!$C$30:$C$121,0)),""),"")</f>
        <v/>
      </c>
      <c r="X105" s="545" t="str">
        <f t="array" ref="X105">IFERROR(IF(INDEX('Outcome Indicators - Section C'!G$30:G$121,MATCH('Print View'!$A105&amp;'Print View'!$V$81,'Outcome Indicators - Section C'!$A$30:$A$121&amp;'Outcome Indicators - Section C'!$C$30:$C$121,0))&lt;&gt;"",INDEX('Outcome Indicators - Section C'!G$30:G$121,MATCH('Print View'!$A105&amp;'Print View'!$V$81,'Outcome Indicators - Section C'!$A$30:$A$121&amp;'Outcome Indicators - Section C'!$C$30:$C$121,0)),""),"")</f>
        <v/>
      </c>
      <c r="Y105" s="541" t="str">
        <f t="array" ref="Y105">IFERROR(IF(INDEX('Outcome Indicators - Section C'!H$30:H$121,MATCH('Print View'!$A105&amp;'Print View'!$V$81,'Outcome Indicators - Section C'!$A$30:$A$121&amp;'Outcome Indicators - Section C'!$C$30:$C$121,0))&lt;&gt;"",INDEX('Outcome Indicators - Section C'!H$30:H$121,MATCH('Print View'!$A105&amp;'Print View'!$V$81,'Outcome Indicators - Section C'!$A$30:$A$121&amp;'Outcome Indicators - Section C'!$C$30:$C$121,0)),""),"")</f>
        <v/>
      </c>
      <c r="Z105" s="311" t="str">
        <f t="array" ref="Z105">IFERROR(IF(INDEX('Outcome Indicators - Section C'!D$30:D$121,MATCH('Print View'!$A105&amp;'Print View'!$Z$81,'Outcome Indicators - Section C'!$A$30:$A$121&amp;'Outcome Indicators - Section C'!$C$30:$C$121,0))&lt;&gt;"",INDEX('Outcome Indicators - Section C'!D$30:D$121,MATCH('Print View'!$A105&amp;'Print View'!$Z$81,'Outcome Indicators - Section C'!$A$30:$A$121&amp;'Outcome Indicators - Section C'!$C$30:$C$121,0)),""),"")</f>
        <v/>
      </c>
      <c r="AA105" s="543" t="str">
        <f t="array" ref="AA105">IFERROR(IF(INDEX('Outcome Indicators - Section C'!F$30:F$121,MATCH('Print View'!$A105&amp;'Print View'!$Z$81,'Outcome Indicators - Section C'!$A$30:$A$121&amp;'Outcome Indicators - Section C'!$C$30:$C$121,0))&lt;&gt;"",INDEX('Outcome Indicators - Section C'!F$30:F$121,MATCH('Print View'!$A105&amp;'Print View'!$Z$81,'Outcome Indicators - Section C'!$A$30:$A$121&amp;'Outcome Indicators - Section C'!$C$30:$C$121,0)),""),"")</f>
        <v/>
      </c>
      <c r="AB105" s="545" t="str">
        <f t="array" ref="AB105">IFERROR(IF(INDEX('Outcome Indicators - Section C'!G$30:G$121,MATCH('Print View'!$A105&amp;'Print View'!$Z$81,'Outcome Indicators - Section C'!$A$30:$A$121&amp;'Outcome Indicators - Section C'!$C$30:$C$121,0))&lt;&gt;"",INDEX('Outcome Indicators - Section C'!G$30:G$121,MATCH('Print View'!$A105&amp;'Print View'!$Z$81,'Outcome Indicators - Section C'!$A$30:$A$121&amp;'Outcome Indicators - Section C'!$C$30:$C$121,0)),""),"")</f>
        <v/>
      </c>
      <c r="AC105" s="541" t="str">
        <f t="array" ref="AC105">IFERROR(IF(INDEX('Outcome Indicators - Section C'!H$30:H$121,MATCH('Print View'!$A105&amp;'Print View'!$Z$81,'Outcome Indicators - Section C'!$A$30:$A$121&amp;'Outcome Indicators - Section C'!$C$30:$C$121,0))&lt;&gt;"",INDEX('Outcome Indicators - Section C'!H$30:H$121,MATCH('Print View'!$A105&amp;'Print View'!$Z$81,'Outcome Indicators - Section C'!$A$30:$A$121&amp;'Outcome Indicators - Section C'!$C$30:$C$121,0)),""),"")</f>
        <v/>
      </c>
      <c r="AD105" s="278"/>
      <c r="AE105" s="260"/>
      <c r="AF105" s="260"/>
      <c r="AG105" s="260"/>
      <c r="AH105" s="260"/>
      <c r="AI105" s="260"/>
      <c r="AJ105" s="261"/>
    </row>
    <row r="106" spans="1:36" ht="60" customHeight="1" x14ac:dyDescent="0.3">
      <c r="A106" s="560"/>
      <c r="B106" s="565"/>
      <c r="C106" s="565"/>
      <c r="D106" s="565"/>
      <c r="E106" s="565"/>
      <c r="F106" s="565"/>
      <c r="G106" s="565"/>
      <c r="H106" s="565"/>
      <c r="I106" s="567"/>
      <c r="J106" s="312" t="str">
        <f t="array" ref="J106">IFERROR(IF(INDEX('Outcome Indicators - Section C'!E$30:E$121,MATCH('Print View'!$A105&amp;'Print View'!$J$81,'Outcome Indicators - Section C'!$A$30:$A$121&amp;'Outcome Indicators - Section C'!$C$30:$C$121,0))&lt;&gt;"",INDEX('Outcome Indicators - Section C'!E$30:E$121,MATCH('Print View'!$A105&amp;'Print View'!$J$81,'Outcome Indicators - Section C'!$A$30:$A$121&amp;'Outcome Indicators - Section C'!$C$30:$C$121,0)),""),"")</f>
        <v/>
      </c>
      <c r="K106" s="568"/>
      <c r="L106" s="569"/>
      <c r="M106" s="570"/>
      <c r="N106" s="312" t="str">
        <f t="array" ref="N106">IFERROR(IF(INDEX('Outcome Indicators - Section C'!E$30:E$121,MATCH('Print View'!$A105&amp;'Print View'!$N$81,'Outcome Indicators - Section C'!$A$30:$A$121&amp;'Outcome Indicators - Section C'!$C$30:$C$121,0))&lt;&gt;"",INDEX('Outcome Indicators - Section C'!E$30:E$121,MATCH('Print View'!$A105&amp;'Print View'!$N$81,'Outcome Indicators - Section C'!$A$30:$A$121&amp;'Outcome Indicators - Section C'!$C$30:$C$121,0)),""),"")</f>
        <v/>
      </c>
      <c r="O106" s="568"/>
      <c r="P106" s="569"/>
      <c r="Q106" s="570"/>
      <c r="R106" s="312" t="str">
        <f t="array" ref="R106">IFERROR(IF(INDEX('Outcome Indicators - Section C'!E$30:E$121,MATCH('Print View'!$A105&amp;'Print View'!$R$81,'Outcome Indicators - Section C'!$A$30:$A$121&amp;'Outcome Indicators - Section C'!$C$30:$C$121,0))&lt;&gt;"",INDEX('Outcome Indicators - Section C'!E$30:E$121,MATCH('Print View'!$A105&amp;'Print View'!$R$81,'Outcome Indicators - Section C'!$A$30:$A$121&amp;'Outcome Indicators - Section C'!$C$30:$C$121,0)),""),"")</f>
        <v/>
      </c>
      <c r="S106" s="568"/>
      <c r="T106" s="569"/>
      <c r="U106" s="570"/>
      <c r="V106" s="312" t="str">
        <f t="array" ref="V106">IFERROR(IF(INDEX('Outcome Indicators - Section C'!E$30:E$121,MATCH('Print View'!$A105&amp;'Print View'!$V$81,'Outcome Indicators - Section C'!$A$30:$A$121&amp;'Outcome Indicators - Section C'!$C$30:$C$121,0))&lt;&gt;"",INDEX('Outcome Indicators - Section C'!E$30:E$121,MATCH('Print View'!$A105&amp;'Print View'!$V$81,'Outcome Indicators - Section C'!$A$30:$A$121&amp;'Outcome Indicators - Section C'!$C$30:$C$121,0)),""),"")</f>
        <v/>
      </c>
      <c r="W106" s="568"/>
      <c r="X106" s="569"/>
      <c r="Y106" s="570"/>
      <c r="Z106" s="312" t="str">
        <f t="array" ref="Z106">IFERROR(IF(INDEX('Outcome Indicators - Section C'!E$30:E$121,MATCH('Print View'!$A105&amp;'Print View'!$Z$81,'Outcome Indicators - Section C'!$A$30:$A$121&amp;'Outcome Indicators - Section C'!$C$30:$C$121,0))&lt;&gt;"",INDEX('Outcome Indicators - Section C'!E$30:E$121,MATCH('Print View'!$A105&amp;'Print View'!$Z$81,'Outcome Indicators - Section C'!$A$30:$A$121&amp;'Outcome Indicators - Section C'!$C$30:$C$121,0)),""),"")</f>
        <v/>
      </c>
      <c r="AA106" s="568"/>
      <c r="AB106" s="569"/>
      <c r="AC106" s="570"/>
      <c r="AD106" s="279"/>
      <c r="AE106" s="262"/>
      <c r="AF106" s="262"/>
      <c r="AG106" s="262"/>
      <c r="AH106" s="262"/>
      <c r="AI106" s="262"/>
      <c r="AJ106" s="263"/>
    </row>
    <row r="107" spans="1:36" ht="60" customHeight="1" x14ac:dyDescent="0.55000000000000004">
      <c r="A107" s="582">
        <v>13</v>
      </c>
      <c r="B107" s="550" t="str">
        <f>IFERROR(IF(INDEX('Outcome Indicators - Section C'!B$10:B$26,MATCH('Print View'!$A107,'Outcome Indicators - Section C'!$A$10:$A$26,0))&lt;&gt;"",INDEX('Outcome Indicators - Section C'!B$10:B$26,MATCH('Print View'!$A107,'Outcome Indicators - Section C'!$A$10:$A$26,0)),""),"")</f>
        <v/>
      </c>
      <c r="C107" s="550" t="str">
        <f>IFERROR(IF(INDEX('Outcome Indicators - Section C'!C$10:C$26,MATCH('Print View'!$A107,'Outcome Indicators - Section C'!$A$10:$A$26,0))&lt;&gt;"",INDEX('Outcome Indicators - Section C'!C$10:C$26,MATCH('Print View'!$A107,'Outcome Indicators - Section C'!$A$10:$A$26,0)),""),"")</f>
        <v/>
      </c>
      <c r="D107" s="550" t="str">
        <f>IFERROR(IF(INDEX('Outcome Indicators - Section C'!D$10:D$26,MATCH('Print View'!$A107,'Outcome Indicators - Section C'!$A$10:$A$26,0))&lt;&gt;"",INDEX('Outcome Indicators - Section C'!D$10:D$26,MATCH('Print View'!$A107,'Outcome Indicators - Section C'!$A$10:$A$26,0)),""),"")</f>
        <v/>
      </c>
      <c r="E107" s="550" t="str">
        <f>IFERROR(IF(INDEX('Outcome Indicators - Section C'!E$10:E$26,MATCH('Print View'!$A107,'Outcome Indicators - Section C'!$A$10:$A$26,0))&lt;&gt;"",INDEX('Outcome Indicators - Section C'!E$10:E$26,MATCH('Print View'!$A107,'Outcome Indicators - Section C'!$A$10:$A$26,0)),""),"")</f>
        <v/>
      </c>
      <c r="F107" s="550" t="str">
        <f>IFERROR(IF(INDEX('Outcome Indicators - Section C'!F$10:F$26,MATCH('Print View'!$A107,'Outcome Indicators - Section C'!$A$10:$A$26,0))&lt;&gt;"",INDEX('Outcome Indicators - Section C'!F$10:F$26,MATCH('Print View'!$A107,'Outcome Indicators - Section C'!$A$10:$A$26,0)),""),"")</f>
        <v/>
      </c>
      <c r="G107" s="550" t="str">
        <f>IFERROR(IF(INDEX('Outcome Indicators - Section C'!G$10:G$26,MATCH('Print View'!$A107,'Outcome Indicators - Section C'!$A$10:$A$26,0))&lt;&gt;"",INDEX('Outcome Indicators - Section C'!G$10:G$26,MATCH('Print View'!$A107,'Outcome Indicators - Section C'!$A$10:$A$26,0)),""),"")</f>
        <v/>
      </c>
      <c r="H107" s="550" t="str">
        <f>IFERROR(IF(INDEX('Outcome Indicators - Section C'!H$10:H$26,MATCH('Print View'!$A107,'Outcome Indicators - Section C'!$A$10:$A$26,0))&lt;&gt;"",INDEX('Outcome Indicators - Section C'!H$10:H$26,MATCH('Print View'!$A107,'Outcome Indicators - Section C'!$A$10:$A$26,0)),""),"")</f>
        <v/>
      </c>
      <c r="I107" s="552">
        <f>IFERROR(IF(INDEX('Outcome Indicators - Section C'!A$10:A$26,MATCH('Print View'!$A107,'Outcome Indicators - Section C'!$A$10:$A$26,0))&lt;&gt;"",INDEX('Outcome Indicators - Section C'!A$10:A$26,MATCH('Print View'!$A107,'Outcome Indicators - Section C'!$A$10:$A$26,0)),""),"")</f>
        <v>13</v>
      </c>
      <c r="J107" s="284" t="str">
        <f t="array" ref="J107">IFERROR(IF(INDEX('Outcome Indicators - Section C'!D$30:D$121,MATCH('Print View'!$A107&amp;'Print View'!$J$81,'Outcome Indicators - Section C'!$A$30:$A$121&amp;'Outcome Indicators - Section C'!$C$30:$C$121,0))&lt;&gt;"",INDEX('Outcome Indicators - Section C'!D$30:D$121,MATCH('Print View'!$A107&amp;'Print View'!$J$81,'Outcome Indicators - Section C'!$A$30:$A$121&amp;'Outcome Indicators - Section C'!$C$30:$C$121,0)),""),"")</f>
        <v/>
      </c>
      <c r="K107" s="554" t="str">
        <f t="array" ref="K107">IFERROR(IF(INDEX('Outcome Indicators - Section C'!F$30:F$121,MATCH('Print View'!$A107&amp;'Print View'!$J$81,'Outcome Indicators - Section C'!$A$30:$A$121&amp;'Outcome Indicators - Section C'!$C$30:$C$121,0))&lt;&gt;"",INDEX('Outcome Indicators - Section C'!F$30:F$121,MATCH('Print View'!$A107&amp;'Print View'!$J$81,'Outcome Indicators - Section C'!$A$30:$A$121&amp;'Outcome Indicators - Section C'!$C$30:$C$121,0)),""),"")</f>
        <v/>
      </c>
      <c r="L107" s="556" t="str">
        <f t="array" ref="L107">IFERROR(IF(INDEX('Outcome Indicators - Section C'!G$30:G$121,MATCH('Print View'!$A107&amp;'Print View'!$J$81,'Outcome Indicators - Section C'!$A$30:$A$121&amp;'Outcome Indicators - Section C'!$C$30:$C$121,0))&lt;&gt;"",INDEX('Outcome Indicators - Section C'!G$30:G$121,MATCH('Print View'!$A107&amp;'Print View'!$J$81,'Outcome Indicators - Section C'!$A$30:$A$121&amp;'Outcome Indicators - Section C'!$C$30:$C$121,0)),""),"")</f>
        <v/>
      </c>
      <c r="M107" s="558" t="str">
        <f t="array" ref="M107">IFERROR(IF(INDEX('Outcome Indicators - Section C'!H$30:H$121,MATCH('Print View'!$A107&amp;'Print View'!$J$81,'Outcome Indicators - Section C'!$A$30:$A$121&amp;'Outcome Indicators - Section C'!$C$30:$C$121,0))&lt;&gt;"",INDEX('Outcome Indicators - Section C'!H$30:H$121,MATCH('Print View'!$A107&amp;'Print View'!$J$81,'Outcome Indicators - Section C'!$A$30:$A$121&amp;'Outcome Indicators - Section C'!$C$30:$C$121,0)),""),"")</f>
        <v/>
      </c>
      <c r="N107" s="284" t="str">
        <f t="array" ref="N107">IFERROR(IF(INDEX('Outcome Indicators - Section C'!D$30:D$121,MATCH('Print View'!$A107&amp;'Print View'!$N$81,'Outcome Indicators - Section C'!$A$30:$A$121&amp;'Outcome Indicators - Section C'!$C$30:$C$121,0))&lt;&gt;"",INDEX('Outcome Indicators - Section C'!D$30:D$121,MATCH('Print View'!$A107&amp;'Print View'!$N$81,'Outcome Indicators - Section C'!$A$30:$A$121&amp;'Outcome Indicators - Section C'!$C$30:$C$121,0)),""),"")</f>
        <v/>
      </c>
      <c r="O107" s="554" t="str">
        <f t="array" ref="O107">IFERROR(IF(INDEX('Outcome Indicators - Section C'!F$30:F$121,MATCH('Print View'!$A107&amp;'Print View'!$N$81,'Outcome Indicators - Section C'!$A$30:$A$121&amp;'Outcome Indicators - Section C'!$C$30:$C$121,0))&lt;&gt;"",INDEX('Outcome Indicators - Section C'!F$30:F$121,MATCH('Print View'!$A107&amp;'Print View'!$N$81,'Outcome Indicators - Section C'!$A$30:$A$121&amp;'Outcome Indicators - Section C'!$C$30:$C$121,0)),""),"")</f>
        <v/>
      </c>
      <c r="P107" s="556" t="str">
        <f t="array" ref="P107">IFERROR(IF(INDEX('Outcome Indicators - Section C'!G$30:G$121,MATCH('Print View'!$A107&amp;'Print View'!$N$81,'Outcome Indicators - Section C'!$A$30:$A$121&amp;'Outcome Indicators - Section C'!$C$30:$C$121,0))&lt;&gt;"",INDEX('Outcome Indicators - Section C'!G$30:G$121,MATCH('Print View'!$A107&amp;'Print View'!$N$81,'Outcome Indicators - Section C'!$A$30:$A$121&amp;'Outcome Indicators - Section C'!$C$30:$C$121,0)),""),"")</f>
        <v/>
      </c>
      <c r="Q107" s="558" t="str">
        <f t="array" ref="Q107">IFERROR(IF(INDEX('Outcome Indicators - Section C'!H$30:H$121,MATCH('Print View'!$A107&amp;'Print View'!$N$81,'Outcome Indicators - Section C'!$A$30:$A$121&amp;'Outcome Indicators - Section C'!$C$30:$C$121,0))&lt;&gt;"",INDEX('Outcome Indicators - Section C'!H$30:H$121,MATCH('Print View'!$A107&amp;'Print View'!$N$81,'Outcome Indicators - Section C'!$A$30:$A$121&amp;'Outcome Indicators - Section C'!$C$30:$C$121,0)),""),"")</f>
        <v/>
      </c>
      <c r="R107" s="284" t="str">
        <f t="array" ref="R107">IFERROR(IF(INDEX('Outcome Indicators - Section C'!D$30:D$121,MATCH('Print View'!$A107&amp;'Print View'!$R$81,'Outcome Indicators - Section C'!$A$30:$A$121&amp;'Outcome Indicators - Section C'!$C$30:$C$121,0))&lt;&gt;"",INDEX('Outcome Indicators - Section C'!D$30:D$121,MATCH('Print View'!$A107&amp;'Print View'!$R$81,'Outcome Indicators - Section C'!$A$30:$A$121&amp;'Outcome Indicators - Section C'!$C$30:$C$121,0)),""),"")</f>
        <v/>
      </c>
      <c r="S107" s="554" t="str">
        <f t="array" ref="S107">IFERROR(IF(INDEX('Outcome Indicators - Section C'!F$30:F$121,MATCH('Print View'!$A107&amp;'Print View'!$R$81,'Outcome Indicators - Section C'!$A$30:$A$121&amp;'Outcome Indicators - Section C'!$C$30:$C$121,0))&lt;&gt;"",INDEX('Outcome Indicators - Section C'!F$30:F$121,MATCH('Print View'!$A107&amp;'Print View'!$R$81,'Outcome Indicators - Section C'!$A$30:$A$121&amp;'Outcome Indicators - Section C'!$C$30:$C$121,0)),""),"")</f>
        <v/>
      </c>
      <c r="T107" s="556" t="str">
        <f t="array" ref="T107">IFERROR(IF(INDEX('Outcome Indicators - Section C'!G$30:G$121,MATCH('Print View'!$A107&amp;'Print View'!$R$81,'Outcome Indicators - Section C'!$A$30:$A$121&amp;'Outcome Indicators - Section C'!$C$30:$C$121,0))&lt;&gt;"",INDEX('Outcome Indicators - Section C'!G$30:G$121,MATCH('Print View'!$A107&amp;'Print View'!$R$81,'Outcome Indicators - Section C'!$A$30:$A$121&amp;'Outcome Indicators - Section C'!$C$30:$C$121,0)),""),"")</f>
        <v/>
      </c>
      <c r="U107" s="558" t="str">
        <f t="array" ref="U107">IFERROR(IF(INDEX('Outcome Indicators - Section C'!H$30:H$121,MATCH('Print View'!$A107&amp;'Print View'!$R$81,'Outcome Indicators - Section C'!$A$30:$A$121&amp;'Outcome Indicators - Section C'!$C$30:$C$121,0))&lt;&gt;"",INDEX('Outcome Indicators - Section C'!H$30:H$121,MATCH('Print View'!$A107&amp;'Print View'!$R$81,'Outcome Indicators - Section C'!$A$30:$A$121&amp;'Outcome Indicators - Section C'!$C$30:$C$121,0)),""),"")</f>
        <v/>
      </c>
      <c r="V107" s="284" t="str">
        <f t="array" ref="V107">IFERROR(IF(INDEX('Outcome Indicators - Section C'!D$30:D$121,MATCH('Print View'!$A107&amp;'Print View'!$V$81,'Outcome Indicators - Section C'!$A$30:$A$121&amp;'Outcome Indicators - Section C'!$C$30:$C$121,0))&lt;&gt;"",INDEX('Outcome Indicators - Section C'!D$30:D$121,MATCH('Print View'!$A107&amp;'Print View'!$V$81,'Outcome Indicators - Section C'!$A$30:$A$121&amp;'Outcome Indicators - Section C'!$C$30:$C$121,0)),""),"")</f>
        <v/>
      </c>
      <c r="W107" s="554" t="str">
        <f t="array" ref="W107">IFERROR(IF(INDEX('Outcome Indicators - Section C'!F$30:F$121,MATCH('Print View'!$A107&amp;'Print View'!$V$81,'Outcome Indicators - Section C'!$A$30:$A$121&amp;'Outcome Indicators - Section C'!$C$30:$C$121,0))&lt;&gt;"",INDEX('Outcome Indicators - Section C'!F$30:F$121,MATCH('Print View'!$A107&amp;'Print View'!$V$81,'Outcome Indicators - Section C'!$A$30:$A$121&amp;'Outcome Indicators - Section C'!$C$30:$C$121,0)),""),"")</f>
        <v/>
      </c>
      <c r="X107" s="556" t="str">
        <f t="array" ref="X107">IFERROR(IF(INDEX('Outcome Indicators - Section C'!G$30:G$121,MATCH('Print View'!$A107&amp;'Print View'!$V$81,'Outcome Indicators - Section C'!$A$30:$A$121&amp;'Outcome Indicators - Section C'!$C$30:$C$121,0))&lt;&gt;"",INDEX('Outcome Indicators - Section C'!G$30:G$121,MATCH('Print View'!$A107&amp;'Print View'!$V$81,'Outcome Indicators - Section C'!$A$30:$A$121&amp;'Outcome Indicators - Section C'!$C$30:$C$121,0)),""),"")</f>
        <v/>
      </c>
      <c r="Y107" s="558" t="str">
        <f t="array" ref="Y107">IFERROR(IF(INDEX('Outcome Indicators - Section C'!H$30:H$121,MATCH('Print View'!$A107&amp;'Print View'!$V$81,'Outcome Indicators - Section C'!$A$30:$A$121&amp;'Outcome Indicators - Section C'!$C$30:$C$121,0))&lt;&gt;"",INDEX('Outcome Indicators - Section C'!H$30:H$121,MATCH('Print View'!$A107&amp;'Print View'!$V$81,'Outcome Indicators - Section C'!$A$30:$A$121&amp;'Outcome Indicators - Section C'!$C$30:$C$121,0)),""),"")</f>
        <v/>
      </c>
      <c r="Z107" s="284" t="str">
        <f t="array" ref="Z107">IFERROR(IF(INDEX('Outcome Indicators - Section C'!D$30:D$121,MATCH('Print View'!$A107&amp;'Print View'!$Z$81,'Outcome Indicators - Section C'!$A$30:$A$121&amp;'Outcome Indicators - Section C'!$C$30:$C$121,0))&lt;&gt;"",INDEX('Outcome Indicators - Section C'!D$30:D$121,MATCH('Print View'!$A107&amp;'Print View'!$Z$81,'Outcome Indicators - Section C'!$A$30:$A$121&amp;'Outcome Indicators - Section C'!$C$30:$C$121,0)),""),"")</f>
        <v/>
      </c>
      <c r="AA107" s="554" t="str">
        <f t="array" ref="AA107">IFERROR(IF(INDEX('Outcome Indicators - Section C'!F$30:F$121,MATCH('Print View'!$A107&amp;'Print View'!$Z$81,'Outcome Indicators - Section C'!$A$30:$A$121&amp;'Outcome Indicators - Section C'!$C$30:$C$121,0))&lt;&gt;"",INDEX('Outcome Indicators - Section C'!F$30:F$121,MATCH('Print View'!$A107&amp;'Print View'!$Z$81,'Outcome Indicators - Section C'!$A$30:$A$121&amp;'Outcome Indicators - Section C'!$C$30:$C$121,0)),""),"")</f>
        <v/>
      </c>
      <c r="AB107" s="556" t="str">
        <f t="array" ref="AB107">IFERROR(IF(INDEX('Outcome Indicators - Section C'!G$30:G$121,MATCH('Print View'!$A107&amp;'Print View'!$Z$81,'Outcome Indicators - Section C'!$A$30:$A$121&amp;'Outcome Indicators - Section C'!$C$30:$C$121,0))&lt;&gt;"",INDEX('Outcome Indicators - Section C'!G$30:G$121,MATCH('Print View'!$A107&amp;'Print View'!$Z$81,'Outcome Indicators - Section C'!$A$30:$A$121&amp;'Outcome Indicators - Section C'!$C$30:$C$121,0)),""),"")</f>
        <v/>
      </c>
      <c r="AC107" s="558" t="str">
        <f t="array" ref="AC107">IFERROR(IF(INDEX('Outcome Indicators - Section C'!H$30:H$121,MATCH('Print View'!$A107&amp;'Print View'!$Z$81,'Outcome Indicators - Section C'!$A$30:$A$121&amp;'Outcome Indicators - Section C'!$C$30:$C$121,0))&lt;&gt;"",INDEX('Outcome Indicators - Section C'!H$30:H$121,MATCH('Print View'!$A107&amp;'Print View'!$Z$81,'Outcome Indicators - Section C'!$A$30:$A$121&amp;'Outcome Indicators - Section C'!$C$30:$C$121,0)),""),"")</f>
        <v/>
      </c>
      <c r="AD107" s="280"/>
      <c r="AE107" s="255"/>
      <c r="AF107" s="255"/>
      <c r="AG107" s="255"/>
      <c r="AH107" s="255"/>
      <c r="AI107" s="268"/>
      <c r="AJ107" s="540"/>
    </row>
    <row r="108" spans="1:36" ht="60" customHeight="1" x14ac:dyDescent="0.3">
      <c r="A108" s="582"/>
      <c r="B108" s="551"/>
      <c r="C108" s="551"/>
      <c r="D108" s="551"/>
      <c r="E108" s="551"/>
      <c r="F108" s="551"/>
      <c r="G108" s="551"/>
      <c r="H108" s="551"/>
      <c r="I108" s="553"/>
      <c r="J108" s="285" t="str">
        <f t="array" ref="J108">IFERROR(IF(INDEX('Outcome Indicators - Section C'!E$30:E$121,MATCH('Print View'!$A107&amp;'Print View'!$J$81,'Outcome Indicators - Section C'!$A$30:$A$121&amp;'Outcome Indicators - Section C'!$C$30:$C$121,0))&lt;&gt;"",INDEX('Outcome Indicators - Section C'!E$30:E$121,MATCH('Print View'!$A107&amp;'Print View'!$J$81,'Outcome Indicators - Section C'!$A$30:$A$121&amp;'Outcome Indicators - Section C'!$C$30:$C$121,0)),""),"")</f>
        <v/>
      </c>
      <c r="K108" s="555"/>
      <c r="L108" s="557"/>
      <c r="M108" s="559"/>
      <c r="N108" s="285" t="str">
        <f t="array" ref="N108">IFERROR(IF(INDEX('Outcome Indicators - Section C'!E$30:E$121,MATCH('Print View'!$A107&amp;'Print View'!$N$81,'Outcome Indicators - Section C'!$A$30:$A$121&amp;'Outcome Indicators - Section C'!$C$30:$C$121,0))&lt;&gt;"",INDEX('Outcome Indicators - Section C'!E$30:E$121,MATCH('Print View'!$A107&amp;'Print View'!$N$81,'Outcome Indicators - Section C'!$A$30:$A$121&amp;'Outcome Indicators - Section C'!$C$30:$C$121,0)),""),"")</f>
        <v/>
      </c>
      <c r="O108" s="555"/>
      <c r="P108" s="557"/>
      <c r="Q108" s="559"/>
      <c r="R108" s="285" t="str">
        <f t="array" ref="R108">IFERROR(IF(INDEX('Outcome Indicators - Section C'!E$30:E$121,MATCH('Print View'!$A107&amp;'Print View'!$R$81,'Outcome Indicators - Section C'!$A$30:$A$121&amp;'Outcome Indicators - Section C'!$C$30:$C$121,0))&lt;&gt;"",INDEX('Outcome Indicators - Section C'!E$30:E$121,MATCH('Print View'!$A107&amp;'Print View'!$R$81,'Outcome Indicators - Section C'!$A$30:$A$121&amp;'Outcome Indicators - Section C'!$C$30:$C$121,0)),""),"")</f>
        <v/>
      </c>
      <c r="S108" s="555"/>
      <c r="T108" s="557"/>
      <c r="U108" s="559"/>
      <c r="V108" s="285" t="str">
        <f t="array" ref="V108">IFERROR(IF(INDEX('Outcome Indicators - Section C'!E$30:E$121,MATCH('Print View'!$A107&amp;'Print View'!$V$81,'Outcome Indicators - Section C'!$A$30:$A$121&amp;'Outcome Indicators - Section C'!$C$30:$C$121,0))&lt;&gt;"",INDEX('Outcome Indicators - Section C'!E$30:E$121,MATCH('Print View'!$A107&amp;'Print View'!$V$81,'Outcome Indicators - Section C'!$A$30:$A$121&amp;'Outcome Indicators - Section C'!$C$30:$C$121,0)),""),"")</f>
        <v/>
      </c>
      <c r="W108" s="555"/>
      <c r="X108" s="557"/>
      <c r="Y108" s="559"/>
      <c r="Z108" s="285" t="str">
        <f t="array" ref="Z108">IFERROR(IF(INDEX('Outcome Indicators - Section C'!E$30:E$121,MATCH('Print View'!$A107&amp;'Print View'!$Z$81,'Outcome Indicators - Section C'!$A$30:$A$121&amp;'Outcome Indicators - Section C'!$C$30:$C$121,0))&lt;&gt;"",INDEX('Outcome Indicators - Section C'!E$30:E$121,MATCH('Print View'!$A107&amp;'Print View'!$Z$81,'Outcome Indicators - Section C'!$A$30:$A$121&amp;'Outcome Indicators - Section C'!$C$30:$C$121,0)),""),"")</f>
        <v/>
      </c>
      <c r="AA108" s="555"/>
      <c r="AB108" s="557"/>
      <c r="AC108" s="559"/>
      <c r="AD108" s="277"/>
      <c r="AE108" s="258"/>
      <c r="AF108" s="258"/>
      <c r="AG108" s="258"/>
      <c r="AH108" s="258"/>
      <c r="AI108" s="268"/>
      <c r="AJ108" s="540"/>
    </row>
    <row r="109" spans="1:36" ht="60" customHeight="1" x14ac:dyDescent="0.55000000000000004">
      <c r="A109" s="560">
        <v>14</v>
      </c>
      <c r="B109" s="564" t="str">
        <f>IFERROR(IF(INDEX('Outcome Indicators - Section C'!B$10:B$26,MATCH('Print View'!$A109,'Outcome Indicators - Section C'!$A$10:$A$26,0))&lt;&gt;"",INDEX('Outcome Indicators - Section C'!B$10:B$26,MATCH('Print View'!$A109,'Outcome Indicators - Section C'!$A$10:$A$26,0)),""),"")</f>
        <v/>
      </c>
      <c r="C109" s="564" t="str">
        <f>IFERROR(IF(INDEX('Outcome Indicators - Section C'!C$10:C$26,MATCH('Print View'!$A109,'Outcome Indicators - Section C'!$A$10:$A$26,0))&lt;&gt;"",INDEX('Outcome Indicators - Section C'!C$10:C$26,MATCH('Print View'!$A109,'Outcome Indicators - Section C'!$A$10:$A$26,0)),""),"")</f>
        <v/>
      </c>
      <c r="D109" s="564" t="str">
        <f>IFERROR(IF(INDEX('Outcome Indicators - Section C'!D$10:D$26,MATCH('Print View'!$A109,'Outcome Indicators - Section C'!$A$10:$A$26,0))&lt;&gt;"",INDEX('Outcome Indicators - Section C'!D$10:D$26,MATCH('Print View'!$A109,'Outcome Indicators - Section C'!$A$10:$A$26,0)),""),"")</f>
        <v/>
      </c>
      <c r="E109" s="564" t="str">
        <f>IFERROR(IF(INDEX('Outcome Indicators - Section C'!E$10:E$26,MATCH('Print View'!$A109,'Outcome Indicators - Section C'!$A$10:$A$26,0))&lt;&gt;"",INDEX('Outcome Indicators - Section C'!E$10:E$26,MATCH('Print View'!$A109,'Outcome Indicators - Section C'!$A$10:$A$26,0)),""),"")</f>
        <v/>
      </c>
      <c r="F109" s="564" t="str">
        <f>IFERROR(IF(INDEX('Outcome Indicators - Section C'!F$10:F$26,MATCH('Print View'!$A109,'Outcome Indicators - Section C'!$A$10:$A$26,0))&lt;&gt;"",INDEX('Outcome Indicators - Section C'!F$10:F$26,MATCH('Print View'!$A109,'Outcome Indicators - Section C'!$A$10:$A$26,0)),""),"")</f>
        <v/>
      </c>
      <c r="G109" s="564" t="str">
        <f>IFERROR(IF(INDEX('Outcome Indicators - Section C'!G$10:G$26,MATCH('Print View'!$A109,'Outcome Indicators - Section C'!$A$10:$A$26,0))&lt;&gt;"",INDEX('Outcome Indicators - Section C'!G$10:G$26,MATCH('Print View'!$A109,'Outcome Indicators - Section C'!$A$10:$A$26,0)),""),"")</f>
        <v/>
      </c>
      <c r="H109" s="564" t="str">
        <f>IFERROR(IF(INDEX('Outcome Indicators - Section C'!H$10:H$26,MATCH('Print View'!$A109,'Outcome Indicators - Section C'!$A$10:$A$26,0))&lt;&gt;"",INDEX('Outcome Indicators - Section C'!H$10:H$26,MATCH('Print View'!$A109,'Outcome Indicators - Section C'!$A$10:$A$26,0)),""),"")</f>
        <v/>
      </c>
      <c r="I109" s="566">
        <f>IFERROR(IF(INDEX('Outcome Indicators - Section C'!A$10:A$26,MATCH('Print View'!$A109,'Outcome Indicators - Section C'!$A$10:$A$26,0))&lt;&gt;"",INDEX('Outcome Indicators - Section C'!A$10:A$26,MATCH('Print View'!$A109,'Outcome Indicators - Section C'!$A$10:$A$26,0)),""),"")</f>
        <v>14</v>
      </c>
      <c r="J109" s="311" t="str">
        <f t="array" ref="J109">IFERROR(IF(INDEX('Outcome Indicators - Section C'!D$30:D$121,MATCH('Print View'!$A109&amp;'Print View'!$J$81,'Outcome Indicators - Section C'!$A$30:$A$121&amp;'Outcome Indicators - Section C'!$C$30:$C$121,0))&lt;&gt;"",INDEX('Outcome Indicators - Section C'!D$30:D$121,MATCH('Print View'!$A109&amp;'Print View'!$J$81,'Outcome Indicators - Section C'!$A$30:$A$121&amp;'Outcome Indicators - Section C'!$C$30:$C$121,0)),""),"")</f>
        <v/>
      </c>
      <c r="K109" s="543" t="str">
        <f t="array" ref="K109">IFERROR(IF(INDEX('Outcome Indicators - Section C'!F$30:F$121,MATCH('Print View'!$A109&amp;'Print View'!$J$81,'Outcome Indicators - Section C'!$A$30:$A$121&amp;'Outcome Indicators - Section C'!$C$30:$C$121,0))&lt;&gt;"",INDEX('Outcome Indicators - Section C'!F$30:F$121,MATCH('Print View'!$A109&amp;'Print View'!$J$81,'Outcome Indicators - Section C'!$A$30:$A$121&amp;'Outcome Indicators - Section C'!$C$30:$C$121,0)),""),"")</f>
        <v/>
      </c>
      <c r="L109" s="545" t="str">
        <f t="array" ref="L109">IFERROR(IF(INDEX('Outcome Indicators - Section C'!G$30:G$121,MATCH('Print View'!$A109&amp;'Print View'!$J$81,'Outcome Indicators - Section C'!$A$30:$A$121&amp;'Outcome Indicators - Section C'!$C$30:$C$121,0))&lt;&gt;"",INDEX('Outcome Indicators - Section C'!G$30:G$121,MATCH('Print View'!$A109&amp;'Print View'!$J$81,'Outcome Indicators - Section C'!$A$30:$A$121&amp;'Outcome Indicators - Section C'!$C$30:$C$121,0)),""),"")</f>
        <v/>
      </c>
      <c r="M109" s="541" t="str">
        <f t="array" ref="M109">IFERROR(IF(INDEX('Outcome Indicators - Section C'!H$30:H$121,MATCH('Print View'!$A109&amp;'Print View'!$J$81,'Outcome Indicators - Section C'!$A$30:$A$121&amp;'Outcome Indicators - Section C'!$C$30:$C$121,0))&lt;&gt;"",INDEX('Outcome Indicators - Section C'!H$30:H$121,MATCH('Print View'!$A109&amp;'Print View'!$J$81,'Outcome Indicators - Section C'!$A$30:$A$121&amp;'Outcome Indicators - Section C'!$C$30:$C$121,0)),""),"")</f>
        <v/>
      </c>
      <c r="N109" s="311" t="str">
        <f t="array" ref="N109">IFERROR(IF(INDEX('Outcome Indicators - Section C'!D$30:D$121,MATCH('Print View'!$A109&amp;'Print View'!$N$81,'Outcome Indicators - Section C'!$A$30:$A$121&amp;'Outcome Indicators - Section C'!$C$30:$C$121,0))&lt;&gt;"",INDEX('Outcome Indicators - Section C'!D$30:D$121,MATCH('Print View'!$A109&amp;'Print View'!$N$81,'Outcome Indicators - Section C'!$A$30:$A$121&amp;'Outcome Indicators - Section C'!$C$30:$C$121,0)),""),"")</f>
        <v/>
      </c>
      <c r="O109" s="543" t="str">
        <f t="array" ref="O109">IFERROR(IF(INDEX('Outcome Indicators - Section C'!F$30:F$121,MATCH('Print View'!$A109&amp;'Print View'!$N$81,'Outcome Indicators - Section C'!$A$30:$A$121&amp;'Outcome Indicators - Section C'!$C$30:$C$121,0))&lt;&gt;"",INDEX('Outcome Indicators - Section C'!F$30:F$121,MATCH('Print View'!$A109&amp;'Print View'!$N$81,'Outcome Indicators - Section C'!$A$30:$A$121&amp;'Outcome Indicators - Section C'!$C$30:$C$121,0)),""),"")</f>
        <v/>
      </c>
      <c r="P109" s="545" t="str">
        <f t="array" ref="P109">IFERROR(IF(INDEX('Outcome Indicators - Section C'!G$30:G$121,MATCH('Print View'!$A109&amp;'Print View'!$N$81,'Outcome Indicators - Section C'!$A$30:$A$121&amp;'Outcome Indicators - Section C'!$C$30:$C$121,0))&lt;&gt;"",INDEX('Outcome Indicators - Section C'!G$30:G$121,MATCH('Print View'!$A109&amp;'Print View'!$N$81,'Outcome Indicators - Section C'!$A$30:$A$121&amp;'Outcome Indicators - Section C'!$C$30:$C$121,0)),""),"")</f>
        <v/>
      </c>
      <c r="Q109" s="541" t="str">
        <f t="array" ref="Q109">IFERROR(IF(INDEX('Outcome Indicators - Section C'!H$30:H$121,MATCH('Print View'!$A109&amp;'Print View'!$N$81,'Outcome Indicators - Section C'!$A$30:$A$121&amp;'Outcome Indicators - Section C'!$C$30:$C$121,0))&lt;&gt;"",INDEX('Outcome Indicators - Section C'!H$30:H$121,MATCH('Print View'!$A109&amp;'Print View'!$N$81,'Outcome Indicators - Section C'!$A$30:$A$121&amp;'Outcome Indicators - Section C'!$C$30:$C$121,0)),""),"")</f>
        <v/>
      </c>
      <c r="R109" s="311" t="str">
        <f t="array" ref="R109">IFERROR(IF(INDEX('Outcome Indicators - Section C'!D$30:D$121,MATCH('Print View'!$A109&amp;'Print View'!$R$81,'Outcome Indicators - Section C'!$A$30:$A$121&amp;'Outcome Indicators - Section C'!$C$30:$C$121,0))&lt;&gt;"",INDEX('Outcome Indicators - Section C'!D$30:D$121,MATCH('Print View'!$A109&amp;'Print View'!$R$81,'Outcome Indicators - Section C'!$A$30:$A$121&amp;'Outcome Indicators - Section C'!$C$30:$C$121,0)),""),"")</f>
        <v/>
      </c>
      <c r="S109" s="543" t="str">
        <f t="array" ref="S109">IFERROR(IF(INDEX('Outcome Indicators - Section C'!F$30:F$121,MATCH('Print View'!$A109&amp;'Print View'!$R$81,'Outcome Indicators - Section C'!$A$30:$A$121&amp;'Outcome Indicators - Section C'!$C$30:$C$121,0))&lt;&gt;"",INDEX('Outcome Indicators - Section C'!F$30:F$121,MATCH('Print View'!$A109&amp;'Print View'!$R$81,'Outcome Indicators - Section C'!$A$30:$A$121&amp;'Outcome Indicators - Section C'!$C$30:$C$121,0)),""),"")</f>
        <v/>
      </c>
      <c r="T109" s="545" t="str">
        <f t="array" ref="T109">IFERROR(IF(INDEX('Outcome Indicators - Section C'!G$30:G$121,MATCH('Print View'!$A109&amp;'Print View'!$R$81,'Outcome Indicators - Section C'!$A$30:$A$121&amp;'Outcome Indicators - Section C'!$C$30:$C$121,0))&lt;&gt;"",INDEX('Outcome Indicators - Section C'!G$30:G$121,MATCH('Print View'!$A109&amp;'Print View'!$R$81,'Outcome Indicators - Section C'!$A$30:$A$121&amp;'Outcome Indicators - Section C'!$C$30:$C$121,0)),""),"")</f>
        <v/>
      </c>
      <c r="U109" s="541" t="str">
        <f t="array" ref="U109">IFERROR(IF(INDEX('Outcome Indicators - Section C'!H$30:H$121,MATCH('Print View'!$A109&amp;'Print View'!$R$81,'Outcome Indicators - Section C'!$A$30:$A$121&amp;'Outcome Indicators - Section C'!$C$30:$C$121,0))&lt;&gt;"",INDEX('Outcome Indicators - Section C'!H$30:H$121,MATCH('Print View'!$A109&amp;'Print View'!$R$81,'Outcome Indicators - Section C'!$A$30:$A$121&amp;'Outcome Indicators - Section C'!$C$30:$C$121,0)),""),"")</f>
        <v/>
      </c>
      <c r="V109" s="311" t="str">
        <f t="array" ref="V109">IFERROR(IF(INDEX('Outcome Indicators - Section C'!D$30:D$121,MATCH('Print View'!$A109&amp;'Print View'!$V$81,'Outcome Indicators - Section C'!$A$30:$A$121&amp;'Outcome Indicators - Section C'!$C$30:$C$121,0))&lt;&gt;"",INDEX('Outcome Indicators - Section C'!D$30:D$121,MATCH('Print View'!$A109&amp;'Print View'!$V$81,'Outcome Indicators - Section C'!$A$30:$A$121&amp;'Outcome Indicators - Section C'!$C$30:$C$121,0)),""),"")</f>
        <v/>
      </c>
      <c r="W109" s="543" t="str">
        <f t="array" ref="W109">IFERROR(IF(INDEX('Outcome Indicators - Section C'!F$30:F$121,MATCH('Print View'!$A109&amp;'Print View'!$V$81,'Outcome Indicators - Section C'!$A$30:$A$121&amp;'Outcome Indicators - Section C'!$C$30:$C$121,0))&lt;&gt;"",INDEX('Outcome Indicators - Section C'!F$30:F$121,MATCH('Print View'!$A109&amp;'Print View'!$V$81,'Outcome Indicators - Section C'!$A$30:$A$121&amp;'Outcome Indicators - Section C'!$C$30:$C$121,0)),""),"")</f>
        <v/>
      </c>
      <c r="X109" s="545" t="str">
        <f t="array" ref="X109">IFERROR(IF(INDEX('Outcome Indicators - Section C'!G$30:G$121,MATCH('Print View'!$A109&amp;'Print View'!$V$81,'Outcome Indicators - Section C'!$A$30:$A$121&amp;'Outcome Indicators - Section C'!$C$30:$C$121,0))&lt;&gt;"",INDEX('Outcome Indicators - Section C'!G$30:G$121,MATCH('Print View'!$A109&amp;'Print View'!$V$81,'Outcome Indicators - Section C'!$A$30:$A$121&amp;'Outcome Indicators - Section C'!$C$30:$C$121,0)),""),"")</f>
        <v/>
      </c>
      <c r="Y109" s="541" t="str">
        <f t="array" ref="Y109">IFERROR(IF(INDEX('Outcome Indicators - Section C'!H$30:H$121,MATCH('Print View'!$A109&amp;'Print View'!$V$81,'Outcome Indicators - Section C'!$A$30:$A$121&amp;'Outcome Indicators - Section C'!$C$30:$C$121,0))&lt;&gt;"",INDEX('Outcome Indicators - Section C'!H$30:H$121,MATCH('Print View'!$A109&amp;'Print View'!$V$81,'Outcome Indicators - Section C'!$A$30:$A$121&amp;'Outcome Indicators - Section C'!$C$30:$C$121,0)),""),"")</f>
        <v/>
      </c>
      <c r="Z109" s="311" t="str">
        <f t="array" ref="Z109">IFERROR(IF(INDEX('Outcome Indicators - Section C'!D$30:D$121,MATCH('Print View'!$A109&amp;'Print View'!$Z$81,'Outcome Indicators - Section C'!$A$30:$A$121&amp;'Outcome Indicators - Section C'!$C$30:$C$121,0))&lt;&gt;"",INDEX('Outcome Indicators - Section C'!D$30:D$121,MATCH('Print View'!$A109&amp;'Print View'!$Z$81,'Outcome Indicators - Section C'!$A$30:$A$121&amp;'Outcome Indicators - Section C'!$C$30:$C$121,0)),""),"")</f>
        <v/>
      </c>
      <c r="AA109" s="543" t="str">
        <f t="array" ref="AA109">IFERROR(IF(INDEX('Outcome Indicators - Section C'!F$30:F$121,MATCH('Print View'!$A109&amp;'Print View'!$Z$81,'Outcome Indicators - Section C'!$A$30:$A$121&amp;'Outcome Indicators - Section C'!$C$30:$C$121,0))&lt;&gt;"",INDEX('Outcome Indicators - Section C'!F$30:F$121,MATCH('Print View'!$A109&amp;'Print View'!$Z$81,'Outcome Indicators - Section C'!$A$30:$A$121&amp;'Outcome Indicators - Section C'!$C$30:$C$121,0)),""),"")</f>
        <v/>
      </c>
      <c r="AB109" s="545" t="str">
        <f t="array" ref="AB109">IFERROR(IF(INDEX('Outcome Indicators - Section C'!G$30:G$121,MATCH('Print View'!$A109&amp;'Print View'!$Z$81,'Outcome Indicators - Section C'!$A$30:$A$121&amp;'Outcome Indicators - Section C'!$C$30:$C$121,0))&lt;&gt;"",INDEX('Outcome Indicators - Section C'!G$30:G$121,MATCH('Print View'!$A109&amp;'Print View'!$Z$81,'Outcome Indicators - Section C'!$A$30:$A$121&amp;'Outcome Indicators - Section C'!$C$30:$C$121,0)),""),"")</f>
        <v/>
      </c>
      <c r="AC109" s="541" t="str">
        <f t="array" ref="AC109">IFERROR(IF(INDEX('Outcome Indicators - Section C'!H$30:H$121,MATCH('Print View'!$A109&amp;'Print View'!$Z$81,'Outcome Indicators - Section C'!$A$30:$A$121&amp;'Outcome Indicators - Section C'!$C$30:$C$121,0))&lt;&gt;"",INDEX('Outcome Indicators - Section C'!H$30:H$121,MATCH('Print View'!$A109&amp;'Print View'!$Z$81,'Outcome Indicators - Section C'!$A$30:$A$121&amp;'Outcome Indicators - Section C'!$C$30:$C$121,0)),""),"")</f>
        <v/>
      </c>
      <c r="AD109" s="278"/>
      <c r="AE109" s="260"/>
      <c r="AF109" s="260"/>
      <c r="AG109" s="260"/>
      <c r="AH109" s="260"/>
      <c r="AI109" s="260"/>
      <c r="AJ109" s="261"/>
    </row>
    <row r="110" spans="1:36" ht="60" customHeight="1" x14ac:dyDescent="0.3">
      <c r="A110" s="560"/>
      <c r="B110" s="565"/>
      <c r="C110" s="565"/>
      <c r="D110" s="565"/>
      <c r="E110" s="565"/>
      <c r="F110" s="565"/>
      <c r="G110" s="565"/>
      <c r="H110" s="565"/>
      <c r="I110" s="567"/>
      <c r="J110" s="312" t="str">
        <f t="array" ref="J110">IFERROR(IF(INDEX('Outcome Indicators - Section C'!E$30:E$121,MATCH('Print View'!$A109&amp;'Print View'!$J$81,'Outcome Indicators - Section C'!$A$30:$A$121&amp;'Outcome Indicators - Section C'!$C$30:$C$121,0))&lt;&gt;"",INDEX('Outcome Indicators - Section C'!E$30:E$121,MATCH('Print View'!$A109&amp;'Print View'!$J$81,'Outcome Indicators - Section C'!$A$30:$A$121&amp;'Outcome Indicators - Section C'!$C$30:$C$121,0)),""),"")</f>
        <v/>
      </c>
      <c r="K110" s="568"/>
      <c r="L110" s="569"/>
      <c r="M110" s="570"/>
      <c r="N110" s="312" t="str">
        <f t="array" ref="N110">IFERROR(IF(INDEX('Outcome Indicators - Section C'!E$30:E$121,MATCH('Print View'!$A109&amp;'Print View'!$N$81,'Outcome Indicators - Section C'!$A$30:$A$121&amp;'Outcome Indicators - Section C'!$C$30:$C$121,0))&lt;&gt;"",INDEX('Outcome Indicators - Section C'!E$30:E$121,MATCH('Print View'!$A109&amp;'Print View'!$N$81,'Outcome Indicators - Section C'!$A$30:$A$121&amp;'Outcome Indicators - Section C'!$C$30:$C$121,0)),""),"")</f>
        <v/>
      </c>
      <c r="O110" s="568"/>
      <c r="P110" s="569"/>
      <c r="Q110" s="570"/>
      <c r="R110" s="312" t="str">
        <f t="array" ref="R110">IFERROR(IF(INDEX('Outcome Indicators - Section C'!E$30:E$121,MATCH('Print View'!$A109&amp;'Print View'!$R$81,'Outcome Indicators - Section C'!$A$30:$A$121&amp;'Outcome Indicators - Section C'!$C$30:$C$121,0))&lt;&gt;"",INDEX('Outcome Indicators - Section C'!E$30:E$121,MATCH('Print View'!$A109&amp;'Print View'!$R$81,'Outcome Indicators - Section C'!$A$30:$A$121&amp;'Outcome Indicators - Section C'!$C$30:$C$121,0)),""),"")</f>
        <v/>
      </c>
      <c r="S110" s="568"/>
      <c r="T110" s="569"/>
      <c r="U110" s="570"/>
      <c r="V110" s="312" t="str">
        <f t="array" ref="V110">IFERROR(IF(INDEX('Outcome Indicators - Section C'!E$30:E$121,MATCH('Print View'!$A109&amp;'Print View'!$V$81,'Outcome Indicators - Section C'!$A$30:$A$121&amp;'Outcome Indicators - Section C'!$C$30:$C$121,0))&lt;&gt;"",INDEX('Outcome Indicators - Section C'!E$30:E$121,MATCH('Print View'!$A109&amp;'Print View'!$V$81,'Outcome Indicators - Section C'!$A$30:$A$121&amp;'Outcome Indicators - Section C'!$C$30:$C$121,0)),""),"")</f>
        <v/>
      </c>
      <c r="W110" s="568"/>
      <c r="X110" s="569"/>
      <c r="Y110" s="570"/>
      <c r="Z110" s="312" t="str">
        <f t="array" ref="Z110">IFERROR(IF(INDEX('Outcome Indicators - Section C'!E$30:E$121,MATCH('Print View'!$A109&amp;'Print View'!$Z$81,'Outcome Indicators - Section C'!$A$30:$A$121&amp;'Outcome Indicators - Section C'!$C$30:$C$121,0))&lt;&gt;"",INDEX('Outcome Indicators - Section C'!E$30:E$121,MATCH('Print View'!$A109&amp;'Print View'!$Z$81,'Outcome Indicators - Section C'!$A$30:$A$121&amp;'Outcome Indicators - Section C'!$C$30:$C$121,0)),""),"")</f>
        <v/>
      </c>
      <c r="AA110" s="568"/>
      <c r="AB110" s="569"/>
      <c r="AC110" s="570"/>
      <c r="AD110" s="279"/>
      <c r="AE110" s="262"/>
      <c r="AF110" s="262"/>
      <c r="AG110" s="262"/>
      <c r="AH110" s="262"/>
      <c r="AI110" s="262"/>
      <c r="AJ110" s="263"/>
    </row>
    <row r="111" spans="1:36" ht="60" customHeight="1" x14ac:dyDescent="0.55000000000000004">
      <c r="A111" s="582">
        <v>15</v>
      </c>
      <c r="B111" s="550" t="str">
        <f>IFERROR(IF(INDEX('Outcome Indicators - Section C'!B$10:B$26,MATCH('Print View'!$A111,'Outcome Indicators - Section C'!$A$10:$A$26,0))&lt;&gt;"",INDEX('Outcome Indicators - Section C'!B$10:B$26,MATCH('Print View'!$A111,'Outcome Indicators - Section C'!$A$10:$A$26,0)),""),"")</f>
        <v/>
      </c>
      <c r="C111" s="550" t="str">
        <f>IFERROR(IF(INDEX('Outcome Indicators - Section C'!C$10:C$26,MATCH('Print View'!$A111,'Outcome Indicators - Section C'!$A$10:$A$26,0))&lt;&gt;"",INDEX('Outcome Indicators - Section C'!C$10:C$26,MATCH('Print View'!$A111,'Outcome Indicators - Section C'!$A$10:$A$26,0)),""),"")</f>
        <v/>
      </c>
      <c r="D111" s="550" t="str">
        <f>IFERROR(IF(INDEX('Outcome Indicators - Section C'!D$10:D$26,MATCH('Print View'!$A111,'Outcome Indicators - Section C'!$A$10:$A$26,0))&lt;&gt;"",INDEX('Outcome Indicators - Section C'!D$10:D$26,MATCH('Print View'!$A111,'Outcome Indicators - Section C'!$A$10:$A$26,0)),""),"")</f>
        <v/>
      </c>
      <c r="E111" s="550" t="str">
        <f>IFERROR(IF(INDEX('Outcome Indicators - Section C'!E$10:E$26,MATCH('Print View'!$A111,'Outcome Indicators - Section C'!$A$10:$A$26,0))&lt;&gt;"",INDEX('Outcome Indicators - Section C'!E$10:E$26,MATCH('Print View'!$A111,'Outcome Indicators - Section C'!$A$10:$A$26,0)),""),"")</f>
        <v/>
      </c>
      <c r="F111" s="550" t="str">
        <f>IFERROR(IF(INDEX('Outcome Indicators - Section C'!F$10:F$26,MATCH('Print View'!$A111,'Outcome Indicators - Section C'!$A$10:$A$26,0))&lt;&gt;"",INDEX('Outcome Indicators - Section C'!F$10:F$26,MATCH('Print View'!$A111,'Outcome Indicators - Section C'!$A$10:$A$26,0)),""),"")</f>
        <v/>
      </c>
      <c r="G111" s="550" t="str">
        <f>IFERROR(IF(INDEX('Outcome Indicators - Section C'!G$10:G$26,MATCH('Print View'!$A111,'Outcome Indicators - Section C'!$A$10:$A$26,0))&lt;&gt;"",INDEX('Outcome Indicators - Section C'!G$10:G$26,MATCH('Print View'!$A111,'Outcome Indicators - Section C'!$A$10:$A$26,0)),""),"")</f>
        <v/>
      </c>
      <c r="H111" s="550" t="str">
        <f>IFERROR(IF(INDEX('Outcome Indicators - Section C'!H$10:H$26,MATCH('Print View'!$A111,'Outcome Indicators - Section C'!$A$10:$A$26,0))&lt;&gt;"",INDEX('Outcome Indicators - Section C'!H$10:H$26,MATCH('Print View'!$A111,'Outcome Indicators - Section C'!$A$10:$A$26,0)),""),"")</f>
        <v/>
      </c>
      <c r="I111" s="552">
        <f>IFERROR(IF(INDEX('Outcome Indicators - Section C'!A$10:A$26,MATCH('Print View'!$A111,'Outcome Indicators - Section C'!$A$10:$A$26,0))&lt;&gt;"",INDEX('Outcome Indicators - Section C'!A$10:A$26,MATCH('Print View'!$A111,'Outcome Indicators - Section C'!$A$10:$A$26,0)),""),"")</f>
        <v>15</v>
      </c>
      <c r="J111" s="284" t="str">
        <f t="array" ref="J111">IFERROR(IF(INDEX('Outcome Indicators - Section C'!D$30:D$121,MATCH('Print View'!$A111&amp;'Print View'!$J$81,'Outcome Indicators - Section C'!$A$30:$A$121&amp;'Outcome Indicators - Section C'!$C$30:$C$121,0))&lt;&gt;"",INDEX('Outcome Indicators - Section C'!D$30:D$121,MATCH('Print View'!$A111&amp;'Print View'!$J$81,'Outcome Indicators - Section C'!$A$30:$A$121&amp;'Outcome Indicators - Section C'!$C$30:$C$121,0)),""),"")</f>
        <v/>
      </c>
      <c r="K111" s="554" t="str">
        <f t="array" ref="K111">IFERROR(IF(INDEX('Outcome Indicators - Section C'!F$30:F$121,MATCH('Print View'!$A111&amp;'Print View'!$J$81,'Outcome Indicators - Section C'!$A$30:$A$121&amp;'Outcome Indicators - Section C'!$C$30:$C$121,0))&lt;&gt;"",INDEX('Outcome Indicators - Section C'!F$30:F$121,MATCH('Print View'!$A111&amp;'Print View'!$J$81,'Outcome Indicators - Section C'!$A$30:$A$121&amp;'Outcome Indicators - Section C'!$C$30:$C$121,0)),""),"")</f>
        <v/>
      </c>
      <c r="L111" s="556" t="str">
        <f t="array" ref="L111">IFERROR(IF(INDEX('Outcome Indicators - Section C'!G$30:G$121,MATCH('Print View'!$A111&amp;'Print View'!$J$81,'Outcome Indicators - Section C'!$A$30:$A$121&amp;'Outcome Indicators - Section C'!$C$30:$C$121,0))&lt;&gt;"",INDEX('Outcome Indicators - Section C'!G$30:G$121,MATCH('Print View'!$A111&amp;'Print View'!$J$81,'Outcome Indicators - Section C'!$A$30:$A$121&amp;'Outcome Indicators - Section C'!$C$30:$C$121,0)),""),"")</f>
        <v/>
      </c>
      <c r="M111" s="558" t="str">
        <f t="array" ref="M111">IFERROR(IF(INDEX('Outcome Indicators - Section C'!H$30:H$121,MATCH('Print View'!$A111&amp;'Print View'!$J$81,'Outcome Indicators - Section C'!$A$30:$A$121&amp;'Outcome Indicators - Section C'!$C$30:$C$121,0))&lt;&gt;"",INDEX('Outcome Indicators - Section C'!H$30:H$121,MATCH('Print View'!$A111&amp;'Print View'!$J$81,'Outcome Indicators - Section C'!$A$30:$A$121&amp;'Outcome Indicators - Section C'!$C$30:$C$121,0)),""),"")</f>
        <v/>
      </c>
      <c r="N111" s="284" t="str">
        <f t="array" ref="N111">IFERROR(IF(INDEX('Outcome Indicators - Section C'!D$30:D$121,MATCH('Print View'!$A111&amp;'Print View'!$N$81,'Outcome Indicators - Section C'!$A$30:$A$121&amp;'Outcome Indicators - Section C'!$C$30:$C$121,0))&lt;&gt;"",INDEX('Outcome Indicators - Section C'!D$30:D$121,MATCH('Print View'!$A111&amp;'Print View'!$N$81,'Outcome Indicators - Section C'!$A$30:$A$121&amp;'Outcome Indicators - Section C'!$C$30:$C$121,0)),""),"")</f>
        <v/>
      </c>
      <c r="O111" s="554" t="str">
        <f t="array" ref="O111">IFERROR(IF(INDEX('Outcome Indicators - Section C'!F$30:F$121,MATCH('Print View'!$A111&amp;'Print View'!$N$81,'Outcome Indicators - Section C'!$A$30:$A$121&amp;'Outcome Indicators - Section C'!$C$30:$C$121,0))&lt;&gt;"",INDEX('Outcome Indicators - Section C'!F$30:F$121,MATCH('Print View'!$A111&amp;'Print View'!$N$81,'Outcome Indicators - Section C'!$A$30:$A$121&amp;'Outcome Indicators - Section C'!$C$30:$C$121,0)),""),"")</f>
        <v/>
      </c>
      <c r="P111" s="556" t="str">
        <f t="array" ref="P111">IFERROR(IF(INDEX('Outcome Indicators - Section C'!G$30:G$121,MATCH('Print View'!$A111&amp;'Print View'!$N$81,'Outcome Indicators - Section C'!$A$30:$A$121&amp;'Outcome Indicators - Section C'!$C$30:$C$121,0))&lt;&gt;"",INDEX('Outcome Indicators - Section C'!G$30:G$121,MATCH('Print View'!$A111&amp;'Print View'!$N$81,'Outcome Indicators - Section C'!$A$30:$A$121&amp;'Outcome Indicators - Section C'!$C$30:$C$121,0)),""),"")</f>
        <v/>
      </c>
      <c r="Q111" s="558" t="str">
        <f t="array" ref="Q111">IFERROR(IF(INDEX('Outcome Indicators - Section C'!H$30:H$121,MATCH('Print View'!$A111&amp;'Print View'!$N$81,'Outcome Indicators - Section C'!$A$30:$A$121&amp;'Outcome Indicators - Section C'!$C$30:$C$121,0))&lt;&gt;"",INDEX('Outcome Indicators - Section C'!H$30:H$121,MATCH('Print View'!$A111&amp;'Print View'!$N$81,'Outcome Indicators - Section C'!$A$30:$A$121&amp;'Outcome Indicators - Section C'!$C$30:$C$121,0)),""),"")</f>
        <v/>
      </c>
      <c r="R111" s="284" t="str">
        <f t="array" ref="R111">IFERROR(IF(INDEX('Outcome Indicators - Section C'!D$30:D$121,MATCH('Print View'!$A111&amp;'Print View'!$R$81,'Outcome Indicators - Section C'!$A$30:$A$121&amp;'Outcome Indicators - Section C'!$C$30:$C$121,0))&lt;&gt;"",INDEX('Outcome Indicators - Section C'!D$30:D$121,MATCH('Print View'!$A111&amp;'Print View'!$R$81,'Outcome Indicators - Section C'!$A$30:$A$121&amp;'Outcome Indicators - Section C'!$C$30:$C$121,0)),""),"")</f>
        <v/>
      </c>
      <c r="S111" s="554" t="str">
        <f t="array" ref="S111">IFERROR(IF(INDEX('Outcome Indicators - Section C'!F$30:F$121,MATCH('Print View'!$A111&amp;'Print View'!$R$81,'Outcome Indicators - Section C'!$A$30:$A$121&amp;'Outcome Indicators - Section C'!$C$30:$C$121,0))&lt;&gt;"",INDEX('Outcome Indicators - Section C'!F$30:F$121,MATCH('Print View'!$A111&amp;'Print View'!$R$81,'Outcome Indicators - Section C'!$A$30:$A$121&amp;'Outcome Indicators - Section C'!$C$30:$C$121,0)),""),"")</f>
        <v/>
      </c>
      <c r="T111" s="556" t="str">
        <f t="array" ref="T111">IFERROR(IF(INDEX('Outcome Indicators - Section C'!G$30:G$121,MATCH('Print View'!$A111&amp;'Print View'!$R$81,'Outcome Indicators - Section C'!$A$30:$A$121&amp;'Outcome Indicators - Section C'!$C$30:$C$121,0))&lt;&gt;"",INDEX('Outcome Indicators - Section C'!G$30:G$121,MATCH('Print View'!$A111&amp;'Print View'!$R$81,'Outcome Indicators - Section C'!$A$30:$A$121&amp;'Outcome Indicators - Section C'!$C$30:$C$121,0)),""),"")</f>
        <v/>
      </c>
      <c r="U111" s="558" t="str">
        <f t="array" ref="U111">IFERROR(IF(INDEX('Outcome Indicators - Section C'!H$30:H$121,MATCH('Print View'!$A111&amp;'Print View'!$R$81,'Outcome Indicators - Section C'!$A$30:$A$121&amp;'Outcome Indicators - Section C'!$C$30:$C$121,0))&lt;&gt;"",INDEX('Outcome Indicators - Section C'!H$30:H$121,MATCH('Print View'!$A111&amp;'Print View'!$R$81,'Outcome Indicators - Section C'!$A$30:$A$121&amp;'Outcome Indicators - Section C'!$C$30:$C$121,0)),""),"")</f>
        <v/>
      </c>
      <c r="V111" s="284" t="str">
        <f t="array" ref="V111">IFERROR(IF(INDEX('Outcome Indicators - Section C'!D$30:D$121,MATCH('Print View'!$A111&amp;'Print View'!$V$81,'Outcome Indicators - Section C'!$A$30:$A$121&amp;'Outcome Indicators - Section C'!$C$30:$C$121,0))&lt;&gt;"",INDEX('Outcome Indicators - Section C'!D$30:D$121,MATCH('Print View'!$A111&amp;'Print View'!$V$81,'Outcome Indicators - Section C'!$A$30:$A$121&amp;'Outcome Indicators - Section C'!$C$30:$C$121,0)),""),"")</f>
        <v/>
      </c>
      <c r="W111" s="554" t="str">
        <f t="array" ref="W111">IFERROR(IF(INDEX('Outcome Indicators - Section C'!F$30:F$121,MATCH('Print View'!$A111&amp;'Print View'!$V$81,'Outcome Indicators - Section C'!$A$30:$A$121&amp;'Outcome Indicators - Section C'!$C$30:$C$121,0))&lt;&gt;"",INDEX('Outcome Indicators - Section C'!F$30:F$121,MATCH('Print View'!$A111&amp;'Print View'!$V$81,'Outcome Indicators - Section C'!$A$30:$A$121&amp;'Outcome Indicators - Section C'!$C$30:$C$121,0)),""),"")</f>
        <v/>
      </c>
      <c r="X111" s="556" t="str">
        <f t="array" ref="X111">IFERROR(IF(INDEX('Outcome Indicators - Section C'!G$30:G$121,MATCH('Print View'!$A111&amp;'Print View'!$V$81,'Outcome Indicators - Section C'!$A$30:$A$121&amp;'Outcome Indicators - Section C'!$C$30:$C$121,0))&lt;&gt;"",INDEX('Outcome Indicators - Section C'!G$30:G$121,MATCH('Print View'!$A111&amp;'Print View'!$V$81,'Outcome Indicators - Section C'!$A$30:$A$121&amp;'Outcome Indicators - Section C'!$C$30:$C$121,0)),""),"")</f>
        <v/>
      </c>
      <c r="Y111" s="558" t="str">
        <f t="array" ref="Y111">IFERROR(IF(INDEX('Outcome Indicators - Section C'!H$30:H$121,MATCH('Print View'!$A111&amp;'Print View'!$V$81,'Outcome Indicators - Section C'!$A$30:$A$121&amp;'Outcome Indicators - Section C'!$C$30:$C$121,0))&lt;&gt;"",INDEX('Outcome Indicators - Section C'!H$30:H$121,MATCH('Print View'!$A111&amp;'Print View'!$V$81,'Outcome Indicators - Section C'!$A$30:$A$121&amp;'Outcome Indicators - Section C'!$C$30:$C$121,0)),""),"")</f>
        <v/>
      </c>
      <c r="Z111" s="284" t="str">
        <f t="array" ref="Z111">IFERROR(IF(INDEX('Outcome Indicators - Section C'!D$30:D$121,MATCH('Print View'!$A111&amp;'Print View'!$Z$81,'Outcome Indicators - Section C'!$A$30:$A$121&amp;'Outcome Indicators - Section C'!$C$30:$C$121,0))&lt;&gt;"",INDEX('Outcome Indicators - Section C'!D$30:D$121,MATCH('Print View'!$A111&amp;'Print View'!$Z$81,'Outcome Indicators - Section C'!$A$30:$A$121&amp;'Outcome Indicators - Section C'!$C$30:$C$121,0)),""),"")</f>
        <v/>
      </c>
      <c r="AA111" s="554" t="str">
        <f t="array" ref="AA111">IFERROR(IF(INDEX('Outcome Indicators - Section C'!F$30:F$121,MATCH('Print View'!$A111&amp;'Print View'!$Z$81,'Outcome Indicators - Section C'!$A$30:$A$121&amp;'Outcome Indicators - Section C'!$C$30:$C$121,0))&lt;&gt;"",INDEX('Outcome Indicators - Section C'!F$30:F$121,MATCH('Print View'!$A111&amp;'Print View'!$Z$81,'Outcome Indicators - Section C'!$A$30:$A$121&amp;'Outcome Indicators - Section C'!$C$30:$C$121,0)),""),"")</f>
        <v/>
      </c>
      <c r="AB111" s="556" t="str">
        <f t="array" ref="AB111">IFERROR(IF(INDEX('Outcome Indicators - Section C'!G$30:G$121,MATCH('Print View'!$A111&amp;'Print View'!$Z$81,'Outcome Indicators - Section C'!$A$30:$A$121&amp;'Outcome Indicators - Section C'!$C$30:$C$121,0))&lt;&gt;"",INDEX('Outcome Indicators - Section C'!G$30:G$121,MATCH('Print View'!$A111&amp;'Print View'!$Z$81,'Outcome Indicators - Section C'!$A$30:$A$121&amp;'Outcome Indicators - Section C'!$C$30:$C$121,0)),""),"")</f>
        <v/>
      </c>
      <c r="AC111" s="558" t="str">
        <f t="array" ref="AC111">IFERROR(IF(INDEX('Outcome Indicators - Section C'!H$30:H$121,MATCH('Print View'!$A111&amp;'Print View'!$Z$81,'Outcome Indicators - Section C'!$A$30:$A$121&amp;'Outcome Indicators - Section C'!$C$30:$C$121,0))&lt;&gt;"",INDEX('Outcome Indicators - Section C'!H$30:H$121,MATCH('Print View'!$A111&amp;'Print View'!$Z$81,'Outcome Indicators - Section C'!$A$30:$A$121&amp;'Outcome Indicators - Section C'!$C$30:$C$121,0)),""),"")</f>
        <v/>
      </c>
      <c r="AD111" s="280"/>
      <c r="AE111" s="255"/>
      <c r="AF111" s="255"/>
      <c r="AG111" s="255"/>
      <c r="AH111" s="255"/>
      <c r="AI111" s="268"/>
      <c r="AJ111" s="540"/>
    </row>
    <row r="112" spans="1:36" ht="60" customHeight="1" thickBot="1" x14ac:dyDescent="0.35">
      <c r="A112" s="583"/>
      <c r="B112" s="584"/>
      <c r="C112" s="584"/>
      <c r="D112" s="584"/>
      <c r="E112" s="584"/>
      <c r="F112" s="584"/>
      <c r="G112" s="584"/>
      <c r="H112" s="584"/>
      <c r="I112" s="585"/>
      <c r="J112" s="285" t="str">
        <f t="array" ref="J112">IFERROR(IF(INDEX('Outcome Indicators - Section C'!E$30:E$121,MATCH('Print View'!$A111&amp;'Print View'!$J$81,'Outcome Indicators - Section C'!$A$30:$A$121&amp;'Outcome Indicators - Section C'!$C$30:$C$121,0))&lt;&gt;"",INDEX('Outcome Indicators - Section C'!E$30:E$121,MATCH('Print View'!$A111&amp;'Print View'!$J$81,'Outcome Indicators - Section C'!$A$30:$A$121&amp;'Outcome Indicators - Section C'!$C$30:$C$121,0)),""),"")</f>
        <v/>
      </c>
      <c r="K112" s="555"/>
      <c r="L112" s="557"/>
      <c r="M112" s="559"/>
      <c r="N112" s="285" t="str">
        <f t="array" ref="N112">IFERROR(IF(INDEX('Outcome Indicators - Section C'!E$30:E$121,MATCH('Print View'!$A111&amp;'Print View'!$N$81,'Outcome Indicators - Section C'!$A$30:$A$121&amp;'Outcome Indicators - Section C'!$C$30:$C$121,0))&lt;&gt;"",INDEX('Outcome Indicators - Section C'!E$30:E$121,MATCH('Print View'!$A111&amp;'Print View'!$N$81,'Outcome Indicators - Section C'!$A$30:$A$121&amp;'Outcome Indicators - Section C'!$C$30:$C$121,0)),""),"")</f>
        <v/>
      </c>
      <c r="O112" s="555"/>
      <c r="P112" s="557"/>
      <c r="Q112" s="559"/>
      <c r="R112" s="285" t="str">
        <f t="array" ref="R112">IFERROR(IF(INDEX('Outcome Indicators - Section C'!E$30:E$121,MATCH('Print View'!$A111&amp;'Print View'!$R$81,'Outcome Indicators - Section C'!$A$30:$A$121&amp;'Outcome Indicators - Section C'!$C$30:$C$121,0))&lt;&gt;"",INDEX('Outcome Indicators - Section C'!E$30:E$121,MATCH('Print View'!$A111&amp;'Print View'!$R$81,'Outcome Indicators - Section C'!$A$30:$A$121&amp;'Outcome Indicators - Section C'!$C$30:$C$121,0)),""),"")</f>
        <v/>
      </c>
      <c r="S112" s="555"/>
      <c r="T112" s="557"/>
      <c r="U112" s="559"/>
      <c r="V112" s="285" t="str">
        <f t="array" ref="V112">IFERROR(IF(INDEX('Outcome Indicators - Section C'!E$30:E$121,MATCH('Print View'!$A111&amp;'Print View'!$V$81,'Outcome Indicators - Section C'!$A$30:$A$121&amp;'Outcome Indicators - Section C'!$C$30:$C$121,0))&lt;&gt;"",INDEX('Outcome Indicators - Section C'!E$30:E$121,MATCH('Print View'!$A111&amp;'Print View'!$V$81,'Outcome Indicators - Section C'!$A$30:$A$121&amp;'Outcome Indicators - Section C'!$C$30:$C$121,0)),""),"")</f>
        <v/>
      </c>
      <c r="W112" s="555"/>
      <c r="X112" s="557"/>
      <c r="Y112" s="559"/>
      <c r="Z112" s="285" t="str">
        <f t="array" ref="Z112">IFERROR(IF(INDEX('Outcome Indicators - Section C'!E$30:E$121,MATCH('Print View'!$A111&amp;'Print View'!$Z$81,'Outcome Indicators - Section C'!$A$30:$A$121&amp;'Outcome Indicators - Section C'!$C$30:$C$121,0))&lt;&gt;"",INDEX('Outcome Indicators - Section C'!E$30:E$121,MATCH('Print View'!$A111&amp;'Print View'!$Z$81,'Outcome Indicators - Section C'!$A$30:$A$121&amp;'Outcome Indicators - Section C'!$C$30:$C$121,0)),""),"")</f>
        <v/>
      </c>
      <c r="AA112" s="555"/>
      <c r="AB112" s="557"/>
      <c r="AC112" s="559"/>
      <c r="AD112" s="281"/>
      <c r="AE112" s="264"/>
      <c r="AF112" s="264"/>
      <c r="AG112" s="264"/>
      <c r="AH112" s="264"/>
      <c r="AI112" s="269"/>
      <c r="AJ112" s="574"/>
    </row>
    <row r="113" spans="1:36" ht="23.4" x14ac:dyDescent="0.3">
      <c r="A113" s="305"/>
      <c r="B113" s="306"/>
      <c r="C113" s="306"/>
      <c r="D113" s="306"/>
      <c r="E113" s="306"/>
      <c r="F113" s="306"/>
      <c r="G113" s="306"/>
      <c r="H113" s="306"/>
      <c r="I113" s="306"/>
      <c r="J113" s="307"/>
      <c r="K113" s="307"/>
      <c r="L113" s="307"/>
      <c r="M113" s="307"/>
      <c r="N113" s="307"/>
      <c r="O113" s="307"/>
      <c r="P113" s="307"/>
      <c r="Q113" s="307"/>
      <c r="R113" s="307"/>
      <c r="S113" s="308"/>
      <c r="T113" s="307"/>
      <c r="U113" s="307"/>
      <c r="V113" s="307"/>
      <c r="W113" s="307"/>
      <c r="X113" s="307"/>
      <c r="Y113" s="308"/>
      <c r="Z113" s="307"/>
      <c r="AA113" s="307"/>
      <c r="AB113" s="307"/>
      <c r="AC113" s="307"/>
      <c r="AD113" s="307"/>
      <c r="AE113" s="307"/>
      <c r="AF113" s="307"/>
      <c r="AG113" s="307"/>
      <c r="AH113" s="306"/>
      <c r="AI113" s="309"/>
      <c r="AJ113" s="310"/>
    </row>
    <row r="114" spans="1:36" ht="23.4" x14ac:dyDescent="0.3">
      <c r="A114" s="305"/>
      <c r="B114" s="306"/>
      <c r="C114" s="306"/>
      <c r="D114" s="306"/>
      <c r="E114" s="306"/>
      <c r="F114" s="306"/>
      <c r="G114" s="306"/>
      <c r="H114" s="306"/>
      <c r="I114" s="306"/>
      <c r="J114" s="307"/>
      <c r="K114" s="307"/>
      <c r="L114" s="307"/>
      <c r="M114" s="307"/>
      <c r="N114" s="307"/>
      <c r="O114" s="307"/>
      <c r="P114" s="307"/>
      <c r="Q114" s="307"/>
      <c r="R114" s="307"/>
      <c r="S114" s="308"/>
      <c r="T114" s="307"/>
      <c r="U114" s="307"/>
      <c r="V114" s="307"/>
      <c r="W114" s="307"/>
      <c r="X114" s="307"/>
      <c r="Y114" s="308"/>
      <c r="Z114" s="307"/>
      <c r="AA114" s="307"/>
      <c r="AB114" s="307"/>
      <c r="AC114" s="307"/>
      <c r="AD114" s="307"/>
      <c r="AE114" s="307"/>
      <c r="AF114" s="307"/>
      <c r="AG114" s="307"/>
      <c r="AH114" s="306"/>
      <c r="AI114" s="309"/>
      <c r="AJ114" s="310"/>
    </row>
    <row r="115" spans="1:36" x14ac:dyDescent="0.3">
      <c r="A115" s="225"/>
      <c r="B115" s="225"/>
      <c r="C115" s="225"/>
      <c r="D115" s="225"/>
      <c r="E115" s="225"/>
      <c r="F115" s="225"/>
      <c r="G115" s="225"/>
      <c r="H115" s="225"/>
      <c r="I115" s="225"/>
      <c r="J115" s="225"/>
      <c r="K115" s="225"/>
      <c r="L115" s="225"/>
      <c r="M115" s="225"/>
      <c r="N115" s="225"/>
      <c r="O115" s="225"/>
      <c r="P115" s="225"/>
      <c r="Q115" s="225"/>
      <c r="R115" s="225"/>
      <c r="S115" s="225"/>
      <c r="T115" s="225"/>
      <c r="U115" s="225"/>
      <c r="V115" s="225"/>
      <c r="W115" s="225"/>
      <c r="X115" s="225"/>
      <c r="Y115" s="225"/>
      <c r="Z115" s="225"/>
      <c r="AA115" s="225"/>
      <c r="AB115" s="225"/>
      <c r="AC115" s="225"/>
      <c r="AD115" s="225"/>
      <c r="AE115" s="225"/>
      <c r="AF115" s="225"/>
      <c r="AG115" s="225"/>
      <c r="AH115" s="225"/>
      <c r="AI115" s="225"/>
    </row>
    <row r="116" spans="1:36" ht="16.2" thickBot="1" x14ac:dyDescent="0.35">
      <c r="A116" s="225"/>
      <c r="B116" s="225"/>
      <c r="C116" s="225"/>
      <c r="D116" s="225"/>
      <c r="E116" s="225"/>
      <c r="F116" s="225"/>
      <c r="G116" s="225"/>
      <c r="H116" s="225"/>
      <c r="I116" s="225"/>
      <c r="J116" s="225"/>
      <c r="K116" s="225"/>
      <c r="L116" s="225"/>
      <c r="M116" s="225"/>
      <c r="N116" s="225"/>
      <c r="O116" s="225"/>
      <c r="P116" s="225"/>
      <c r="Q116" s="225"/>
      <c r="R116" s="225"/>
      <c r="S116" s="225"/>
      <c r="T116" s="225"/>
      <c r="U116" s="225"/>
      <c r="V116" s="225"/>
      <c r="W116" s="225"/>
      <c r="X116" s="225"/>
      <c r="Y116" s="225"/>
      <c r="Z116" s="225"/>
      <c r="AA116" s="225"/>
      <c r="AB116" s="225"/>
      <c r="AC116" s="225"/>
      <c r="AD116" s="225"/>
      <c r="AE116" s="225"/>
      <c r="AF116" s="225"/>
      <c r="AG116" s="225"/>
      <c r="AH116" s="225"/>
      <c r="AI116" s="225"/>
    </row>
    <row r="117" spans="1:36" ht="47.25" customHeight="1" thickBot="1" x14ac:dyDescent="0.35">
      <c r="A117" s="646" t="str">
        <f>'Coverage Indicators - Section D'!A8:W8</f>
        <v>Coverage Indicators</v>
      </c>
      <c r="B117" s="647"/>
      <c r="C117" s="647"/>
      <c r="D117" s="647"/>
      <c r="E117" s="647"/>
      <c r="F117" s="647"/>
      <c r="G117" s="647"/>
      <c r="H117" s="647"/>
      <c r="I117" s="648"/>
      <c r="J117" s="225"/>
      <c r="K117" s="225"/>
      <c r="L117" s="225"/>
      <c r="M117" s="225"/>
      <c r="N117" s="228"/>
      <c r="O117" s="225"/>
      <c r="P117" s="225"/>
      <c r="Q117" s="225"/>
      <c r="R117" s="225"/>
      <c r="S117" s="225"/>
      <c r="T117" s="225"/>
      <c r="U117" s="225"/>
      <c r="V117" s="225"/>
      <c r="W117" s="225"/>
      <c r="X117" s="225"/>
      <c r="Y117" s="225"/>
      <c r="Z117" s="225"/>
      <c r="AA117" s="225"/>
      <c r="AB117" s="225"/>
      <c r="AC117" s="225"/>
      <c r="AD117" s="225"/>
      <c r="AE117" s="225"/>
      <c r="AF117" s="225"/>
      <c r="AG117" s="225"/>
      <c r="AH117" s="225"/>
      <c r="AI117" s="225"/>
    </row>
    <row r="118" spans="1:36" ht="16.2" thickBot="1" x14ac:dyDescent="0.35">
      <c r="A118" s="225"/>
      <c r="B118" s="225"/>
      <c r="C118" s="225"/>
      <c r="D118" s="225"/>
      <c r="E118" s="225"/>
      <c r="F118" s="225"/>
      <c r="G118" s="225"/>
      <c r="H118" s="225"/>
      <c r="I118" s="225"/>
      <c r="J118" s="225"/>
      <c r="K118" s="225"/>
      <c r="L118" s="225"/>
      <c r="M118" s="225"/>
      <c r="N118" s="228"/>
      <c r="O118" s="225"/>
      <c r="P118" s="225">
        <v>2</v>
      </c>
      <c r="Q118" s="225" t="str">
        <f>IFERROR(IF(INDEX('Overview - Section A'!I$35:I$36,MATCH('Print View'!$P118,'Overview - Section A'!$B$35:$B$36,0))&lt;&gt;0,(INDEX('Overview - Section A'!I$35:I$36,MATCH('Print View'!$P118,'Overview - Section A'!$B$35:$B$36,0))),""),"")</f>
        <v/>
      </c>
      <c r="R118" s="225"/>
      <c r="S118" s="225"/>
      <c r="T118" s="225">
        <v>3</v>
      </c>
      <c r="U118" s="225" t="str">
        <f>IFERROR(IF(INDEX('Overview - Section A'!I$35:I$36,MATCH('Print View'!$T118,'Overview - Section A'!$B$35:$B$36,0))&lt;&gt;0,(INDEX('Overview - Section A'!I$35:I$36,MATCH('Print View'!$T118,'Overview - Section A'!$B$35:$B$36,0))),""),"")</f>
        <v/>
      </c>
      <c r="V118" s="225"/>
      <c r="W118" s="225"/>
      <c r="X118" s="225">
        <v>4</v>
      </c>
      <c r="Y118" s="225" t="str">
        <f>IFERROR(IF(INDEX('Overview - Section A'!I$35:I$36,MATCH('Print View'!$X118,'Overview - Section A'!$B$35:$B$36,0))&lt;&gt;0,(INDEX('Overview - Section A'!I$35:I$36,MATCH('Print View'!$X118,'Overview - Section A'!$B$35:$B$36,0))),""),"")</f>
        <v/>
      </c>
      <c r="Z118" s="225"/>
      <c r="AA118" s="225"/>
      <c r="AB118" s="225">
        <v>5</v>
      </c>
      <c r="AC118" s="225" t="str">
        <f>IFERROR(IF(INDEX('Overview - Section A'!I$35:I$36,MATCH('Print View'!$AB118,'Overview - Section A'!$B$35:$B$36,0))&lt;&gt;0,(INDEX('Overview - Section A'!I$35:I$36,MATCH('Print View'!$AB118,'Overview - Section A'!$B$35:$B$36,0))),""),"")</f>
        <v/>
      </c>
      <c r="AD118" s="225"/>
      <c r="AE118" s="225"/>
      <c r="AF118" s="225">
        <v>6</v>
      </c>
      <c r="AG118" s="225" t="str">
        <f>IFERROR(IF(INDEX('Overview - Section A'!I$35:I$36,MATCH('Print View'!$AF118,'Overview - Section A'!$B$35:$B$36,0))&lt;&gt;0,(INDEX('Overview - Section A'!I$35:I$36,MATCH('Print View'!$AF118,'Overview - Section A'!$B$35:$B$36,0))),""),"")</f>
        <v/>
      </c>
      <c r="AH118" s="225"/>
      <c r="AI118" s="225"/>
    </row>
    <row r="119" spans="1:36" ht="26.25" customHeight="1" thickBot="1" x14ac:dyDescent="0.35">
      <c r="A119" s="265"/>
      <c r="B119" s="266"/>
      <c r="C119" s="266"/>
      <c r="D119" s="266"/>
      <c r="E119" s="266"/>
      <c r="F119" s="266"/>
      <c r="G119" s="266"/>
      <c r="H119" s="266"/>
      <c r="I119" s="266"/>
      <c r="J119" s="577">
        <f>IFERROR(YEAR('Overview - Section A'!$E$7),"")</f>
        <v>2018</v>
      </c>
      <c r="K119" s="578"/>
      <c r="L119" s="578"/>
      <c r="M119" s="579"/>
      <c r="N119" s="580">
        <f>IFERROR(YEAR('Overview - Section A'!$E$7)+1,"")</f>
        <v>2019</v>
      </c>
      <c r="O119" s="578"/>
      <c r="P119" s="578"/>
      <c r="Q119" s="579"/>
      <c r="R119" s="577">
        <f>IFERROR(YEAR('Overview - Section A'!$E$7)+2,"")</f>
        <v>2020</v>
      </c>
      <c r="S119" s="578"/>
      <c r="T119" s="578"/>
      <c r="U119" s="579"/>
      <c r="V119" s="577">
        <f>IFERROR(YEAR('Overview - Section A'!$E$7)+3,"")</f>
        <v>2021</v>
      </c>
      <c r="W119" s="578"/>
      <c r="X119" s="578"/>
      <c r="Y119" s="579"/>
      <c r="Z119" s="577">
        <f>IFERROR(YEAR('Overview - Section A'!$E$7)+4,"")</f>
        <v>2022</v>
      </c>
      <c r="AA119" s="578"/>
      <c r="AB119" s="578"/>
      <c r="AC119" s="579"/>
      <c r="AD119" s="581"/>
      <c r="AE119" s="578"/>
      <c r="AF119" s="578"/>
      <c r="AG119" s="578"/>
      <c r="AH119" s="578"/>
      <c r="AI119" s="298"/>
      <c r="AJ119" s="299"/>
    </row>
    <row r="120" spans="1:36" ht="288.75" customHeight="1" x14ac:dyDescent="0.3">
      <c r="A120" s="270" t="s">
        <v>187</v>
      </c>
      <c r="B120" s="271" t="s">
        <v>77</v>
      </c>
      <c r="C120" s="272" t="s">
        <v>308</v>
      </c>
      <c r="D120" s="283" t="s">
        <v>32</v>
      </c>
      <c r="E120" s="272" t="s">
        <v>33</v>
      </c>
      <c r="F120" s="272" t="s">
        <v>18</v>
      </c>
      <c r="G120" s="272" t="s">
        <v>19</v>
      </c>
      <c r="H120" s="272" t="s">
        <v>261</v>
      </c>
      <c r="I120" s="273" t="s">
        <v>11</v>
      </c>
      <c r="J120" s="270" t="s">
        <v>294</v>
      </c>
      <c r="K120" s="272" t="s">
        <v>8</v>
      </c>
      <c r="L120" s="272" t="s">
        <v>27</v>
      </c>
      <c r="M120" s="273" t="s">
        <v>144</v>
      </c>
      <c r="N120" s="270" t="s">
        <v>286</v>
      </c>
      <c r="O120" s="272" t="s">
        <v>8</v>
      </c>
      <c r="P120" s="272" t="s">
        <v>27</v>
      </c>
      <c r="Q120" s="273" t="s">
        <v>144</v>
      </c>
      <c r="R120" s="270" t="s">
        <v>286</v>
      </c>
      <c r="S120" s="272" t="s">
        <v>8</v>
      </c>
      <c r="T120" s="272" t="s">
        <v>27</v>
      </c>
      <c r="U120" s="273" t="s">
        <v>144</v>
      </c>
      <c r="V120" s="270" t="s">
        <v>286</v>
      </c>
      <c r="W120" s="272" t="s">
        <v>8</v>
      </c>
      <c r="X120" s="272" t="s">
        <v>27</v>
      </c>
      <c r="Y120" s="273" t="s">
        <v>144</v>
      </c>
      <c r="Z120" s="270" t="s">
        <v>286</v>
      </c>
      <c r="AA120" s="272" t="s">
        <v>8</v>
      </c>
      <c r="AB120" s="272" t="s">
        <v>27</v>
      </c>
      <c r="AC120" s="273" t="s">
        <v>144</v>
      </c>
      <c r="AD120" s="275" t="s">
        <v>288</v>
      </c>
      <c r="AE120" s="272" t="s">
        <v>289</v>
      </c>
      <c r="AF120" s="272" t="s">
        <v>290</v>
      </c>
      <c r="AG120" s="272" t="s">
        <v>291</v>
      </c>
      <c r="AH120" s="272" t="s">
        <v>292</v>
      </c>
      <c r="AI120" s="272" t="s">
        <v>293</v>
      </c>
      <c r="AJ120" s="273" t="s">
        <v>9</v>
      </c>
    </row>
    <row r="121" spans="1:36" s="229" customFormat="1" ht="28.8" x14ac:dyDescent="0.55000000000000004">
      <c r="A121" s="549">
        <v>1</v>
      </c>
      <c r="B121" s="572" t="str">
        <f>IFERROR(IF(INDEX('Outcome Indicators - Section C'!B$10:B$26,MATCH('Print View'!$A121,'Outcome Indicators - Section C'!$A$10:$A$26,0))&lt;&gt;"",INDEX('Outcome Indicators - Section C'!B$10:B$26,MATCH('Print View'!$A121,'Outcome Indicators - Section C'!$A$10:$A$26,0)),""),"")</f>
        <v/>
      </c>
      <c r="C121" s="572" t="str">
        <f>IFERROR(IF(INDEX('Outcome Indicators - Section C'!C$10:C$26,MATCH('Print View'!$A121,'Outcome Indicators - Section C'!$A$10:$A$26,0))&lt;&gt;"",INDEX('Outcome Indicators - Section C'!C$10:C$26,MATCH('Print View'!$A121,'Outcome Indicators - Section C'!$A$10:$A$26,0)),""),"")</f>
        <v/>
      </c>
      <c r="D121" s="572" t="str">
        <f>IFERROR(IF(INDEX('Outcome Indicators - Section C'!D$10:D$26,MATCH('Print View'!$A121,'Outcome Indicators - Section C'!$A$10:$A$26,0))&lt;&gt;"",INDEX('Outcome Indicators - Section C'!D$10:D$26,MATCH('Print View'!$A121,'Outcome Indicators - Section C'!$A$10:$A$26,0)),""),"")</f>
        <v/>
      </c>
      <c r="E121" s="572" t="str">
        <f>IFERROR(IF(INDEX('Outcome Indicators - Section C'!E$10:E$26,MATCH('Print View'!$A121,'Outcome Indicators - Section C'!$A$10:$A$26,0))&lt;&gt;"",INDEX('Outcome Indicators - Section C'!E$10:E$26,MATCH('Print View'!$A121,'Outcome Indicators - Section C'!$A$10:$A$26,0)),""),"")</f>
        <v/>
      </c>
      <c r="F121" s="572" t="str">
        <f>IFERROR(IF(INDEX('Outcome Indicators - Section C'!F$10:F$26,MATCH('Print View'!$A121,'Outcome Indicators - Section C'!$A$10:$A$26,0))&lt;&gt;"",INDEX('Outcome Indicators - Section C'!F$10:F$26,MATCH('Print View'!$A121,'Outcome Indicators - Section C'!$A$10:$A$26,0)),""),"")</f>
        <v/>
      </c>
      <c r="G121" s="572" t="str">
        <f>IFERROR(IF(INDEX('Outcome Indicators - Section C'!G$10:G$26,MATCH('Print View'!$A121,'Outcome Indicators - Section C'!$A$10:$A$26,0))&lt;&gt;"",INDEX('Outcome Indicators - Section C'!G$10:G$26,MATCH('Print View'!$A121,'Outcome Indicators - Section C'!$A$10:$A$26,0)),""),"")</f>
        <v/>
      </c>
      <c r="H121" s="572" t="str">
        <f>IFERROR(IF(INDEX('Outcome Indicators - Section C'!H$10:H$26,MATCH('Print View'!$A121,'Outcome Indicators - Section C'!$A$10:$A$26,0))&lt;&gt;"",INDEX('Outcome Indicators - Section C'!H$10:H$26,MATCH('Print View'!$A121,'Outcome Indicators - Section C'!$A$10:$A$26,0)),""),"")</f>
        <v/>
      </c>
      <c r="I121" s="558">
        <f>IFERROR(IF(INDEX('Outcome Indicators - Section C'!A$10:A$26,MATCH('Print View'!$A121,'Outcome Indicators - Section C'!$A$10:$A$26,0))&lt;&gt;"",INDEX('Outcome Indicators - Section C'!A$10:A$26,MATCH('Print View'!$A121,'Outcome Indicators - Section C'!$A$10:$A$26,0)),""),"")</f>
        <v>1</v>
      </c>
      <c r="J121" s="284">
        <f t="array" ref="J121">IFERROR(IF(INDEX('Outcome Indicators - Section C'!D$30:D$121,MATCH('Print View'!$A121&amp;'Print View'!$J$81,'Outcome Indicators - Section C'!$A$30:$A$121&amp;'Outcome Indicators - Section C'!$C$30:$C$121,0))&lt;&gt;"",INDEX('Outcome Indicators - Section C'!D$30:D$121,MATCH('Print View'!$A121&amp;'Print View'!$J$81,'Outcome Indicators - Section C'!$A$30:$A$121&amp;'Outcome Indicators - Section C'!$C$30:$C$121,0)),""),"")</f>
        <v>190859.22028614959</v>
      </c>
      <c r="K121" s="554">
        <f t="array" ref="K121">IFERROR(IF(INDEX('Outcome Indicators - Section C'!F$30:F$121,MATCH('Print View'!$A121&amp;'Print View'!$J$81,'Outcome Indicators - Section C'!$A$30:$A$121&amp;'Outcome Indicators - Section C'!$C$30:$C$121,0))&lt;&gt;"",INDEX('Outcome Indicators - Section C'!F$30:F$121,MATCH('Print View'!$A121&amp;'Print View'!$J$81,'Outcome Indicators - Section C'!$A$30:$A$121&amp;'Outcome Indicators - Section C'!$C$30:$C$121,0)),""),"")</f>
        <v>89.999999999999986</v>
      </c>
      <c r="L121" s="556">
        <f t="array" ref="L121">IFERROR(IF(INDEX('Outcome Indicators - Section C'!G$30:G$121,MATCH('Print View'!$A121&amp;'Print View'!$J$81,'Outcome Indicators - Section C'!$A$30:$A$121&amp;'Outcome Indicators - Section C'!$C$30:$C$121,0))&lt;&gt;"",INDEX('Outcome Indicators - Section C'!G$30:G$121,MATCH('Print View'!$A121&amp;'Print View'!$J$81,'Outcome Indicators - Section C'!$A$30:$A$121&amp;'Outcome Indicators - Section C'!$C$30:$C$121,0)),""),"")</f>
        <v>43465</v>
      </c>
      <c r="M121" s="558" t="str">
        <f t="array" ref="M121">IFERROR(IF(INDEX('Outcome Indicators - Section C'!H$30:H$121,MATCH('Print View'!$A121&amp;'Print View'!$J$81,'Outcome Indicators - Section C'!$A$30:$A$121&amp;'Outcome Indicators - Section C'!$C$30:$C$121,0))&lt;&gt;"",INDEX('Outcome Indicators - Section C'!H$30:H$121,MATCH('Print View'!$A121&amp;'Print View'!$J$81,'Outcome Indicators - Section C'!$A$30:$A$121&amp;'Outcome Indicators - Section C'!$C$30:$C$121,0)),""),"")</f>
        <v/>
      </c>
      <c r="N121" s="284">
        <f t="array" ref="N121">IFERROR(IF(INDEX('Outcome Indicators - Section C'!D$30:D$121,MATCH('Print View'!$A121&amp;'Print View'!$N$81,'Outcome Indicators - Section C'!$A$30:$A$121&amp;'Outcome Indicators - Section C'!$C$30:$C$121,0))&lt;&gt;"",INDEX('Outcome Indicators - Section C'!D$30:D$121,MATCH('Print View'!$A121&amp;'Print View'!$N$81,'Outcome Indicators - Section C'!$A$30:$A$121&amp;'Outcome Indicators - Section C'!$C$30:$C$121,0)),""),"")</f>
        <v>194724.40593474358</v>
      </c>
      <c r="O121" s="554">
        <f t="array" ref="O121">IFERROR(IF(INDEX('Outcome Indicators - Section C'!F$30:F$121,MATCH('Print View'!$A121&amp;'Print View'!$N$81,'Outcome Indicators - Section C'!$A$30:$A$121&amp;'Outcome Indicators - Section C'!$C$30:$C$121,0))&lt;&gt;"",INDEX('Outcome Indicators - Section C'!F$30:F$121,MATCH('Print View'!$A121&amp;'Print View'!$N$81,'Outcome Indicators - Section C'!$A$30:$A$121&amp;'Outcome Indicators - Section C'!$C$30:$C$121,0)),""),"")</f>
        <v>89.999999999999986</v>
      </c>
      <c r="P121" s="556">
        <f t="array" ref="P121">IFERROR(IF(INDEX('Outcome Indicators - Section C'!G$30:G$121,MATCH('Print View'!$A121&amp;'Print View'!$N$81,'Outcome Indicators - Section C'!$A$30:$A$121&amp;'Outcome Indicators - Section C'!$C$30:$C$121,0))&lt;&gt;"",INDEX('Outcome Indicators - Section C'!G$30:G$121,MATCH('Print View'!$A121&amp;'Print View'!$N$81,'Outcome Indicators - Section C'!$A$30:$A$121&amp;'Outcome Indicators - Section C'!$C$30:$C$121,0)),""),"")</f>
        <v>43830</v>
      </c>
      <c r="Q121" s="558" t="str">
        <f t="array" ref="Q121">IFERROR(IF(INDEX('Outcome Indicators - Section C'!H$30:H$121,MATCH('Print View'!$A121&amp;'Print View'!$N$81,'Outcome Indicators - Section C'!$A$30:$A$121&amp;'Outcome Indicators - Section C'!$C$30:$C$121,0))&lt;&gt;"",INDEX('Outcome Indicators - Section C'!H$30:H$121,MATCH('Print View'!$A121&amp;'Print View'!$N$81,'Outcome Indicators - Section C'!$A$30:$A$121&amp;'Outcome Indicators - Section C'!$C$30:$C$121,0)),""),"")</f>
        <v/>
      </c>
      <c r="R121" s="284">
        <f t="array" ref="R121">IFERROR(IF(INDEX('Outcome Indicators - Section C'!D$30:D$121,MATCH('Print View'!$A121&amp;'Print View'!$R$81,'Outcome Indicators - Section C'!$A$30:$A$121&amp;'Outcome Indicators - Section C'!$C$30:$C$121,0))&lt;&gt;"",INDEX('Outcome Indicators - Section C'!D$30:D$121,MATCH('Print View'!$A121&amp;'Print View'!$R$81,'Outcome Indicators - Section C'!$A$30:$A$121&amp;'Outcome Indicators - Section C'!$C$30:$C$121,0)),""),"")</f>
        <v>48319.925664388058</v>
      </c>
      <c r="S121" s="554">
        <f t="array" ref="S121">IFERROR(IF(INDEX('Outcome Indicators - Section C'!F$30:F$121,MATCH('Print View'!$A121&amp;'Print View'!$R$81,'Outcome Indicators - Section C'!$A$30:$A$121&amp;'Outcome Indicators - Section C'!$C$30:$C$121,0))&lt;&gt;"",INDEX('Outcome Indicators - Section C'!F$30:F$121,MATCH('Print View'!$A121&amp;'Print View'!$R$81,'Outcome Indicators - Section C'!$A$30:$A$121&amp;'Outcome Indicators - Section C'!$C$30:$C$121,0)),""),"")</f>
        <v>90</v>
      </c>
      <c r="T121" s="556">
        <f t="array" ref="T121">IFERROR(IF(INDEX('Outcome Indicators - Section C'!G$30:G$121,MATCH('Print View'!$A121&amp;'Print View'!$R$81,'Outcome Indicators - Section C'!$A$30:$A$121&amp;'Outcome Indicators - Section C'!$C$30:$C$121,0))&lt;&gt;"",INDEX('Outcome Indicators - Section C'!G$30:G$121,MATCH('Print View'!$A121&amp;'Print View'!$R$81,'Outcome Indicators - Section C'!$A$30:$A$121&amp;'Outcome Indicators - Section C'!$C$30:$C$121,0)),""),"")</f>
        <v>44196</v>
      </c>
      <c r="U121" s="558" t="str">
        <f t="array" ref="U121">IFERROR(IF(INDEX('Outcome Indicators - Section C'!H$30:H$121,MATCH('Print View'!$A121&amp;'Print View'!$R$81,'Outcome Indicators - Section C'!$A$30:$A$121&amp;'Outcome Indicators - Section C'!$C$30:$C$121,0))&lt;&gt;"",INDEX('Outcome Indicators - Section C'!H$30:H$121,MATCH('Print View'!$A121&amp;'Print View'!$R$81,'Outcome Indicators - Section C'!$A$30:$A$121&amp;'Outcome Indicators - Section C'!$C$30:$C$121,0)),""),"")</f>
        <v/>
      </c>
      <c r="V121" s="284" t="str">
        <f t="array" ref="V121">IFERROR(IF(INDEX('Outcome Indicators - Section C'!D$30:D$121,MATCH('Print View'!$A121&amp;'Print View'!$V$81,'Outcome Indicators - Section C'!$A$30:$A$121&amp;'Outcome Indicators - Section C'!$C$30:$C$121,0))&lt;&gt;"",INDEX('Outcome Indicators - Section C'!D$30:D$121,MATCH('Print View'!$A121&amp;'Print View'!$V$81,'Outcome Indicators - Section C'!$A$30:$A$121&amp;'Outcome Indicators - Section C'!$C$30:$C$121,0)),""),"")</f>
        <v/>
      </c>
      <c r="W121" s="554" t="str">
        <f t="array" ref="W121">IFERROR(IF(INDEX('Outcome Indicators - Section C'!F$30:F$121,MATCH('Print View'!$A121&amp;'Print View'!$V$81,'Outcome Indicators - Section C'!$A$30:$A$121&amp;'Outcome Indicators - Section C'!$C$30:$C$121,0))&lt;&gt;"",INDEX('Outcome Indicators - Section C'!F$30:F$121,MATCH('Print View'!$A121&amp;'Print View'!$V$81,'Outcome Indicators - Section C'!$A$30:$A$121&amp;'Outcome Indicators - Section C'!$C$30:$C$121,0)),""),"")</f>
        <v/>
      </c>
      <c r="X121" s="556" t="str">
        <f t="array" ref="X121">IFERROR(IF(INDEX('Outcome Indicators - Section C'!G$30:G$121,MATCH('Print View'!$A121&amp;'Print View'!$V$81,'Outcome Indicators - Section C'!$A$30:$A$121&amp;'Outcome Indicators - Section C'!$C$30:$C$121,0))&lt;&gt;"",INDEX('Outcome Indicators - Section C'!G$30:G$121,MATCH('Print View'!$A121&amp;'Print View'!$V$81,'Outcome Indicators - Section C'!$A$30:$A$121&amp;'Outcome Indicators - Section C'!$C$30:$C$121,0)),""),"")</f>
        <v/>
      </c>
      <c r="Y121" s="558" t="str">
        <f t="array" ref="Y121">IFERROR(IF(INDEX('Outcome Indicators - Section C'!H$30:H$121,MATCH('Print View'!$A121&amp;'Print View'!$V$81,'Outcome Indicators - Section C'!$A$30:$A$121&amp;'Outcome Indicators - Section C'!$C$30:$C$121,0))&lt;&gt;"",INDEX('Outcome Indicators - Section C'!H$30:H$121,MATCH('Print View'!$A121&amp;'Print View'!$V$81,'Outcome Indicators - Section C'!$A$30:$A$121&amp;'Outcome Indicators - Section C'!$C$30:$C$121,0)),""),"")</f>
        <v/>
      </c>
      <c r="Z121" s="284" t="str">
        <f t="array" ref="Z121">IFERROR(IF(INDEX('Outcome Indicators - Section C'!D$30:D$121,MATCH('Print View'!$A121&amp;'Print View'!$Z$81,'Outcome Indicators - Section C'!$A$30:$A$121&amp;'Outcome Indicators - Section C'!$C$30:$C$121,0))&lt;&gt;"",INDEX('Outcome Indicators - Section C'!D$30:D$121,MATCH('Print View'!$A121&amp;'Print View'!$Z$81,'Outcome Indicators - Section C'!$A$30:$A$121&amp;'Outcome Indicators - Section C'!$C$30:$C$121,0)),""),"")</f>
        <v/>
      </c>
      <c r="AA121" s="554" t="str">
        <f t="array" ref="AA121">IFERROR(IF(INDEX('Outcome Indicators - Section C'!F$30:F$121,MATCH('Print View'!$A121&amp;'Print View'!$Z$81,'Outcome Indicators - Section C'!$A$30:$A$121&amp;'Outcome Indicators - Section C'!$C$30:$C$121,0))&lt;&gt;"",INDEX('Outcome Indicators - Section C'!F$30:F$121,MATCH('Print View'!$A121&amp;'Print View'!$Z$81,'Outcome Indicators - Section C'!$A$30:$A$121&amp;'Outcome Indicators - Section C'!$C$30:$C$121,0)),""),"")</f>
        <v/>
      </c>
      <c r="AB121" s="556" t="str">
        <f t="array" ref="AB121">IFERROR(IF(INDEX('Outcome Indicators - Section C'!G$30:G$121,MATCH('Print View'!$A121&amp;'Print View'!$Z$81,'Outcome Indicators - Section C'!$A$30:$A$121&amp;'Outcome Indicators - Section C'!$C$30:$C$121,0))&lt;&gt;"",INDEX('Outcome Indicators - Section C'!G$30:G$121,MATCH('Print View'!$A121&amp;'Print View'!$Z$81,'Outcome Indicators - Section C'!$A$30:$A$121&amp;'Outcome Indicators - Section C'!$C$30:$C$121,0)),""),"")</f>
        <v/>
      </c>
      <c r="AC121" s="558" t="str">
        <f t="array" ref="AC121">IFERROR(IF(INDEX('Outcome Indicators - Section C'!H$30:H$121,MATCH('Print View'!$A121&amp;'Print View'!$Z$81,'Outcome Indicators - Section C'!$A$30:$A$121&amp;'Outcome Indicators - Section C'!$C$30:$C$121,0))&lt;&gt;"",INDEX('Outcome Indicators - Section C'!H$30:H$121,MATCH('Print View'!$A121&amp;'Print View'!$Z$81,'Outcome Indicators - Section C'!$A$30:$A$121&amp;'Outcome Indicators - Section C'!$C$30:$C$121,0)),""),"")</f>
        <v/>
      </c>
      <c r="AD121" s="276"/>
      <c r="AE121" s="256"/>
      <c r="AF121" s="256"/>
      <c r="AG121" s="256"/>
      <c r="AH121" s="256"/>
      <c r="AI121" s="256"/>
      <c r="AJ121" s="257" t="s">
        <v>287</v>
      </c>
    </row>
    <row r="122" spans="1:36" s="229" customFormat="1" x14ac:dyDescent="0.3">
      <c r="A122" s="549"/>
      <c r="B122" s="573"/>
      <c r="C122" s="573"/>
      <c r="D122" s="573"/>
      <c r="E122" s="573"/>
      <c r="F122" s="573"/>
      <c r="G122" s="573"/>
      <c r="H122" s="573"/>
      <c r="I122" s="559"/>
      <c r="J122" s="285">
        <f t="array" ref="J122">IFERROR(IF(INDEX('Outcome Indicators - Section C'!E$30:E$121,MATCH('Print View'!$A121&amp;'Print View'!$J$81,'Outcome Indicators - Section C'!$A$30:$A$121&amp;'Outcome Indicators - Section C'!$C$30:$C$121,0))&lt;&gt;"",INDEX('Outcome Indicators - Section C'!E$30:E$121,MATCH('Print View'!$A121&amp;'Print View'!$J$81,'Outcome Indicators - Section C'!$A$30:$A$121&amp;'Outcome Indicators - Section C'!$C$30:$C$121,0)),""),"")</f>
        <v>212065.800317944</v>
      </c>
      <c r="K122" s="555"/>
      <c r="L122" s="557"/>
      <c r="M122" s="559"/>
      <c r="N122" s="285">
        <f t="array" ref="N122">IFERROR(IF(INDEX('Outcome Indicators - Section C'!E$30:E$121,MATCH('Print View'!$A121&amp;'Print View'!$N$81,'Outcome Indicators - Section C'!$A$30:$A$121&amp;'Outcome Indicators - Section C'!$C$30:$C$121,0))&lt;&gt;"",INDEX('Outcome Indicators - Section C'!E$30:E$121,MATCH('Print View'!$A121&amp;'Print View'!$N$81,'Outcome Indicators - Section C'!$A$30:$A$121&amp;'Outcome Indicators - Section C'!$C$30:$C$121,0)),""),"")</f>
        <v>216360.45103860399</v>
      </c>
      <c r="O122" s="555"/>
      <c r="P122" s="557"/>
      <c r="Q122" s="559"/>
      <c r="R122" s="285">
        <f t="array" ref="R122">IFERROR(IF(INDEX('Outcome Indicators - Section C'!E$30:E$121,MATCH('Print View'!$A121&amp;'Print View'!$R$81,'Outcome Indicators - Section C'!$A$30:$A$121&amp;'Outcome Indicators - Section C'!$C$30:$C$121,0))&lt;&gt;"",INDEX('Outcome Indicators - Section C'!E$30:E$121,MATCH('Print View'!$A121&amp;'Print View'!$R$81,'Outcome Indicators - Section C'!$A$30:$A$121&amp;'Outcome Indicators - Section C'!$C$30:$C$121,0)),""),"")</f>
        <v>53688.806293764508</v>
      </c>
      <c r="S122" s="555"/>
      <c r="T122" s="557"/>
      <c r="U122" s="559"/>
      <c r="V122" s="285" t="str">
        <f t="array" ref="V122">IFERROR(IF(INDEX('Outcome Indicators - Section C'!E$30:E$121,MATCH('Print View'!$A121&amp;'Print View'!$V$81,'Outcome Indicators - Section C'!$A$30:$A$121&amp;'Outcome Indicators - Section C'!$C$30:$C$121,0))&lt;&gt;"",INDEX('Outcome Indicators - Section C'!E$30:E$121,MATCH('Print View'!$A121&amp;'Print View'!$V$81,'Outcome Indicators - Section C'!$A$30:$A$121&amp;'Outcome Indicators - Section C'!$C$30:$C$121,0)),""),"")</f>
        <v/>
      </c>
      <c r="W122" s="555"/>
      <c r="X122" s="557"/>
      <c r="Y122" s="559"/>
      <c r="Z122" s="285" t="str">
        <f t="array" ref="Z122">IFERROR(IF(INDEX('Outcome Indicators - Section C'!E$30:E$121,MATCH('Print View'!$A121&amp;'Print View'!$Z$81,'Outcome Indicators - Section C'!$A$30:$A$121&amp;'Outcome Indicators - Section C'!$C$30:$C$121,0))&lt;&gt;"",INDEX('Outcome Indicators - Section C'!E$30:E$121,MATCH('Print View'!$A121&amp;'Print View'!$Z$81,'Outcome Indicators - Section C'!$A$30:$A$121&amp;'Outcome Indicators - Section C'!$C$30:$C$121,0)),""),"")</f>
        <v/>
      </c>
      <c r="AA122" s="555"/>
      <c r="AB122" s="557"/>
      <c r="AC122" s="559"/>
      <c r="AD122" s="277"/>
      <c r="AE122" s="258"/>
      <c r="AF122" s="258"/>
      <c r="AG122" s="258"/>
      <c r="AH122" s="258"/>
      <c r="AI122" s="258"/>
      <c r="AJ122" s="259"/>
    </row>
    <row r="123" spans="1:36" s="229" customFormat="1" ht="28.8" x14ac:dyDescent="0.55000000000000004">
      <c r="A123" s="560">
        <v>2</v>
      </c>
      <c r="B123" s="564" t="str">
        <f>IFERROR(IF(INDEX('Outcome Indicators - Section C'!B$10:B$26,MATCH('Print View'!$A123,'Outcome Indicators - Section C'!$A$10:$A$26,0))&lt;&gt;"",INDEX('Outcome Indicators - Section C'!B$10:B$26,MATCH('Print View'!$A123,'Outcome Indicators - Section C'!$A$10:$A$26,0)),""),"")</f>
        <v/>
      </c>
      <c r="C123" s="564" t="str">
        <f>IFERROR(IF(INDEX('Outcome Indicators - Section C'!C$10:C$26,MATCH('Print View'!$A123,'Outcome Indicators - Section C'!$A$10:$A$26,0))&lt;&gt;"",INDEX('Outcome Indicators - Section C'!C$10:C$26,MATCH('Print View'!$A123,'Outcome Indicators - Section C'!$A$10:$A$26,0)),""),"")</f>
        <v/>
      </c>
      <c r="D123" s="564" t="str">
        <f>IFERROR(IF(INDEX('Outcome Indicators - Section C'!D$10:D$26,MATCH('Print View'!$A123,'Outcome Indicators - Section C'!$A$10:$A$26,0))&lt;&gt;"",INDEX('Outcome Indicators - Section C'!D$10:D$26,MATCH('Print View'!$A123,'Outcome Indicators - Section C'!$A$10:$A$26,0)),""),"")</f>
        <v/>
      </c>
      <c r="E123" s="564" t="str">
        <f>IFERROR(IF(INDEX('Outcome Indicators - Section C'!E$10:E$26,MATCH('Print View'!$A123,'Outcome Indicators - Section C'!$A$10:$A$26,0))&lt;&gt;"",INDEX('Outcome Indicators - Section C'!E$10:E$26,MATCH('Print View'!$A123,'Outcome Indicators - Section C'!$A$10:$A$26,0)),""),"")</f>
        <v/>
      </c>
      <c r="F123" s="564" t="str">
        <f>IFERROR(IF(INDEX('Outcome Indicators - Section C'!F$10:F$26,MATCH('Print View'!$A123,'Outcome Indicators - Section C'!$A$10:$A$26,0))&lt;&gt;"",INDEX('Outcome Indicators - Section C'!F$10:F$26,MATCH('Print View'!$A123,'Outcome Indicators - Section C'!$A$10:$A$26,0)),""),"")</f>
        <v/>
      </c>
      <c r="G123" s="564" t="str">
        <f>IFERROR(IF(INDEX('Outcome Indicators - Section C'!G$10:G$26,MATCH('Print View'!$A123,'Outcome Indicators - Section C'!$A$10:$A$26,0))&lt;&gt;"",INDEX('Outcome Indicators - Section C'!G$10:G$26,MATCH('Print View'!$A123,'Outcome Indicators - Section C'!$A$10:$A$26,0)),""),"")</f>
        <v/>
      </c>
      <c r="H123" s="564" t="str">
        <f>IFERROR(IF(INDEX('Outcome Indicators - Section C'!H$10:H$26,MATCH('Print View'!$A123,'Outcome Indicators - Section C'!$A$10:$A$26,0))&lt;&gt;"",INDEX('Outcome Indicators - Section C'!H$10:H$26,MATCH('Print View'!$A123,'Outcome Indicators - Section C'!$A$10:$A$26,0)),""),"")</f>
        <v/>
      </c>
      <c r="I123" s="566">
        <f>IFERROR(IF(INDEX('Outcome Indicators - Section C'!A$10:A$26,MATCH('Print View'!$A123,'Outcome Indicators - Section C'!$A$10:$A$26,0))&lt;&gt;"",INDEX('Outcome Indicators - Section C'!A$10:A$26,MATCH('Print View'!$A123,'Outcome Indicators - Section C'!$A$10:$A$26,0)),""),"")</f>
        <v>2</v>
      </c>
      <c r="J123" s="311" t="str">
        <f t="array" ref="J123">IFERROR(IF(INDEX('Outcome Indicators - Section C'!D$30:D$121,MATCH('Print View'!$A123&amp;'Print View'!$J$81,'Outcome Indicators - Section C'!$A$30:$A$121&amp;'Outcome Indicators - Section C'!$C$30:$C$121,0))&lt;&gt;"",INDEX('Outcome Indicators - Section C'!D$30:D$121,MATCH('Print View'!$A123&amp;'Print View'!$J$81,'Outcome Indicators - Section C'!$A$30:$A$121&amp;'Outcome Indicators - Section C'!$C$30:$C$121,0)),""),"")</f>
        <v/>
      </c>
      <c r="K123" s="543" t="str">
        <f t="array" ref="K123">IFERROR(IF(INDEX('Outcome Indicators - Section C'!F$30:F$121,MATCH('Print View'!$A123&amp;'Print View'!$J$81,'Outcome Indicators - Section C'!$A$30:$A$121&amp;'Outcome Indicators - Section C'!$C$30:$C$121,0))&lt;&gt;"",INDEX('Outcome Indicators - Section C'!F$30:F$121,MATCH('Print View'!$A123&amp;'Print View'!$J$81,'Outcome Indicators - Section C'!$A$30:$A$121&amp;'Outcome Indicators - Section C'!$C$30:$C$121,0)),""),"")</f>
        <v/>
      </c>
      <c r="L123" s="545" t="str">
        <f t="array" ref="L123">IFERROR(IF(INDEX('Outcome Indicators - Section C'!G$30:G$121,MATCH('Print View'!$A123&amp;'Print View'!$J$81,'Outcome Indicators - Section C'!$A$30:$A$121&amp;'Outcome Indicators - Section C'!$C$30:$C$121,0))&lt;&gt;"",INDEX('Outcome Indicators - Section C'!G$30:G$121,MATCH('Print View'!$A123&amp;'Print View'!$J$81,'Outcome Indicators - Section C'!$A$30:$A$121&amp;'Outcome Indicators - Section C'!$C$30:$C$121,0)),""),"")</f>
        <v/>
      </c>
      <c r="M123" s="541" t="str">
        <f t="array" ref="M123">IFERROR(IF(INDEX('Outcome Indicators - Section C'!H$30:H$121,MATCH('Print View'!$A123&amp;'Print View'!$J$81,'Outcome Indicators - Section C'!$A$30:$A$121&amp;'Outcome Indicators - Section C'!$C$30:$C$121,0))&lt;&gt;"",INDEX('Outcome Indicators - Section C'!H$30:H$121,MATCH('Print View'!$A123&amp;'Print View'!$J$81,'Outcome Indicators - Section C'!$A$30:$A$121&amp;'Outcome Indicators - Section C'!$C$30:$C$121,0)),""),"")</f>
        <v/>
      </c>
      <c r="N123" s="311" t="str">
        <f t="array" ref="N123">IFERROR(IF(INDEX('Outcome Indicators - Section C'!D$30:D$121,MATCH('Print View'!$A123&amp;'Print View'!$N$81,'Outcome Indicators - Section C'!$A$30:$A$121&amp;'Outcome Indicators - Section C'!$C$30:$C$121,0))&lt;&gt;"",INDEX('Outcome Indicators - Section C'!D$30:D$121,MATCH('Print View'!$A123&amp;'Print View'!$N$81,'Outcome Indicators - Section C'!$A$30:$A$121&amp;'Outcome Indicators - Section C'!$C$30:$C$121,0)),""),"")</f>
        <v/>
      </c>
      <c r="O123" s="543" t="str">
        <f t="array" ref="O123">IFERROR(IF(INDEX('Outcome Indicators - Section C'!F$30:F$121,MATCH('Print View'!$A123&amp;'Print View'!$N$81,'Outcome Indicators - Section C'!$A$30:$A$121&amp;'Outcome Indicators - Section C'!$C$30:$C$121,0))&lt;&gt;"",INDEX('Outcome Indicators - Section C'!F$30:F$121,MATCH('Print View'!$A123&amp;'Print View'!$N$81,'Outcome Indicators - Section C'!$A$30:$A$121&amp;'Outcome Indicators - Section C'!$C$30:$C$121,0)),""),"")</f>
        <v/>
      </c>
      <c r="P123" s="545" t="str">
        <f t="array" ref="P123">IFERROR(IF(INDEX('Outcome Indicators - Section C'!G$30:G$121,MATCH('Print View'!$A123&amp;'Print View'!$N$81,'Outcome Indicators - Section C'!$A$30:$A$121&amp;'Outcome Indicators - Section C'!$C$30:$C$121,0))&lt;&gt;"",INDEX('Outcome Indicators - Section C'!G$30:G$121,MATCH('Print View'!$A123&amp;'Print View'!$N$81,'Outcome Indicators - Section C'!$A$30:$A$121&amp;'Outcome Indicators - Section C'!$C$30:$C$121,0)),""),"")</f>
        <v/>
      </c>
      <c r="Q123" s="541" t="str">
        <f t="array" ref="Q123">IFERROR(IF(INDEX('Outcome Indicators - Section C'!H$30:H$121,MATCH('Print View'!$A123&amp;'Print View'!$N$81,'Outcome Indicators - Section C'!$A$30:$A$121&amp;'Outcome Indicators - Section C'!$C$30:$C$121,0))&lt;&gt;"",INDEX('Outcome Indicators - Section C'!H$30:H$121,MATCH('Print View'!$A123&amp;'Print View'!$N$81,'Outcome Indicators - Section C'!$A$30:$A$121&amp;'Outcome Indicators - Section C'!$C$30:$C$121,0)),""),"")</f>
        <v/>
      </c>
      <c r="R123" s="311" t="str">
        <f t="array" ref="R123">IFERROR(IF(INDEX('Outcome Indicators - Section C'!D$30:D$121,MATCH('Print View'!$A123&amp;'Print View'!$R$81,'Outcome Indicators - Section C'!$A$30:$A$121&amp;'Outcome Indicators - Section C'!$C$30:$C$121,0))&lt;&gt;"",INDEX('Outcome Indicators - Section C'!D$30:D$121,MATCH('Print View'!$A123&amp;'Print View'!$R$81,'Outcome Indicators - Section C'!$A$30:$A$121&amp;'Outcome Indicators - Section C'!$C$30:$C$121,0)),""),"")</f>
        <v/>
      </c>
      <c r="S123" s="543" t="str">
        <f t="array" ref="S123">IFERROR(IF(INDEX('Outcome Indicators - Section C'!F$30:F$121,MATCH('Print View'!$A123&amp;'Print View'!$R$81,'Outcome Indicators - Section C'!$A$30:$A$121&amp;'Outcome Indicators - Section C'!$C$30:$C$121,0))&lt;&gt;"",INDEX('Outcome Indicators - Section C'!F$30:F$121,MATCH('Print View'!$A123&amp;'Print View'!$R$81,'Outcome Indicators - Section C'!$A$30:$A$121&amp;'Outcome Indicators - Section C'!$C$30:$C$121,0)),""),"")</f>
        <v/>
      </c>
      <c r="T123" s="545" t="str">
        <f t="array" ref="T123">IFERROR(IF(INDEX('Outcome Indicators - Section C'!G$30:G$121,MATCH('Print View'!$A123&amp;'Print View'!$R$81,'Outcome Indicators - Section C'!$A$30:$A$121&amp;'Outcome Indicators - Section C'!$C$30:$C$121,0))&lt;&gt;"",INDEX('Outcome Indicators - Section C'!G$30:G$121,MATCH('Print View'!$A123&amp;'Print View'!$R$81,'Outcome Indicators - Section C'!$A$30:$A$121&amp;'Outcome Indicators - Section C'!$C$30:$C$121,0)),""),"")</f>
        <v/>
      </c>
      <c r="U123" s="541" t="str">
        <f t="array" ref="U123">IFERROR(IF(INDEX('Outcome Indicators - Section C'!H$30:H$121,MATCH('Print View'!$A123&amp;'Print View'!$R$81,'Outcome Indicators - Section C'!$A$30:$A$121&amp;'Outcome Indicators - Section C'!$C$30:$C$121,0))&lt;&gt;"",INDEX('Outcome Indicators - Section C'!H$30:H$121,MATCH('Print View'!$A123&amp;'Print View'!$R$81,'Outcome Indicators - Section C'!$A$30:$A$121&amp;'Outcome Indicators - Section C'!$C$30:$C$121,0)),""),"")</f>
        <v/>
      </c>
      <c r="V123" s="311" t="str">
        <f t="array" ref="V123">IFERROR(IF(INDEX('Outcome Indicators - Section C'!D$30:D$121,MATCH('Print View'!$A123&amp;'Print View'!$V$81,'Outcome Indicators - Section C'!$A$30:$A$121&amp;'Outcome Indicators - Section C'!$C$30:$C$121,0))&lt;&gt;"",INDEX('Outcome Indicators - Section C'!D$30:D$121,MATCH('Print View'!$A123&amp;'Print View'!$V$81,'Outcome Indicators - Section C'!$A$30:$A$121&amp;'Outcome Indicators - Section C'!$C$30:$C$121,0)),""),"")</f>
        <v/>
      </c>
      <c r="W123" s="543" t="str">
        <f t="array" ref="W123">IFERROR(IF(INDEX('Outcome Indicators - Section C'!F$30:F$121,MATCH('Print View'!$A123&amp;'Print View'!$V$81,'Outcome Indicators - Section C'!$A$30:$A$121&amp;'Outcome Indicators - Section C'!$C$30:$C$121,0))&lt;&gt;"",INDEX('Outcome Indicators - Section C'!F$30:F$121,MATCH('Print View'!$A123&amp;'Print View'!$V$81,'Outcome Indicators - Section C'!$A$30:$A$121&amp;'Outcome Indicators - Section C'!$C$30:$C$121,0)),""),"")</f>
        <v/>
      </c>
      <c r="X123" s="545" t="str">
        <f t="array" ref="X123">IFERROR(IF(INDEX('Outcome Indicators - Section C'!G$30:G$121,MATCH('Print View'!$A123&amp;'Print View'!$V$81,'Outcome Indicators - Section C'!$A$30:$A$121&amp;'Outcome Indicators - Section C'!$C$30:$C$121,0))&lt;&gt;"",INDEX('Outcome Indicators - Section C'!G$30:G$121,MATCH('Print View'!$A123&amp;'Print View'!$V$81,'Outcome Indicators - Section C'!$A$30:$A$121&amp;'Outcome Indicators - Section C'!$C$30:$C$121,0)),""),"")</f>
        <v/>
      </c>
      <c r="Y123" s="541" t="str">
        <f t="array" ref="Y123">IFERROR(IF(INDEX('Outcome Indicators - Section C'!H$30:H$121,MATCH('Print View'!$A123&amp;'Print View'!$V$81,'Outcome Indicators - Section C'!$A$30:$A$121&amp;'Outcome Indicators - Section C'!$C$30:$C$121,0))&lt;&gt;"",INDEX('Outcome Indicators - Section C'!H$30:H$121,MATCH('Print View'!$A123&amp;'Print View'!$V$81,'Outcome Indicators - Section C'!$A$30:$A$121&amp;'Outcome Indicators - Section C'!$C$30:$C$121,0)),""),"")</f>
        <v/>
      </c>
      <c r="Z123" s="311" t="str">
        <f t="array" ref="Z123">IFERROR(IF(INDEX('Outcome Indicators - Section C'!D$30:D$121,MATCH('Print View'!$A123&amp;'Print View'!$Z$81,'Outcome Indicators - Section C'!$A$30:$A$121&amp;'Outcome Indicators - Section C'!$C$30:$C$121,0))&lt;&gt;"",INDEX('Outcome Indicators - Section C'!D$30:D$121,MATCH('Print View'!$A123&amp;'Print View'!$Z$81,'Outcome Indicators - Section C'!$A$30:$A$121&amp;'Outcome Indicators - Section C'!$C$30:$C$121,0)),""),"")</f>
        <v/>
      </c>
      <c r="AA123" s="543" t="str">
        <f t="array" ref="AA123">IFERROR(IF(INDEX('Outcome Indicators - Section C'!F$30:F$121,MATCH('Print View'!$A123&amp;'Print View'!$Z$81,'Outcome Indicators - Section C'!$A$30:$A$121&amp;'Outcome Indicators - Section C'!$C$30:$C$121,0))&lt;&gt;"",INDEX('Outcome Indicators - Section C'!F$30:F$121,MATCH('Print View'!$A123&amp;'Print View'!$Z$81,'Outcome Indicators - Section C'!$A$30:$A$121&amp;'Outcome Indicators - Section C'!$C$30:$C$121,0)),""),"")</f>
        <v/>
      </c>
      <c r="AB123" s="545" t="str">
        <f t="array" ref="AB123">IFERROR(IF(INDEX('Outcome Indicators - Section C'!G$30:G$121,MATCH('Print View'!$A123&amp;'Print View'!$Z$81,'Outcome Indicators - Section C'!$A$30:$A$121&amp;'Outcome Indicators - Section C'!$C$30:$C$121,0))&lt;&gt;"",INDEX('Outcome Indicators - Section C'!G$30:G$121,MATCH('Print View'!$A123&amp;'Print View'!$Z$81,'Outcome Indicators - Section C'!$A$30:$A$121&amp;'Outcome Indicators - Section C'!$C$30:$C$121,0)),""),"")</f>
        <v/>
      </c>
      <c r="AC123" s="541" t="str">
        <f t="array" ref="AC123">IFERROR(IF(INDEX('Outcome Indicators - Section C'!H$30:H$121,MATCH('Print View'!$A123&amp;'Print View'!$Z$81,'Outcome Indicators - Section C'!$A$30:$A$121&amp;'Outcome Indicators - Section C'!$C$30:$C$121,0))&lt;&gt;"",INDEX('Outcome Indicators - Section C'!H$30:H$121,MATCH('Print View'!$A123&amp;'Print View'!$Z$81,'Outcome Indicators - Section C'!$A$30:$A$121&amp;'Outcome Indicators - Section C'!$C$30:$C$121,0)),""),"")</f>
        <v/>
      </c>
      <c r="AD123" s="278"/>
      <c r="AE123" s="260"/>
      <c r="AF123" s="260"/>
      <c r="AG123" s="260"/>
      <c r="AH123" s="260"/>
      <c r="AI123" s="260"/>
      <c r="AJ123" s="261"/>
    </row>
    <row r="124" spans="1:36" s="229" customFormat="1" x14ac:dyDescent="0.3">
      <c r="A124" s="560"/>
      <c r="B124" s="565"/>
      <c r="C124" s="565"/>
      <c r="D124" s="565"/>
      <c r="E124" s="565"/>
      <c r="F124" s="565"/>
      <c r="G124" s="565"/>
      <c r="H124" s="565"/>
      <c r="I124" s="567"/>
      <c r="J124" s="312" t="str">
        <f t="array" ref="J124">IFERROR(IF(INDEX('Outcome Indicators - Section C'!E$30:E$121,MATCH('Print View'!$A123&amp;'Print View'!$J$81,'Outcome Indicators - Section C'!$A$30:$A$121&amp;'Outcome Indicators - Section C'!$C$30:$C$121,0))&lt;&gt;"",INDEX('Outcome Indicators - Section C'!E$30:E$121,MATCH('Print View'!$A123&amp;'Print View'!$J$81,'Outcome Indicators - Section C'!$A$30:$A$121&amp;'Outcome Indicators - Section C'!$C$30:$C$121,0)),""),"")</f>
        <v/>
      </c>
      <c r="K124" s="568"/>
      <c r="L124" s="569"/>
      <c r="M124" s="570"/>
      <c r="N124" s="312" t="str">
        <f t="array" ref="N124">IFERROR(IF(INDEX('Outcome Indicators - Section C'!E$30:E$121,MATCH('Print View'!$A123&amp;'Print View'!$N$81,'Outcome Indicators - Section C'!$A$30:$A$121&amp;'Outcome Indicators - Section C'!$C$30:$C$121,0))&lt;&gt;"",INDEX('Outcome Indicators - Section C'!E$30:E$121,MATCH('Print View'!$A123&amp;'Print View'!$N$81,'Outcome Indicators - Section C'!$A$30:$A$121&amp;'Outcome Indicators - Section C'!$C$30:$C$121,0)),""),"")</f>
        <v/>
      </c>
      <c r="O124" s="568"/>
      <c r="P124" s="569"/>
      <c r="Q124" s="570"/>
      <c r="R124" s="312" t="str">
        <f t="array" ref="R124">IFERROR(IF(INDEX('Outcome Indicators - Section C'!E$30:E$121,MATCH('Print View'!$A123&amp;'Print View'!$R$81,'Outcome Indicators - Section C'!$A$30:$A$121&amp;'Outcome Indicators - Section C'!$C$30:$C$121,0))&lt;&gt;"",INDEX('Outcome Indicators - Section C'!E$30:E$121,MATCH('Print View'!$A123&amp;'Print View'!$R$81,'Outcome Indicators - Section C'!$A$30:$A$121&amp;'Outcome Indicators - Section C'!$C$30:$C$121,0)),""),"")</f>
        <v/>
      </c>
      <c r="S124" s="568"/>
      <c r="T124" s="569"/>
      <c r="U124" s="570"/>
      <c r="V124" s="312" t="str">
        <f t="array" ref="V124">IFERROR(IF(INDEX('Outcome Indicators - Section C'!E$30:E$121,MATCH('Print View'!$A123&amp;'Print View'!$V$81,'Outcome Indicators - Section C'!$A$30:$A$121&amp;'Outcome Indicators - Section C'!$C$30:$C$121,0))&lt;&gt;"",INDEX('Outcome Indicators - Section C'!E$30:E$121,MATCH('Print View'!$A123&amp;'Print View'!$V$81,'Outcome Indicators - Section C'!$A$30:$A$121&amp;'Outcome Indicators - Section C'!$C$30:$C$121,0)),""),"")</f>
        <v/>
      </c>
      <c r="W124" s="568"/>
      <c r="X124" s="569"/>
      <c r="Y124" s="570"/>
      <c r="Z124" s="312" t="str">
        <f t="array" ref="Z124">IFERROR(IF(INDEX('Outcome Indicators - Section C'!E$30:E$121,MATCH('Print View'!$A123&amp;'Print View'!$Z$81,'Outcome Indicators - Section C'!$A$30:$A$121&amp;'Outcome Indicators - Section C'!$C$30:$C$121,0))&lt;&gt;"",INDEX('Outcome Indicators - Section C'!E$30:E$121,MATCH('Print View'!$A123&amp;'Print View'!$Z$81,'Outcome Indicators - Section C'!$A$30:$A$121&amp;'Outcome Indicators - Section C'!$C$30:$C$121,0)),""),"")</f>
        <v/>
      </c>
      <c r="AA124" s="568"/>
      <c r="AB124" s="569"/>
      <c r="AC124" s="570"/>
      <c r="AD124" s="279"/>
      <c r="AE124" s="262"/>
      <c r="AF124" s="262"/>
      <c r="AG124" s="262"/>
      <c r="AH124" s="262"/>
      <c r="AI124" s="262"/>
      <c r="AJ124" s="263" t="s">
        <v>287</v>
      </c>
    </row>
    <row r="125" spans="1:36" s="229" customFormat="1" ht="28.8" x14ac:dyDescent="0.55000000000000004">
      <c r="A125" s="549">
        <v>3</v>
      </c>
      <c r="B125" s="572" t="str">
        <f>IFERROR(IF(INDEX('Outcome Indicators - Section C'!B$10:B$26,MATCH('Print View'!$A125,'Outcome Indicators - Section C'!$A$10:$A$26,0))&lt;&gt;"",INDEX('Outcome Indicators - Section C'!B$10:B$26,MATCH('Print View'!$A125,'Outcome Indicators - Section C'!$A$10:$A$26,0)),""),"")</f>
        <v/>
      </c>
      <c r="C125" s="572" t="str">
        <f>IFERROR(IF(INDEX('Outcome Indicators - Section C'!C$10:C$26,MATCH('Print View'!$A125,'Outcome Indicators - Section C'!$A$10:$A$26,0))&lt;&gt;"",INDEX('Outcome Indicators - Section C'!C$10:C$26,MATCH('Print View'!$A125,'Outcome Indicators - Section C'!$A$10:$A$26,0)),""),"")</f>
        <v/>
      </c>
      <c r="D125" s="572" t="str">
        <f>IFERROR(IF(INDEX('Outcome Indicators - Section C'!D$10:D$26,MATCH('Print View'!$A125,'Outcome Indicators - Section C'!$A$10:$A$26,0))&lt;&gt;"",INDEX('Outcome Indicators - Section C'!D$10:D$26,MATCH('Print View'!$A125,'Outcome Indicators - Section C'!$A$10:$A$26,0)),""),"")</f>
        <v/>
      </c>
      <c r="E125" s="572" t="str">
        <f>IFERROR(IF(INDEX('Outcome Indicators - Section C'!E$10:E$26,MATCH('Print View'!$A125,'Outcome Indicators - Section C'!$A$10:$A$26,0))&lt;&gt;"",INDEX('Outcome Indicators - Section C'!E$10:E$26,MATCH('Print View'!$A125,'Outcome Indicators - Section C'!$A$10:$A$26,0)),""),"")</f>
        <v/>
      </c>
      <c r="F125" s="572" t="str">
        <f>IFERROR(IF(INDEX('Outcome Indicators - Section C'!F$10:F$26,MATCH('Print View'!$A125,'Outcome Indicators - Section C'!$A$10:$A$26,0))&lt;&gt;"",INDEX('Outcome Indicators - Section C'!F$10:F$26,MATCH('Print View'!$A125,'Outcome Indicators - Section C'!$A$10:$A$26,0)),""),"")</f>
        <v/>
      </c>
      <c r="G125" s="572" t="str">
        <f>IFERROR(IF(INDEX('Outcome Indicators - Section C'!G$10:G$26,MATCH('Print View'!$A125,'Outcome Indicators - Section C'!$A$10:$A$26,0))&lt;&gt;"",INDEX('Outcome Indicators - Section C'!G$10:G$26,MATCH('Print View'!$A125,'Outcome Indicators - Section C'!$A$10:$A$26,0)),""),"")</f>
        <v/>
      </c>
      <c r="H125" s="550" t="str">
        <f>IFERROR(IF(INDEX('Outcome Indicators - Section C'!H$10:H$26,MATCH('Print View'!$A125,'Outcome Indicators - Section C'!$A$10:$A$26,0))&lt;&gt;"",INDEX('Outcome Indicators - Section C'!H$10:H$26,MATCH('Print View'!$A125,'Outcome Indicators - Section C'!$A$10:$A$26,0)),""),"")</f>
        <v/>
      </c>
      <c r="I125" s="558">
        <f>IFERROR(IF(INDEX('Outcome Indicators - Section C'!A$10:A$26,MATCH('Print View'!$A125,'Outcome Indicators - Section C'!$A$10:$A$26,0))&lt;&gt;"",INDEX('Outcome Indicators - Section C'!A$10:A$26,MATCH('Print View'!$A125,'Outcome Indicators - Section C'!$A$10:$A$26,0)),""),"")</f>
        <v>3</v>
      </c>
      <c r="J125" s="284" t="str">
        <f t="array" ref="J125">IFERROR(IF(INDEX('Outcome Indicators - Section C'!D$30:D$121,MATCH('Print View'!$A125&amp;'Print View'!$J$81,'Outcome Indicators - Section C'!$A$30:$A$121&amp;'Outcome Indicators - Section C'!$C$30:$C$121,0))&lt;&gt;"",INDEX('Outcome Indicators - Section C'!D$30:D$121,MATCH('Print View'!$A125&amp;'Print View'!$J$81,'Outcome Indicators - Section C'!$A$30:$A$121&amp;'Outcome Indicators - Section C'!$C$30:$C$121,0)),""),"")</f>
        <v/>
      </c>
      <c r="K125" s="554" t="str">
        <f t="array" ref="K125">IFERROR(IF(INDEX('Outcome Indicators - Section C'!F$30:F$121,MATCH('Print View'!$A125&amp;'Print View'!$J$81,'Outcome Indicators - Section C'!$A$30:$A$121&amp;'Outcome Indicators - Section C'!$C$30:$C$121,0))&lt;&gt;"",INDEX('Outcome Indicators - Section C'!F$30:F$121,MATCH('Print View'!$A125&amp;'Print View'!$J$81,'Outcome Indicators - Section C'!$A$30:$A$121&amp;'Outcome Indicators - Section C'!$C$30:$C$121,0)),""),"")</f>
        <v/>
      </c>
      <c r="L125" s="556" t="str">
        <f t="array" ref="L125">IFERROR(IF(INDEX('Outcome Indicators - Section C'!G$30:G$121,MATCH('Print View'!$A125&amp;'Print View'!$J$81,'Outcome Indicators - Section C'!$A$30:$A$121&amp;'Outcome Indicators - Section C'!$C$30:$C$121,0))&lt;&gt;"",INDEX('Outcome Indicators - Section C'!G$30:G$121,MATCH('Print View'!$A125&amp;'Print View'!$J$81,'Outcome Indicators - Section C'!$A$30:$A$121&amp;'Outcome Indicators - Section C'!$C$30:$C$121,0)),""),"")</f>
        <v/>
      </c>
      <c r="M125" s="558" t="str">
        <f t="array" ref="M125">IFERROR(IF(INDEX('Outcome Indicators - Section C'!H$30:H$121,MATCH('Print View'!$A125&amp;'Print View'!$J$81,'Outcome Indicators - Section C'!$A$30:$A$121&amp;'Outcome Indicators - Section C'!$C$30:$C$121,0))&lt;&gt;"",INDEX('Outcome Indicators - Section C'!H$30:H$121,MATCH('Print View'!$A125&amp;'Print View'!$J$81,'Outcome Indicators - Section C'!$A$30:$A$121&amp;'Outcome Indicators - Section C'!$C$30:$C$121,0)),""),"")</f>
        <v/>
      </c>
      <c r="N125" s="284" t="str">
        <f t="array" ref="N125">IFERROR(IF(INDEX('Outcome Indicators - Section C'!D$30:D$121,MATCH('Print View'!$A125&amp;'Print View'!$N$81,'Outcome Indicators - Section C'!$A$30:$A$121&amp;'Outcome Indicators - Section C'!$C$30:$C$121,0))&lt;&gt;"",INDEX('Outcome Indicators - Section C'!D$30:D$121,MATCH('Print View'!$A125&amp;'Print View'!$N$81,'Outcome Indicators - Section C'!$A$30:$A$121&amp;'Outcome Indicators - Section C'!$C$30:$C$121,0)),""),"")</f>
        <v/>
      </c>
      <c r="O125" s="554" t="str">
        <f t="array" ref="O125">IFERROR(IF(INDEX('Outcome Indicators - Section C'!F$30:F$121,MATCH('Print View'!$A125&amp;'Print View'!$N$81,'Outcome Indicators - Section C'!$A$30:$A$121&amp;'Outcome Indicators - Section C'!$C$30:$C$121,0))&lt;&gt;"",INDEX('Outcome Indicators - Section C'!F$30:F$121,MATCH('Print View'!$A125&amp;'Print View'!$N$81,'Outcome Indicators - Section C'!$A$30:$A$121&amp;'Outcome Indicators - Section C'!$C$30:$C$121,0)),""),"")</f>
        <v/>
      </c>
      <c r="P125" s="556" t="str">
        <f t="array" ref="P125">IFERROR(IF(INDEX('Outcome Indicators - Section C'!G$30:G$121,MATCH('Print View'!$A125&amp;'Print View'!$N$81,'Outcome Indicators - Section C'!$A$30:$A$121&amp;'Outcome Indicators - Section C'!$C$30:$C$121,0))&lt;&gt;"",INDEX('Outcome Indicators - Section C'!G$30:G$121,MATCH('Print View'!$A125&amp;'Print View'!$N$81,'Outcome Indicators - Section C'!$A$30:$A$121&amp;'Outcome Indicators - Section C'!$C$30:$C$121,0)),""),"")</f>
        <v/>
      </c>
      <c r="Q125" s="558" t="str">
        <f t="array" ref="Q125">IFERROR(IF(INDEX('Outcome Indicators - Section C'!H$30:H$121,MATCH('Print View'!$A125&amp;'Print View'!$N$81,'Outcome Indicators - Section C'!$A$30:$A$121&amp;'Outcome Indicators - Section C'!$C$30:$C$121,0))&lt;&gt;"",INDEX('Outcome Indicators - Section C'!H$30:H$121,MATCH('Print View'!$A125&amp;'Print View'!$N$81,'Outcome Indicators - Section C'!$A$30:$A$121&amp;'Outcome Indicators - Section C'!$C$30:$C$121,0)),""),"")</f>
        <v/>
      </c>
      <c r="R125" s="284" t="str">
        <f t="array" ref="R125">IFERROR(IF(INDEX('Outcome Indicators - Section C'!D$30:D$121,MATCH('Print View'!$A125&amp;'Print View'!$R$81,'Outcome Indicators - Section C'!$A$30:$A$121&amp;'Outcome Indicators - Section C'!$C$30:$C$121,0))&lt;&gt;"",INDEX('Outcome Indicators - Section C'!D$30:D$121,MATCH('Print View'!$A125&amp;'Print View'!$R$81,'Outcome Indicators - Section C'!$A$30:$A$121&amp;'Outcome Indicators - Section C'!$C$30:$C$121,0)),""),"")</f>
        <v/>
      </c>
      <c r="S125" s="554" t="str">
        <f t="array" ref="S125">IFERROR(IF(INDEX('Outcome Indicators - Section C'!F$30:F$121,MATCH('Print View'!$A125&amp;'Print View'!$R$81,'Outcome Indicators - Section C'!$A$30:$A$121&amp;'Outcome Indicators - Section C'!$C$30:$C$121,0))&lt;&gt;"",INDEX('Outcome Indicators - Section C'!F$30:F$121,MATCH('Print View'!$A125&amp;'Print View'!$R$81,'Outcome Indicators - Section C'!$A$30:$A$121&amp;'Outcome Indicators - Section C'!$C$30:$C$121,0)),""),"")</f>
        <v/>
      </c>
      <c r="T125" s="556" t="str">
        <f t="array" ref="T125">IFERROR(IF(INDEX('Outcome Indicators - Section C'!G$30:G$121,MATCH('Print View'!$A125&amp;'Print View'!$R$81,'Outcome Indicators - Section C'!$A$30:$A$121&amp;'Outcome Indicators - Section C'!$C$30:$C$121,0))&lt;&gt;"",INDEX('Outcome Indicators - Section C'!G$30:G$121,MATCH('Print View'!$A125&amp;'Print View'!$R$81,'Outcome Indicators - Section C'!$A$30:$A$121&amp;'Outcome Indicators - Section C'!$C$30:$C$121,0)),""),"")</f>
        <v/>
      </c>
      <c r="U125" s="558" t="str">
        <f t="array" ref="U125">IFERROR(IF(INDEX('Outcome Indicators - Section C'!H$30:H$121,MATCH('Print View'!$A125&amp;'Print View'!$R$81,'Outcome Indicators - Section C'!$A$30:$A$121&amp;'Outcome Indicators - Section C'!$C$30:$C$121,0))&lt;&gt;"",INDEX('Outcome Indicators - Section C'!H$30:H$121,MATCH('Print View'!$A125&amp;'Print View'!$R$81,'Outcome Indicators - Section C'!$A$30:$A$121&amp;'Outcome Indicators - Section C'!$C$30:$C$121,0)),""),"")</f>
        <v/>
      </c>
      <c r="V125" s="284" t="str">
        <f t="array" ref="V125">IFERROR(IF(INDEX('Outcome Indicators - Section C'!D$30:D$121,MATCH('Print View'!$A125&amp;'Print View'!$V$81,'Outcome Indicators - Section C'!$A$30:$A$121&amp;'Outcome Indicators - Section C'!$C$30:$C$121,0))&lt;&gt;"",INDEX('Outcome Indicators - Section C'!D$30:D$121,MATCH('Print View'!$A125&amp;'Print View'!$V$81,'Outcome Indicators - Section C'!$A$30:$A$121&amp;'Outcome Indicators - Section C'!$C$30:$C$121,0)),""),"")</f>
        <v/>
      </c>
      <c r="W125" s="554" t="str">
        <f t="array" ref="W125">IFERROR(IF(INDEX('Outcome Indicators - Section C'!F$30:F$121,MATCH('Print View'!$A125&amp;'Print View'!$V$81,'Outcome Indicators - Section C'!$A$30:$A$121&amp;'Outcome Indicators - Section C'!$C$30:$C$121,0))&lt;&gt;"",INDEX('Outcome Indicators - Section C'!F$30:F$121,MATCH('Print View'!$A125&amp;'Print View'!$V$81,'Outcome Indicators - Section C'!$A$30:$A$121&amp;'Outcome Indicators - Section C'!$C$30:$C$121,0)),""),"")</f>
        <v/>
      </c>
      <c r="X125" s="556" t="str">
        <f t="array" ref="X125">IFERROR(IF(INDEX('Outcome Indicators - Section C'!G$30:G$121,MATCH('Print View'!$A125&amp;'Print View'!$V$81,'Outcome Indicators - Section C'!$A$30:$A$121&amp;'Outcome Indicators - Section C'!$C$30:$C$121,0))&lt;&gt;"",INDEX('Outcome Indicators - Section C'!G$30:G$121,MATCH('Print View'!$A125&amp;'Print View'!$V$81,'Outcome Indicators - Section C'!$A$30:$A$121&amp;'Outcome Indicators - Section C'!$C$30:$C$121,0)),""),"")</f>
        <v/>
      </c>
      <c r="Y125" s="558" t="str">
        <f t="array" ref="Y125">IFERROR(IF(INDEX('Outcome Indicators - Section C'!H$30:H$121,MATCH('Print View'!$A125&amp;'Print View'!$V$81,'Outcome Indicators - Section C'!$A$30:$A$121&amp;'Outcome Indicators - Section C'!$C$30:$C$121,0))&lt;&gt;"",INDEX('Outcome Indicators - Section C'!H$30:H$121,MATCH('Print View'!$A125&amp;'Print View'!$V$81,'Outcome Indicators - Section C'!$A$30:$A$121&amp;'Outcome Indicators - Section C'!$C$30:$C$121,0)),""),"")</f>
        <v/>
      </c>
      <c r="Z125" s="284" t="str">
        <f t="array" ref="Z125">IFERROR(IF(INDEX('Outcome Indicators - Section C'!D$30:D$121,MATCH('Print View'!$A125&amp;'Print View'!$Z$81,'Outcome Indicators - Section C'!$A$30:$A$121&amp;'Outcome Indicators - Section C'!$C$30:$C$121,0))&lt;&gt;"",INDEX('Outcome Indicators - Section C'!D$30:D$121,MATCH('Print View'!$A125&amp;'Print View'!$Z$81,'Outcome Indicators - Section C'!$A$30:$A$121&amp;'Outcome Indicators - Section C'!$C$30:$C$121,0)),""),"")</f>
        <v/>
      </c>
      <c r="AA125" s="554" t="str">
        <f t="array" ref="AA125">IFERROR(IF(INDEX('Outcome Indicators - Section C'!F$30:F$121,MATCH('Print View'!$A125&amp;'Print View'!$Z$81,'Outcome Indicators - Section C'!$A$30:$A$121&amp;'Outcome Indicators - Section C'!$C$30:$C$121,0))&lt;&gt;"",INDEX('Outcome Indicators - Section C'!F$30:F$121,MATCH('Print View'!$A125&amp;'Print View'!$Z$81,'Outcome Indicators - Section C'!$A$30:$A$121&amp;'Outcome Indicators - Section C'!$C$30:$C$121,0)),""),"")</f>
        <v/>
      </c>
      <c r="AB125" s="556" t="str">
        <f t="array" ref="AB125">IFERROR(IF(INDEX('Outcome Indicators - Section C'!G$30:G$121,MATCH('Print View'!$A125&amp;'Print View'!$Z$81,'Outcome Indicators - Section C'!$A$30:$A$121&amp;'Outcome Indicators - Section C'!$C$30:$C$121,0))&lt;&gt;"",INDEX('Outcome Indicators - Section C'!G$30:G$121,MATCH('Print View'!$A125&amp;'Print View'!$Z$81,'Outcome Indicators - Section C'!$A$30:$A$121&amp;'Outcome Indicators - Section C'!$C$30:$C$121,0)),""),"")</f>
        <v/>
      </c>
      <c r="AC125" s="558" t="str">
        <f t="array" ref="AC125">IFERROR(IF(INDEX('Outcome Indicators - Section C'!H$30:H$121,MATCH('Print View'!$A125&amp;'Print View'!$Z$81,'Outcome Indicators - Section C'!$A$30:$A$121&amp;'Outcome Indicators - Section C'!$C$30:$C$121,0))&lt;&gt;"",INDEX('Outcome Indicators - Section C'!H$30:H$121,MATCH('Print View'!$A125&amp;'Print View'!$Z$81,'Outcome Indicators - Section C'!$A$30:$A$121&amp;'Outcome Indicators - Section C'!$C$30:$C$121,0)),""),"")</f>
        <v/>
      </c>
      <c r="AD125" s="276"/>
      <c r="AE125" s="256"/>
      <c r="AF125" s="256"/>
      <c r="AG125" s="256"/>
      <c r="AH125" s="256"/>
      <c r="AI125" s="267"/>
      <c r="AJ125" s="571" t="s">
        <v>287</v>
      </c>
    </row>
    <row r="126" spans="1:36" s="229" customFormat="1" x14ac:dyDescent="0.3">
      <c r="A126" s="549"/>
      <c r="B126" s="573"/>
      <c r="C126" s="573"/>
      <c r="D126" s="573"/>
      <c r="E126" s="573"/>
      <c r="F126" s="573"/>
      <c r="G126" s="573"/>
      <c r="H126" s="551"/>
      <c r="I126" s="559"/>
      <c r="J126" s="285" t="str">
        <f t="array" ref="J126">IFERROR(IF(INDEX('Outcome Indicators - Section C'!E$30:E$121,MATCH('Print View'!$A125&amp;'Print View'!$J$81,'Outcome Indicators - Section C'!$A$30:$A$121&amp;'Outcome Indicators - Section C'!$C$30:$C$121,0))&lt;&gt;"",INDEX('Outcome Indicators - Section C'!E$30:E$121,MATCH('Print View'!$A125&amp;'Print View'!$J$81,'Outcome Indicators - Section C'!$A$30:$A$121&amp;'Outcome Indicators - Section C'!$C$30:$C$121,0)),""),"")</f>
        <v/>
      </c>
      <c r="K126" s="555"/>
      <c r="L126" s="557"/>
      <c r="M126" s="559"/>
      <c r="N126" s="285" t="str">
        <f t="array" ref="N126">IFERROR(IF(INDEX('Outcome Indicators - Section C'!E$30:E$121,MATCH('Print View'!$A125&amp;'Print View'!$N$81,'Outcome Indicators - Section C'!$A$30:$A$121&amp;'Outcome Indicators - Section C'!$C$30:$C$121,0))&lt;&gt;"",INDEX('Outcome Indicators - Section C'!E$30:E$121,MATCH('Print View'!$A125&amp;'Print View'!$N$81,'Outcome Indicators - Section C'!$A$30:$A$121&amp;'Outcome Indicators - Section C'!$C$30:$C$121,0)),""),"")</f>
        <v/>
      </c>
      <c r="O126" s="555"/>
      <c r="P126" s="557"/>
      <c r="Q126" s="559"/>
      <c r="R126" s="285" t="str">
        <f t="array" ref="R126">IFERROR(IF(INDEX('Outcome Indicators - Section C'!E$30:E$121,MATCH('Print View'!$A125&amp;'Print View'!$R$81,'Outcome Indicators - Section C'!$A$30:$A$121&amp;'Outcome Indicators - Section C'!$C$30:$C$121,0))&lt;&gt;"",INDEX('Outcome Indicators - Section C'!E$30:E$121,MATCH('Print View'!$A125&amp;'Print View'!$R$81,'Outcome Indicators - Section C'!$A$30:$A$121&amp;'Outcome Indicators - Section C'!$C$30:$C$121,0)),""),"")</f>
        <v/>
      </c>
      <c r="S126" s="555"/>
      <c r="T126" s="557"/>
      <c r="U126" s="559"/>
      <c r="V126" s="285" t="str">
        <f t="array" ref="V126">IFERROR(IF(INDEX('Outcome Indicators - Section C'!E$30:E$121,MATCH('Print View'!$A125&amp;'Print View'!$V$81,'Outcome Indicators - Section C'!$A$30:$A$121&amp;'Outcome Indicators - Section C'!$C$30:$C$121,0))&lt;&gt;"",INDEX('Outcome Indicators - Section C'!E$30:E$121,MATCH('Print View'!$A125&amp;'Print View'!$V$81,'Outcome Indicators - Section C'!$A$30:$A$121&amp;'Outcome Indicators - Section C'!$C$30:$C$121,0)),""),"")</f>
        <v/>
      </c>
      <c r="W126" s="555"/>
      <c r="X126" s="557"/>
      <c r="Y126" s="559"/>
      <c r="Z126" s="285" t="str">
        <f t="array" ref="Z126">IFERROR(IF(INDEX('Outcome Indicators - Section C'!E$30:E$121,MATCH('Print View'!$A125&amp;'Print View'!$Z$81,'Outcome Indicators - Section C'!$A$30:$A$121&amp;'Outcome Indicators - Section C'!$C$30:$C$121,0))&lt;&gt;"",INDEX('Outcome Indicators - Section C'!E$30:E$121,MATCH('Print View'!$A125&amp;'Print View'!$Z$81,'Outcome Indicators - Section C'!$A$30:$A$121&amp;'Outcome Indicators - Section C'!$C$30:$C$121,0)),""),"")</f>
        <v/>
      </c>
      <c r="AA126" s="555"/>
      <c r="AB126" s="557"/>
      <c r="AC126" s="559"/>
      <c r="AD126" s="277"/>
      <c r="AE126" s="258"/>
      <c r="AF126" s="258"/>
      <c r="AG126" s="258"/>
      <c r="AH126" s="258"/>
      <c r="AI126" s="267"/>
      <c r="AJ126" s="571" t="s">
        <v>287</v>
      </c>
    </row>
    <row r="127" spans="1:36" s="229" customFormat="1" ht="28.8" x14ac:dyDescent="0.55000000000000004">
      <c r="A127" s="560">
        <v>4</v>
      </c>
      <c r="B127" s="564" t="str">
        <f>IFERROR(IF(INDEX('Outcome Indicators - Section C'!B$10:B$26,MATCH('Print View'!$A127,'Outcome Indicators - Section C'!$A$10:$A$26,0))&lt;&gt;"",INDEX('Outcome Indicators - Section C'!B$10:B$26,MATCH('Print View'!$A127,'Outcome Indicators - Section C'!$A$10:$A$26,0)),""),"")</f>
        <v/>
      </c>
      <c r="C127" s="564" t="str">
        <f>IFERROR(IF(INDEX('Outcome Indicators - Section C'!C$10:C$26,MATCH('Print View'!$A127,'Outcome Indicators - Section C'!$A$10:$A$26,0))&lt;&gt;"",INDEX('Outcome Indicators - Section C'!C$10:C$26,MATCH('Print View'!$A127,'Outcome Indicators - Section C'!$A$10:$A$26,0)),""),"")</f>
        <v/>
      </c>
      <c r="D127" s="564" t="str">
        <f>IFERROR(IF(INDEX('Outcome Indicators - Section C'!D$10:D$26,MATCH('Print View'!$A127,'Outcome Indicators - Section C'!$A$10:$A$26,0))&lt;&gt;"",INDEX('Outcome Indicators - Section C'!D$10:D$26,MATCH('Print View'!$A127,'Outcome Indicators - Section C'!$A$10:$A$26,0)),""),"")</f>
        <v/>
      </c>
      <c r="E127" s="564" t="str">
        <f>IFERROR(IF(INDEX('Outcome Indicators - Section C'!E$10:E$26,MATCH('Print View'!$A127,'Outcome Indicators - Section C'!$A$10:$A$26,0))&lt;&gt;"",INDEX('Outcome Indicators - Section C'!E$10:E$26,MATCH('Print View'!$A127,'Outcome Indicators - Section C'!$A$10:$A$26,0)),""),"")</f>
        <v/>
      </c>
      <c r="F127" s="564" t="str">
        <f>IFERROR(IF(INDEX('Outcome Indicators - Section C'!F$10:F$26,MATCH('Print View'!$A127,'Outcome Indicators - Section C'!$A$10:$A$26,0))&lt;&gt;"",INDEX('Outcome Indicators - Section C'!F$10:F$26,MATCH('Print View'!$A127,'Outcome Indicators - Section C'!$A$10:$A$26,0)),""),"")</f>
        <v/>
      </c>
      <c r="G127" s="564" t="str">
        <f>IFERROR(IF(INDEX('Outcome Indicators - Section C'!G$10:G$26,MATCH('Print View'!$A127,'Outcome Indicators - Section C'!$A$10:$A$26,0))&lt;&gt;"",INDEX('Outcome Indicators - Section C'!G$10:G$26,MATCH('Print View'!$A127,'Outcome Indicators - Section C'!$A$10:$A$26,0)),""),"")</f>
        <v/>
      </c>
      <c r="H127" s="564" t="str">
        <f>IFERROR(IF(INDEX('Outcome Indicators - Section C'!H$10:H$26,MATCH('Print View'!$A127,'Outcome Indicators - Section C'!$A$10:$A$26,0))&lt;&gt;"",INDEX('Outcome Indicators - Section C'!H$10:H$26,MATCH('Print View'!$A127,'Outcome Indicators - Section C'!$A$10:$A$26,0)),""),"")</f>
        <v/>
      </c>
      <c r="I127" s="566">
        <f>IFERROR(IF(INDEX('Outcome Indicators - Section C'!A$10:A$26,MATCH('Print View'!$A127,'Outcome Indicators - Section C'!$A$10:$A$26,0))&lt;&gt;"",INDEX('Outcome Indicators - Section C'!A$10:A$26,MATCH('Print View'!$A127,'Outcome Indicators - Section C'!$A$10:$A$26,0)),""),"")</f>
        <v>4</v>
      </c>
      <c r="J127" s="311" t="str">
        <f t="array" ref="J127">IFERROR(IF(INDEX('Outcome Indicators - Section C'!D$30:D$121,MATCH('Print View'!$A127&amp;'Print View'!$J$81,'Outcome Indicators - Section C'!$A$30:$A$121&amp;'Outcome Indicators - Section C'!$C$30:$C$121,0))&lt;&gt;"",INDEX('Outcome Indicators - Section C'!D$30:D$121,MATCH('Print View'!$A127&amp;'Print View'!$J$81,'Outcome Indicators - Section C'!$A$30:$A$121&amp;'Outcome Indicators - Section C'!$C$30:$C$121,0)),""),"")</f>
        <v/>
      </c>
      <c r="K127" s="543" t="str">
        <f t="array" ref="K127">IFERROR(IF(INDEX('Outcome Indicators - Section C'!F$30:F$121,MATCH('Print View'!$A127&amp;'Print View'!$J$81,'Outcome Indicators - Section C'!$A$30:$A$121&amp;'Outcome Indicators - Section C'!$C$30:$C$121,0))&lt;&gt;"",INDEX('Outcome Indicators - Section C'!F$30:F$121,MATCH('Print View'!$A127&amp;'Print View'!$J$81,'Outcome Indicators - Section C'!$A$30:$A$121&amp;'Outcome Indicators - Section C'!$C$30:$C$121,0)),""),"")</f>
        <v/>
      </c>
      <c r="L127" s="545" t="str">
        <f t="array" ref="L127">IFERROR(IF(INDEX('Outcome Indicators - Section C'!G$30:G$121,MATCH('Print View'!$A127&amp;'Print View'!$J$81,'Outcome Indicators - Section C'!$A$30:$A$121&amp;'Outcome Indicators - Section C'!$C$30:$C$121,0))&lt;&gt;"",INDEX('Outcome Indicators - Section C'!G$30:G$121,MATCH('Print View'!$A127&amp;'Print View'!$J$81,'Outcome Indicators - Section C'!$A$30:$A$121&amp;'Outcome Indicators - Section C'!$C$30:$C$121,0)),""),"")</f>
        <v/>
      </c>
      <c r="M127" s="541" t="str">
        <f t="array" ref="M127">IFERROR(IF(INDEX('Outcome Indicators - Section C'!H$30:H$121,MATCH('Print View'!$A127&amp;'Print View'!$J$81,'Outcome Indicators - Section C'!$A$30:$A$121&amp;'Outcome Indicators - Section C'!$C$30:$C$121,0))&lt;&gt;"",INDEX('Outcome Indicators - Section C'!H$30:H$121,MATCH('Print View'!$A127&amp;'Print View'!$J$81,'Outcome Indicators - Section C'!$A$30:$A$121&amp;'Outcome Indicators - Section C'!$C$30:$C$121,0)),""),"")</f>
        <v/>
      </c>
      <c r="N127" s="311" t="str">
        <f t="array" ref="N127">IFERROR(IF(INDEX('Outcome Indicators - Section C'!D$30:D$121,MATCH('Print View'!$A127&amp;'Print View'!$N$81,'Outcome Indicators - Section C'!$A$30:$A$121&amp;'Outcome Indicators - Section C'!$C$30:$C$121,0))&lt;&gt;"",INDEX('Outcome Indicators - Section C'!D$30:D$121,MATCH('Print View'!$A127&amp;'Print View'!$N$81,'Outcome Indicators - Section C'!$A$30:$A$121&amp;'Outcome Indicators - Section C'!$C$30:$C$121,0)),""),"")</f>
        <v/>
      </c>
      <c r="O127" s="543" t="str">
        <f t="array" ref="O127">IFERROR(IF(INDEX('Outcome Indicators - Section C'!F$30:F$121,MATCH('Print View'!$A127&amp;'Print View'!$N$81,'Outcome Indicators - Section C'!$A$30:$A$121&amp;'Outcome Indicators - Section C'!$C$30:$C$121,0))&lt;&gt;"",INDEX('Outcome Indicators - Section C'!F$30:F$121,MATCH('Print View'!$A127&amp;'Print View'!$N$81,'Outcome Indicators - Section C'!$A$30:$A$121&amp;'Outcome Indicators - Section C'!$C$30:$C$121,0)),""),"")</f>
        <v/>
      </c>
      <c r="P127" s="545" t="str">
        <f t="array" ref="P127">IFERROR(IF(INDEX('Outcome Indicators - Section C'!G$30:G$121,MATCH('Print View'!$A127&amp;'Print View'!$N$81,'Outcome Indicators - Section C'!$A$30:$A$121&amp;'Outcome Indicators - Section C'!$C$30:$C$121,0))&lt;&gt;"",INDEX('Outcome Indicators - Section C'!G$30:G$121,MATCH('Print View'!$A127&amp;'Print View'!$N$81,'Outcome Indicators - Section C'!$A$30:$A$121&amp;'Outcome Indicators - Section C'!$C$30:$C$121,0)),""),"")</f>
        <v/>
      </c>
      <c r="Q127" s="541" t="str">
        <f t="array" ref="Q127">IFERROR(IF(INDEX('Outcome Indicators - Section C'!H$30:H$121,MATCH('Print View'!$A127&amp;'Print View'!$N$81,'Outcome Indicators - Section C'!$A$30:$A$121&amp;'Outcome Indicators - Section C'!$C$30:$C$121,0))&lt;&gt;"",INDEX('Outcome Indicators - Section C'!H$30:H$121,MATCH('Print View'!$A127&amp;'Print View'!$N$81,'Outcome Indicators - Section C'!$A$30:$A$121&amp;'Outcome Indicators - Section C'!$C$30:$C$121,0)),""),"")</f>
        <v/>
      </c>
      <c r="R127" s="311" t="str">
        <f t="array" ref="R127">IFERROR(IF(INDEX('Outcome Indicators - Section C'!D$30:D$121,MATCH('Print View'!$A127&amp;'Print View'!$R$81,'Outcome Indicators - Section C'!$A$30:$A$121&amp;'Outcome Indicators - Section C'!$C$30:$C$121,0))&lt;&gt;"",INDEX('Outcome Indicators - Section C'!D$30:D$121,MATCH('Print View'!$A127&amp;'Print View'!$R$81,'Outcome Indicators - Section C'!$A$30:$A$121&amp;'Outcome Indicators - Section C'!$C$30:$C$121,0)),""),"")</f>
        <v/>
      </c>
      <c r="S127" s="543" t="str">
        <f t="array" ref="S127">IFERROR(IF(INDEX('Outcome Indicators - Section C'!F$30:F$121,MATCH('Print View'!$A127&amp;'Print View'!$R$81,'Outcome Indicators - Section C'!$A$30:$A$121&amp;'Outcome Indicators - Section C'!$C$30:$C$121,0))&lt;&gt;"",INDEX('Outcome Indicators - Section C'!F$30:F$121,MATCH('Print View'!$A127&amp;'Print View'!$R$81,'Outcome Indicators - Section C'!$A$30:$A$121&amp;'Outcome Indicators - Section C'!$C$30:$C$121,0)),""),"")</f>
        <v/>
      </c>
      <c r="T127" s="545" t="str">
        <f t="array" ref="T127">IFERROR(IF(INDEX('Outcome Indicators - Section C'!G$30:G$121,MATCH('Print View'!$A127&amp;'Print View'!$R$81,'Outcome Indicators - Section C'!$A$30:$A$121&amp;'Outcome Indicators - Section C'!$C$30:$C$121,0))&lt;&gt;"",INDEX('Outcome Indicators - Section C'!G$30:G$121,MATCH('Print View'!$A127&amp;'Print View'!$R$81,'Outcome Indicators - Section C'!$A$30:$A$121&amp;'Outcome Indicators - Section C'!$C$30:$C$121,0)),""),"")</f>
        <v/>
      </c>
      <c r="U127" s="541" t="str">
        <f t="array" ref="U127">IFERROR(IF(INDEX('Outcome Indicators - Section C'!H$30:H$121,MATCH('Print View'!$A127&amp;'Print View'!$R$81,'Outcome Indicators - Section C'!$A$30:$A$121&amp;'Outcome Indicators - Section C'!$C$30:$C$121,0))&lt;&gt;"",INDEX('Outcome Indicators - Section C'!H$30:H$121,MATCH('Print View'!$A127&amp;'Print View'!$R$81,'Outcome Indicators - Section C'!$A$30:$A$121&amp;'Outcome Indicators - Section C'!$C$30:$C$121,0)),""),"")</f>
        <v/>
      </c>
      <c r="V127" s="311" t="str">
        <f t="array" ref="V127">IFERROR(IF(INDEX('Outcome Indicators - Section C'!D$30:D$121,MATCH('Print View'!$A127&amp;'Print View'!$V$81,'Outcome Indicators - Section C'!$A$30:$A$121&amp;'Outcome Indicators - Section C'!$C$30:$C$121,0))&lt;&gt;"",INDEX('Outcome Indicators - Section C'!D$30:D$121,MATCH('Print View'!$A127&amp;'Print View'!$V$81,'Outcome Indicators - Section C'!$A$30:$A$121&amp;'Outcome Indicators - Section C'!$C$30:$C$121,0)),""),"")</f>
        <v/>
      </c>
      <c r="W127" s="543" t="str">
        <f t="array" ref="W127">IFERROR(IF(INDEX('Outcome Indicators - Section C'!F$30:F$121,MATCH('Print View'!$A127&amp;'Print View'!$V$81,'Outcome Indicators - Section C'!$A$30:$A$121&amp;'Outcome Indicators - Section C'!$C$30:$C$121,0))&lt;&gt;"",INDEX('Outcome Indicators - Section C'!F$30:F$121,MATCH('Print View'!$A127&amp;'Print View'!$V$81,'Outcome Indicators - Section C'!$A$30:$A$121&amp;'Outcome Indicators - Section C'!$C$30:$C$121,0)),""),"")</f>
        <v/>
      </c>
      <c r="X127" s="545" t="str">
        <f t="array" ref="X127">IFERROR(IF(INDEX('Outcome Indicators - Section C'!G$30:G$121,MATCH('Print View'!$A127&amp;'Print View'!$V$81,'Outcome Indicators - Section C'!$A$30:$A$121&amp;'Outcome Indicators - Section C'!$C$30:$C$121,0))&lt;&gt;"",INDEX('Outcome Indicators - Section C'!G$30:G$121,MATCH('Print View'!$A127&amp;'Print View'!$V$81,'Outcome Indicators - Section C'!$A$30:$A$121&amp;'Outcome Indicators - Section C'!$C$30:$C$121,0)),""),"")</f>
        <v/>
      </c>
      <c r="Y127" s="541" t="str">
        <f t="array" ref="Y127">IFERROR(IF(INDEX('Outcome Indicators - Section C'!H$30:H$121,MATCH('Print View'!$A127&amp;'Print View'!$V$81,'Outcome Indicators - Section C'!$A$30:$A$121&amp;'Outcome Indicators - Section C'!$C$30:$C$121,0))&lt;&gt;"",INDEX('Outcome Indicators - Section C'!H$30:H$121,MATCH('Print View'!$A127&amp;'Print View'!$V$81,'Outcome Indicators - Section C'!$A$30:$A$121&amp;'Outcome Indicators - Section C'!$C$30:$C$121,0)),""),"")</f>
        <v/>
      </c>
      <c r="Z127" s="311" t="str">
        <f t="array" ref="Z127">IFERROR(IF(INDEX('Outcome Indicators - Section C'!D$30:D$121,MATCH('Print View'!$A127&amp;'Print View'!$Z$81,'Outcome Indicators - Section C'!$A$30:$A$121&amp;'Outcome Indicators - Section C'!$C$30:$C$121,0))&lt;&gt;"",INDEX('Outcome Indicators - Section C'!D$30:D$121,MATCH('Print View'!$A127&amp;'Print View'!$Z$81,'Outcome Indicators - Section C'!$A$30:$A$121&amp;'Outcome Indicators - Section C'!$C$30:$C$121,0)),""),"")</f>
        <v/>
      </c>
      <c r="AA127" s="543" t="str">
        <f t="array" ref="AA127">IFERROR(IF(INDEX('Outcome Indicators - Section C'!F$30:F$121,MATCH('Print View'!$A127&amp;'Print View'!$Z$81,'Outcome Indicators - Section C'!$A$30:$A$121&amp;'Outcome Indicators - Section C'!$C$30:$C$121,0))&lt;&gt;"",INDEX('Outcome Indicators - Section C'!F$30:F$121,MATCH('Print View'!$A127&amp;'Print View'!$Z$81,'Outcome Indicators - Section C'!$A$30:$A$121&amp;'Outcome Indicators - Section C'!$C$30:$C$121,0)),""),"")</f>
        <v/>
      </c>
      <c r="AB127" s="545" t="str">
        <f t="array" ref="AB127">IFERROR(IF(INDEX('Outcome Indicators - Section C'!G$30:G$121,MATCH('Print View'!$A127&amp;'Print View'!$Z$81,'Outcome Indicators - Section C'!$A$30:$A$121&amp;'Outcome Indicators - Section C'!$C$30:$C$121,0))&lt;&gt;"",INDEX('Outcome Indicators - Section C'!G$30:G$121,MATCH('Print View'!$A127&amp;'Print View'!$Z$81,'Outcome Indicators - Section C'!$A$30:$A$121&amp;'Outcome Indicators - Section C'!$C$30:$C$121,0)),""),"")</f>
        <v/>
      </c>
      <c r="AC127" s="541" t="str">
        <f t="array" ref="AC127">IFERROR(IF(INDEX('Outcome Indicators - Section C'!H$30:H$121,MATCH('Print View'!$A127&amp;'Print View'!$Z$81,'Outcome Indicators - Section C'!$A$30:$A$121&amp;'Outcome Indicators - Section C'!$C$30:$C$121,0))&lt;&gt;"",INDEX('Outcome Indicators - Section C'!H$30:H$121,MATCH('Print View'!$A127&amp;'Print View'!$Z$81,'Outcome Indicators - Section C'!$A$30:$A$121&amp;'Outcome Indicators - Section C'!$C$30:$C$121,0)),""),"")</f>
        <v/>
      </c>
      <c r="AD127" s="278"/>
      <c r="AE127" s="260"/>
      <c r="AF127" s="260"/>
      <c r="AG127" s="260"/>
      <c r="AH127" s="260"/>
      <c r="AI127" s="260"/>
      <c r="AJ127" s="261" t="s">
        <v>287</v>
      </c>
    </row>
    <row r="128" spans="1:36" s="229" customFormat="1" x14ac:dyDescent="0.3">
      <c r="A128" s="560"/>
      <c r="B128" s="565"/>
      <c r="C128" s="565"/>
      <c r="D128" s="565"/>
      <c r="E128" s="565"/>
      <c r="F128" s="565"/>
      <c r="G128" s="565"/>
      <c r="H128" s="565"/>
      <c r="I128" s="567"/>
      <c r="J128" s="312" t="str">
        <f t="array" ref="J128">IFERROR(IF(INDEX('Outcome Indicators - Section C'!E$30:E$121,MATCH('Print View'!$A127&amp;'Print View'!$J$81,'Outcome Indicators - Section C'!$A$30:$A$121&amp;'Outcome Indicators - Section C'!$C$30:$C$121,0))&lt;&gt;"",INDEX('Outcome Indicators - Section C'!E$30:E$121,MATCH('Print View'!$A127&amp;'Print View'!$J$81,'Outcome Indicators - Section C'!$A$30:$A$121&amp;'Outcome Indicators - Section C'!$C$30:$C$121,0)),""),"")</f>
        <v/>
      </c>
      <c r="K128" s="568"/>
      <c r="L128" s="569"/>
      <c r="M128" s="570"/>
      <c r="N128" s="312" t="str">
        <f t="array" ref="N128">IFERROR(IF(INDEX('Outcome Indicators - Section C'!E$30:E$121,MATCH('Print View'!$A127&amp;'Print View'!$N$81,'Outcome Indicators - Section C'!$A$30:$A$121&amp;'Outcome Indicators - Section C'!$C$30:$C$121,0))&lt;&gt;"",INDEX('Outcome Indicators - Section C'!E$30:E$121,MATCH('Print View'!$A127&amp;'Print View'!$N$81,'Outcome Indicators - Section C'!$A$30:$A$121&amp;'Outcome Indicators - Section C'!$C$30:$C$121,0)),""),"")</f>
        <v/>
      </c>
      <c r="O128" s="568"/>
      <c r="P128" s="569"/>
      <c r="Q128" s="570"/>
      <c r="R128" s="312" t="str">
        <f t="array" ref="R128">IFERROR(IF(INDEX('Outcome Indicators - Section C'!E$30:E$121,MATCH('Print View'!$A127&amp;'Print View'!$R$81,'Outcome Indicators - Section C'!$A$30:$A$121&amp;'Outcome Indicators - Section C'!$C$30:$C$121,0))&lt;&gt;"",INDEX('Outcome Indicators - Section C'!E$30:E$121,MATCH('Print View'!$A127&amp;'Print View'!$R$81,'Outcome Indicators - Section C'!$A$30:$A$121&amp;'Outcome Indicators - Section C'!$C$30:$C$121,0)),""),"")</f>
        <v/>
      </c>
      <c r="S128" s="568"/>
      <c r="T128" s="569"/>
      <c r="U128" s="570"/>
      <c r="V128" s="312" t="str">
        <f t="array" ref="V128">IFERROR(IF(INDEX('Outcome Indicators - Section C'!E$30:E$121,MATCH('Print View'!$A127&amp;'Print View'!$V$81,'Outcome Indicators - Section C'!$A$30:$A$121&amp;'Outcome Indicators - Section C'!$C$30:$C$121,0))&lt;&gt;"",INDEX('Outcome Indicators - Section C'!E$30:E$121,MATCH('Print View'!$A127&amp;'Print View'!$V$81,'Outcome Indicators - Section C'!$A$30:$A$121&amp;'Outcome Indicators - Section C'!$C$30:$C$121,0)),""),"")</f>
        <v/>
      </c>
      <c r="W128" s="568"/>
      <c r="X128" s="569"/>
      <c r="Y128" s="570"/>
      <c r="Z128" s="312" t="str">
        <f t="array" ref="Z128">IFERROR(IF(INDEX('Outcome Indicators - Section C'!E$30:E$121,MATCH('Print View'!$A127&amp;'Print View'!$Z$81,'Outcome Indicators - Section C'!$A$30:$A$121&amp;'Outcome Indicators - Section C'!$C$30:$C$121,0))&lt;&gt;"",INDEX('Outcome Indicators - Section C'!E$30:E$121,MATCH('Print View'!$A127&amp;'Print View'!$Z$81,'Outcome Indicators - Section C'!$A$30:$A$121&amp;'Outcome Indicators - Section C'!$C$30:$C$121,0)),""),"")</f>
        <v/>
      </c>
      <c r="AA128" s="568"/>
      <c r="AB128" s="569"/>
      <c r="AC128" s="570"/>
      <c r="AD128" s="279"/>
      <c r="AE128" s="262"/>
      <c r="AF128" s="262"/>
      <c r="AG128" s="262"/>
      <c r="AH128" s="262"/>
      <c r="AI128" s="262"/>
      <c r="AJ128" s="263" t="s">
        <v>287</v>
      </c>
    </row>
    <row r="129" spans="1:36" s="229" customFormat="1" ht="28.8" x14ac:dyDescent="0.55000000000000004">
      <c r="A129" s="549">
        <v>5</v>
      </c>
      <c r="B129" s="572" t="str">
        <f>IFERROR(IF(INDEX('Outcome Indicators - Section C'!B$10:B$26,MATCH('Print View'!$A129,'Outcome Indicators - Section C'!$A$10:$A$26,0))&lt;&gt;"",INDEX('Outcome Indicators - Section C'!B$10:B$26,MATCH('Print View'!$A129,'Outcome Indicators - Section C'!$A$10:$A$26,0)),""),"")</f>
        <v/>
      </c>
      <c r="C129" s="572" t="str">
        <f>IFERROR(IF(INDEX('Outcome Indicators - Section C'!C$10:C$26,MATCH('Print View'!$A129,'Outcome Indicators - Section C'!$A$10:$A$26,0))&lt;&gt;"",INDEX('Outcome Indicators - Section C'!C$10:C$26,MATCH('Print View'!$A129,'Outcome Indicators - Section C'!$A$10:$A$26,0)),""),"")</f>
        <v/>
      </c>
      <c r="D129" s="572" t="str">
        <f>IFERROR(IF(INDEX('Outcome Indicators - Section C'!D$10:D$26,MATCH('Print View'!$A129,'Outcome Indicators - Section C'!$A$10:$A$26,0))&lt;&gt;"",INDEX('Outcome Indicators - Section C'!D$10:D$26,MATCH('Print View'!$A129,'Outcome Indicators - Section C'!$A$10:$A$26,0)),""),"")</f>
        <v/>
      </c>
      <c r="E129" s="572" t="str">
        <f>IFERROR(IF(INDEX('Outcome Indicators - Section C'!E$10:E$26,MATCH('Print View'!$A129,'Outcome Indicators - Section C'!$A$10:$A$26,0))&lt;&gt;"",INDEX('Outcome Indicators - Section C'!E$10:E$26,MATCH('Print View'!$A129,'Outcome Indicators - Section C'!$A$10:$A$26,0)),""),"")</f>
        <v/>
      </c>
      <c r="F129" s="572" t="str">
        <f>IFERROR(IF(INDEX('Outcome Indicators - Section C'!F$10:F$26,MATCH('Print View'!$A129,'Outcome Indicators - Section C'!$A$10:$A$26,0))&lt;&gt;"",INDEX('Outcome Indicators - Section C'!F$10:F$26,MATCH('Print View'!$A129,'Outcome Indicators - Section C'!$A$10:$A$26,0)),""),"")</f>
        <v/>
      </c>
      <c r="G129" s="572" t="str">
        <f>IFERROR(IF(INDEX('Outcome Indicators - Section C'!G$10:G$26,MATCH('Print View'!$A129,'Outcome Indicators - Section C'!$A$10:$A$26,0))&lt;&gt;"",INDEX('Outcome Indicators - Section C'!G$10:G$26,MATCH('Print View'!$A129,'Outcome Indicators - Section C'!$A$10:$A$26,0)),""),"")</f>
        <v/>
      </c>
      <c r="H129" s="550" t="str">
        <f>IFERROR(IF(INDEX('Outcome Indicators - Section C'!H$10:H$26,MATCH('Print View'!$A129,'Outcome Indicators - Section C'!$A$10:$A$26,0))&lt;&gt;"",INDEX('Outcome Indicators - Section C'!H$10:H$26,MATCH('Print View'!$A129,'Outcome Indicators - Section C'!$A$10:$A$26,0)),""),"")</f>
        <v/>
      </c>
      <c r="I129" s="558">
        <f>IFERROR(IF(INDEX('Outcome Indicators - Section C'!A$10:A$26,MATCH('Print View'!$A129,'Outcome Indicators - Section C'!$A$10:$A$26,0))&lt;&gt;"",INDEX('Outcome Indicators - Section C'!A$10:A$26,MATCH('Print View'!$A129,'Outcome Indicators - Section C'!$A$10:$A$26,0)),""),"")</f>
        <v>5</v>
      </c>
      <c r="J129" s="284" t="str">
        <f t="array" ref="J129">IFERROR(IF(INDEX('Outcome Indicators - Section C'!D$30:D$121,MATCH('Print View'!$A129&amp;'Print View'!$J$81,'Outcome Indicators - Section C'!$A$30:$A$121&amp;'Outcome Indicators - Section C'!$C$30:$C$121,0))&lt;&gt;"",INDEX('Outcome Indicators - Section C'!D$30:D$121,MATCH('Print View'!$A129&amp;'Print View'!$J$81,'Outcome Indicators - Section C'!$A$30:$A$121&amp;'Outcome Indicators - Section C'!$C$30:$C$121,0)),""),"")</f>
        <v/>
      </c>
      <c r="K129" s="554" t="str">
        <f t="array" ref="K129">IFERROR(IF(INDEX('Outcome Indicators - Section C'!F$30:F$121,MATCH('Print View'!$A129&amp;'Print View'!$J$81,'Outcome Indicators - Section C'!$A$30:$A$121&amp;'Outcome Indicators - Section C'!$C$30:$C$121,0))&lt;&gt;"",INDEX('Outcome Indicators - Section C'!F$30:F$121,MATCH('Print View'!$A129&amp;'Print View'!$J$81,'Outcome Indicators - Section C'!$A$30:$A$121&amp;'Outcome Indicators - Section C'!$C$30:$C$121,0)),""),"")</f>
        <v/>
      </c>
      <c r="L129" s="556" t="str">
        <f t="array" ref="L129">IFERROR(IF(INDEX('Outcome Indicators - Section C'!G$30:G$121,MATCH('Print View'!$A129&amp;'Print View'!$J$81,'Outcome Indicators - Section C'!$A$30:$A$121&amp;'Outcome Indicators - Section C'!$C$30:$C$121,0))&lt;&gt;"",INDEX('Outcome Indicators - Section C'!G$30:G$121,MATCH('Print View'!$A129&amp;'Print View'!$J$81,'Outcome Indicators - Section C'!$A$30:$A$121&amp;'Outcome Indicators - Section C'!$C$30:$C$121,0)),""),"")</f>
        <v/>
      </c>
      <c r="M129" s="558" t="str">
        <f t="array" ref="M129">IFERROR(IF(INDEX('Outcome Indicators - Section C'!H$30:H$121,MATCH('Print View'!$A129&amp;'Print View'!$J$81,'Outcome Indicators - Section C'!$A$30:$A$121&amp;'Outcome Indicators - Section C'!$C$30:$C$121,0))&lt;&gt;"",INDEX('Outcome Indicators - Section C'!H$30:H$121,MATCH('Print View'!$A129&amp;'Print View'!$J$81,'Outcome Indicators - Section C'!$A$30:$A$121&amp;'Outcome Indicators - Section C'!$C$30:$C$121,0)),""),"")</f>
        <v/>
      </c>
      <c r="N129" s="284" t="str">
        <f t="array" ref="N129">IFERROR(IF(INDEX('Outcome Indicators - Section C'!D$30:D$121,MATCH('Print View'!$A129&amp;'Print View'!$N$81,'Outcome Indicators - Section C'!$A$30:$A$121&amp;'Outcome Indicators - Section C'!$C$30:$C$121,0))&lt;&gt;"",INDEX('Outcome Indicators - Section C'!D$30:D$121,MATCH('Print View'!$A129&amp;'Print View'!$N$81,'Outcome Indicators - Section C'!$A$30:$A$121&amp;'Outcome Indicators - Section C'!$C$30:$C$121,0)),""),"")</f>
        <v/>
      </c>
      <c r="O129" s="554" t="str">
        <f t="array" ref="O129">IFERROR(IF(INDEX('Outcome Indicators - Section C'!F$30:F$121,MATCH('Print View'!$A129&amp;'Print View'!$N$81,'Outcome Indicators - Section C'!$A$30:$A$121&amp;'Outcome Indicators - Section C'!$C$30:$C$121,0))&lt;&gt;"",INDEX('Outcome Indicators - Section C'!F$30:F$121,MATCH('Print View'!$A129&amp;'Print View'!$N$81,'Outcome Indicators - Section C'!$A$30:$A$121&amp;'Outcome Indicators - Section C'!$C$30:$C$121,0)),""),"")</f>
        <v/>
      </c>
      <c r="P129" s="556" t="str">
        <f t="array" ref="P129">IFERROR(IF(INDEX('Outcome Indicators - Section C'!G$30:G$121,MATCH('Print View'!$A129&amp;'Print View'!$N$81,'Outcome Indicators - Section C'!$A$30:$A$121&amp;'Outcome Indicators - Section C'!$C$30:$C$121,0))&lt;&gt;"",INDEX('Outcome Indicators - Section C'!G$30:G$121,MATCH('Print View'!$A129&amp;'Print View'!$N$81,'Outcome Indicators - Section C'!$A$30:$A$121&amp;'Outcome Indicators - Section C'!$C$30:$C$121,0)),""),"")</f>
        <v/>
      </c>
      <c r="Q129" s="558" t="str">
        <f t="array" ref="Q129">IFERROR(IF(INDEX('Outcome Indicators - Section C'!H$30:H$121,MATCH('Print View'!$A129&amp;'Print View'!$N$81,'Outcome Indicators - Section C'!$A$30:$A$121&amp;'Outcome Indicators - Section C'!$C$30:$C$121,0))&lt;&gt;"",INDEX('Outcome Indicators - Section C'!H$30:H$121,MATCH('Print View'!$A129&amp;'Print View'!$N$81,'Outcome Indicators - Section C'!$A$30:$A$121&amp;'Outcome Indicators - Section C'!$C$30:$C$121,0)),""),"")</f>
        <v/>
      </c>
      <c r="R129" s="284" t="str">
        <f t="array" ref="R129">IFERROR(IF(INDEX('Outcome Indicators - Section C'!D$30:D$121,MATCH('Print View'!$A129&amp;'Print View'!$R$81,'Outcome Indicators - Section C'!$A$30:$A$121&amp;'Outcome Indicators - Section C'!$C$30:$C$121,0))&lt;&gt;"",INDEX('Outcome Indicators - Section C'!D$30:D$121,MATCH('Print View'!$A129&amp;'Print View'!$R$81,'Outcome Indicators - Section C'!$A$30:$A$121&amp;'Outcome Indicators - Section C'!$C$30:$C$121,0)),""),"")</f>
        <v/>
      </c>
      <c r="S129" s="554" t="str">
        <f t="array" ref="S129">IFERROR(IF(INDEX('Outcome Indicators - Section C'!F$30:F$121,MATCH('Print View'!$A129&amp;'Print View'!$R$81,'Outcome Indicators - Section C'!$A$30:$A$121&amp;'Outcome Indicators - Section C'!$C$30:$C$121,0))&lt;&gt;"",INDEX('Outcome Indicators - Section C'!F$30:F$121,MATCH('Print View'!$A129&amp;'Print View'!$R$81,'Outcome Indicators - Section C'!$A$30:$A$121&amp;'Outcome Indicators - Section C'!$C$30:$C$121,0)),""),"")</f>
        <v/>
      </c>
      <c r="T129" s="556" t="str">
        <f t="array" ref="T129">IFERROR(IF(INDEX('Outcome Indicators - Section C'!G$30:G$121,MATCH('Print View'!$A129&amp;'Print View'!$R$81,'Outcome Indicators - Section C'!$A$30:$A$121&amp;'Outcome Indicators - Section C'!$C$30:$C$121,0))&lt;&gt;"",INDEX('Outcome Indicators - Section C'!G$30:G$121,MATCH('Print View'!$A129&amp;'Print View'!$R$81,'Outcome Indicators - Section C'!$A$30:$A$121&amp;'Outcome Indicators - Section C'!$C$30:$C$121,0)),""),"")</f>
        <v/>
      </c>
      <c r="U129" s="558" t="str">
        <f t="array" ref="U129">IFERROR(IF(INDEX('Outcome Indicators - Section C'!H$30:H$121,MATCH('Print View'!$A129&amp;'Print View'!$R$81,'Outcome Indicators - Section C'!$A$30:$A$121&amp;'Outcome Indicators - Section C'!$C$30:$C$121,0))&lt;&gt;"",INDEX('Outcome Indicators - Section C'!H$30:H$121,MATCH('Print View'!$A129&amp;'Print View'!$R$81,'Outcome Indicators - Section C'!$A$30:$A$121&amp;'Outcome Indicators - Section C'!$C$30:$C$121,0)),""),"")</f>
        <v/>
      </c>
      <c r="V129" s="284" t="str">
        <f t="array" ref="V129">IFERROR(IF(INDEX('Outcome Indicators - Section C'!D$30:D$121,MATCH('Print View'!$A129&amp;'Print View'!$V$81,'Outcome Indicators - Section C'!$A$30:$A$121&amp;'Outcome Indicators - Section C'!$C$30:$C$121,0))&lt;&gt;"",INDEX('Outcome Indicators - Section C'!D$30:D$121,MATCH('Print View'!$A129&amp;'Print View'!$V$81,'Outcome Indicators - Section C'!$A$30:$A$121&amp;'Outcome Indicators - Section C'!$C$30:$C$121,0)),""),"")</f>
        <v/>
      </c>
      <c r="W129" s="554" t="str">
        <f t="array" ref="W129">IFERROR(IF(INDEX('Outcome Indicators - Section C'!F$30:F$121,MATCH('Print View'!$A129&amp;'Print View'!$V$81,'Outcome Indicators - Section C'!$A$30:$A$121&amp;'Outcome Indicators - Section C'!$C$30:$C$121,0))&lt;&gt;"",INDEX('Outcome Indicators - Section C'!F$30:F$121,MATCH('Print View'!$A129&amp;'Print View'!$V$81,'Outcome Indicators - Section C'!$A$30:$A$121&amp;'Outcome Indicators - Section C'!$C$30:$C$121,0)),""),"")</f>
        <v/>
      </c>
      <c r="X129" s="556" t="str">
        <f t="array" ref="X129">IFERROR(IF(INDEX('Outcome Indicators - Section C'!G$30:G$121,MATCH('Print View'!$A129&amp;'Print View'!$V$81,'Outcome Indicators - Section C'!$A$30:$A$121&amp;'Outcome Indicators - Section C'!$C$30:$C$121,0))&lt;&gt;"",INDEX('Outcome Indicators - Section C'!G$30:G$121,MATCH('Print View'!$A129&amp;'Print View'!$V$81,'Outcome Indicators - Section C'!$A$30:$A$121&amp;'Outcome Indicators - Section C'!$C$30:$C$121,0)),""),"")</f>
        <v/>
      </c>
      <c r="Y129" s="558" t="str">
        <f t="array" ref="Y129">IFERROR(IF(INDEX('Outcome Indicators - Section C'!H$30:H$121,MATCH('Print View'!$A129&amp;'Print View'!$V$81,'Outcome Indicators - Section C'!$A$30:$A$121&amp;'Outcome Indicators - Section C'!$C$30:$C$121,0))&lt;&gt;"",INDEX('Outcome Indicators - Section C'!H$30:H$121,MATCH('Print View'!$A129&amp;'Print View'!$V$81,'Outcome Indicators - Section C'!$A$30:$A$121&amp;'Outcome Indicators - Section C'!$C$30:$C$121,0)),""),"")</f>
        <v/>
      </c>
      <c r="Z129" s="284" t="str">
        <f t="array" ref="Z129">IFERROR(IF(INDEX('Outcome Indicators - Section C'!D$30:D$121,MATCH('Print View'!$A129&amp;'Print View'!$Z$81,'Outcome Indicators - Section C'!$A$30:$A$121&amp;'Outcome Indicators - Section C'!$C$30:$C$121,0))&lt;&gt;"",INDEX('Outcome Indicators - Section C'!D$30:D$121,MATCH('Print View'!$A129&amp;'Print View'!$Z$81,'Outcome Indicators - Section C'!$A$30:$A$121&amp;'Outcome Indicators - Section C'!$C$30:$C$121,0)),""),"")</f>
        <v/>
      </c>
      <c r="AA129" s="554" t="str">
        <f t="array" ref="AA129">IFERROR(IF(INDEX('Outcome Indicators - Section C'!F$30:F$121,MATCH('Print View'!$A129&amp;'Print View'!$Z$81,'Outcome Indicators - Section C'!$A$30:$A$121&amp;'Outcome Indicators - Section C'!$C$30:$C$121,0))&lt;&gt;"",INDEX('Outcome Indicators - Section C'!F$30:F$121,MATCH('Print View'!$A129&amp;'Print View'!$Z$81,'Outcome Indicators - Section C'!$A$30:$A$121&amp;'Outcome Indicators - Section C'!$C$30:$C$121,0)),""),"")</f>
        <v/>
      </c>
      <c r="AB129" s="556" t="str">
        <f t="array" ref="AB129">IFERROR(IF(INDEX('Outcome Indicators - Section C'!G$30:G$121,MATCH('Print View'!$A129&amp;'Print View'!$Z$81,'Outcome Indicators - Section C'!$A$30:$A$121&amp;'Outcome Indicators - Section C'!$C$30:$C$121,0))&lt;&gt;"",INDEX('Outcome Indicators - Section C'!G$30:G$121,MATCH('Print View'!$A129&amp;'Print View'!$Z$81,'Outcome Indicators - Section C'!$A$30:$A$121&amp;'Outcome Indicators - Section C'!$C$30:$C$121,0)),""),"")</f>
        <v/>
      </c>
      <c r="AC129" s="558" t="str">
        <f t="array" ref="AC129">IFERROR(IF(INDEX('Outcome Indicators - Section C'!H$30:H$121,MATCH('Print View'!$A129&amp;'Print View'!$Z$81,'Outcome Indicators - Section C'!$A$30:$A$121&amp;'Outcome Indicators - Section C'!$C$30:$C$121,0))&lt;&gt;"",INDEX('Outcome Indicators - Section C'!H$30:H$121,MATCH('Print View'!$A129&amp;'Print View'!$Z$81,'Outcome Indicators - Section C'!$A$30:$A$121&amp;'Outcome Indicators - Section C'!$C$30:$C$121,0)),""),"")</f>
        <v/>
      </c>
      <c r="AD129" s="276"/>
      <c r="AE129" s="256"/>
      <c r="AF129" s="256"/>
      <c r="AG129" s="256"/>
      <c r="AH129" s="256"/>
      <c r="AI129" s="267"/>
      <c r="AJ129" s="571" t="s">
        <v>287</v>
      </c>
    </row>
    <row r="130" spans="1:36" s="229" customFormat="1" x14ac:dyDescent="0.3">
      <c r="A130" s="549"/>
      <c r="B130" s="573"/>
      <c r="C130" s="573"/>
      <c r="D130" s="573"/>
      <c r="E130" s="573"/>
      <c r="F130" s="573"/>
      <c r="G130" s="573"/>
      <c r="H130" s="551"/>
      <c r="I130" s="559"/>
      <c r="J130" s="285" t="str">
        <f t="array" ref="J130">IFERROR(IF(INDEX('Outcome Indicators - Section C'!E$30:E$121,MATCH('Print View'!$A129&amp;'Print View'!$J$81,'Outcome Indicators - Section C'!$A$30:$A$121&amp;'Outcome Indicators - Section C'!$C$30:$C$121,0))&lt;&gt;"",INDEX('Outcome Indicators - Section C'!E$30:E$121,MATCH('Print View'!$A129&amp;'Print View'!$J$81,'Outcome Indicators - Section C'!$A$30:$A$121&amp;'Outcome Indicators - Section C'!$C$30:$C$121,0)),""),"")</f>
        <v/>
      </c>
      <c r="K130" s="555"/>
      <c r="L130" s="557"/>
      <c r="M130" s="559"/>
      <c r="N130" s="285" t="str">
        <f t="array" ref="N130">IFERROR(IF(INDEX('Outcome Indicators - Section C'!E$30:E$121,MATCH('Print View'!$A129&amp;'Print View'!$N$81,'Outcome Indicators - Section C'!$A$30:$A$121&amp;'Outcome Indicators - Section C'!$C$30:$C$121,0))&lt;&gt;"",INDEX('Outcome Indicators - Section C'!E$30:E$121,MATCH('Print View'!$A129&amp;'Print View'!$N$81,'Outcome Indicators - Section C'!$A$30:$A$121&amp;'Outcome Indicators - Section C'!$C$30:$C$121,0)),""),"")</f>
        <v/>
      </c>
      <c r="O130" s="555"/>
      <c r="P130" s="557"/>
      <c r="Q130" s="559"/>
      <c r="R130" s="285" t="str">
        <f t="array" ref="R130">IFERROR(IF(INDEX('Outcome Indicators - Section C'!E$30:E$121,MATCH('Print View'!$A129&amp;'Print View'!$R$81,'Outcome Indicators - Section C'!$A$30:$A$121&amp;'Outcome Indicators - Section C'!$C$30:$C$121,0))&lt;&gt;"",INDEX('Outcome Indicators - Section C'!E$30:E$121,MATCH('Print View'!$A129&amp;'Print View'!$R$81,'Outcome Indicators - Section C'!$A$30:$A$121&amp;'Outcome Indicators - Section C'!$C$30:$C$121,0)),""),"")</f>
        <v/>
      </c>
      <c r="S130" s="555"/>
      <c r="T130" s="557"/>
      <c r="U130" s="559"/>
      <c r="V130" s="285" t="str">
        <f t="array" ref="V130">IFERROR(IF(INDEX('Outcome Indicators - Section C'!E$30:E$121,MATCH('Print View'!$A129&amp;'Print View'!$V$81,'Outcome Indicators - Section C'!$A$30:$A$121&amp;'Outcome Indicators - Section C'!$C$30:$C$121,0))&lt;&gt;"",INDEX('Outcome Indicators - Section C'!E$30:E$121,MATCH('Print View'!$A129&amp;'Print View'!$V$81,'Outcome Indicators - Section C'!$A$30:$A$121&amp;'Outcome Indicators - Section C'!$C$30:$C$121,0)),""),"")</f>
        <v/>
      </c>
      <c r="W130" s="555"/>
      <c r="X130" s="557"/>
      <c r="Y130" s="559"/>
      <c r="Z130" s="285" t="str">
        <f t="array" ref="Z130">IFERROR(IF(INDEX('Outcome Indicators - Section C'!E$30:E$121,MATCH('Print View'!$A129&amp;'Print View'!$Z$81,'Outcome Indicators - Section C'!$A$30:$A$121&amp;'Outcome Indicators - Section C'!$C$30:$C$121,0))&lt;&gt;"",INDEX('Outcome Indicators - Section C'!E$30:E$121,MATCH('Print View'!$A129&amp;'Print View'!$Z$81,'Outcome Indicators - Section C'!$A$30:$A$121&amp;'Outcome Indicators - Section C'!$C$30:$C$121,0)),""),"")</f>
        <v/>
      </c>
      <c r="AA130" s="555"/>
      <c r="AB130" s="557"/>
      <c r="AC130" s="559"/>
      <c r="AD130" s="277"/>
      <c r="AE130" s="258"/>
      <c r="AF130" s="258"/>
      <c r="AG130" s="258"/>
      <c r="AH130" s="258"/>
      <c r="AI130" s="267"/>
      <c r="AJ130" s="571" t="s">
        <v>287</v>
      </c>
    </row>
    <row r="131" spans="1:36" s="229" customFormat="1" ht="28.8" x14ac:dyDescent="0.55000000000000004">
      <c r="A131" s="560">
        <v>6</v>
      </c>
      <c r="B131" s="564" t="str">
        <f>IFERROR(IF(INDEX('Outcome Indicators - Section C'!B$10:B$26,MATCH('Print View'!$A131,'Outcome Indicators - Section C'!$A$10:$A$26,0))&lt;&gt;"",INDEX('Outcome Indicators - Section C'!B$10:B$26,MATCH('Print View'!$A131,'Outcome Indicators - Section C'!$A$10:$A$26,0)),""),"")</f>
        <v/>
      </c>
      <c r="C131" s="564" t="str">
        <f>IFERROR(IF(INDEX('Outcome Indicators - Section C'!C$10:C$26,MATCH('Print View'!$A131,'Outcome Indicators - Section C'!$A$10:$A$26,0))&lt;&gt;"",INDEX('Outcome Indicators - Section C'!C$10:C$26,MATCH('Print View'!$A131,'Outcome Indicators - Section C'!$A$10:$A$26,0)),""),"")</f>
        <v/>
      </c>
      <c r="D131" s="564" t="str">
        <f>IFERROR(IF(INDEX('Outcome Indicators - Section C'!D$10:D$26,MATCH('Print View'!$A131,'Outcome Indicators - Section C'!$A$10:$A$26,0))&lt;&gt;"",INDEX('Outcome Indicators - Section C'!D$10:D$26,MATCH('Print View'!$A131,'Outcome Indicators - Section C'!$A$10:$A$26,0)),""),"")</f>
        <v/>
      </c>
      <c r="E131" s="564" t="str">
        <f>IFERROR(IF(INDEX('Outcome Indicators - Section C'!E$10:E$26,MATCH('Print View'!$A131,'Outcome Indicators - Section C'!$A$10:$A$26,0))&lt;&gt;"",INDEX('Outcome Indicators - Section C'!E$10:E$26,MATCH('Print View'!$A131,'Outcome Indicators - Section C'!$A$10:$A$26,0)),""),"")</f>
        <v/>
      </c>
      <c r="F131" s="564" t="str">
        <f>IFERROR(IF(INDEX('Outcome Indicators - Section C'!F$10:F$26,MATCH('Print View'!$A131,'Outcome Indicators - Section C'!$A$10:$A$26,0))&lt;&gt;"",INDEX('Outcome Indicators - Section C'!F$10:F$26,MATCH('Print View'!$A131,'Outcome Indicators - Section C'!$A$10:$A$26,0)),""),"")</f>
        <v/>
      </c>
      <c r="G131" s="564" t="str">
        <f>IFERROR(IF(INDEX('Outcome Indicators - Section C'!G$10:G$26,MATCH('Print View'!$A131,'Outcome Indicators - Section C'!$A$10:$A$26,0))&lt;&gt;"",INDEX('Outcome Indicators - Section C'!G$10:G$26,MATCH('Print View'!$A131,'Outcome Indicators - Section C'!$A$10:$A$26,0)),""),"")</f>
        <v/>
      </c>
      <c r="H131" s="564" t="str">
        <f>IFERROR(IF(INDEX('Outcome Indicators - Section C'!H$10:H$26,MATCH('Print View'!$A131,'Outcome Indicators - Section C'!$A$10:$A$26,0))&lt;&gt;"",INDEX('Outcome Indicators - Section C'!H$10:H$26,MATCH('Print View'!$A131,'Outcome Indicators - Section C'!$A$10:$A$26,0)),""),"")</f>
        <v/>
      </c>
      <c r="I131" s="566">
        <f>IFERROR(IF(INDEX('Outcome Indicators - Section C'!A$10:A$26,MATCH('Print View'!$A131,'Outcome Indicators - Section C'!$A$10:$A$26,0))&lt;&gt;"",INDEX('Outcome Indicators - Section C'!A$10:A$26,MATCH('Print View'!$A131,'Outcome Indicators - Section C'!$A$10:$A$26,0)),""),"")</f>
        <v>6</v>
      </c>
      <c r="J131" s="311" t="str">
        <f t="array" ref="J131">IFERROR(IF(INDEX('Outcome Indicators - Section C'!D$30:D$121,MATCH('Print View'!$A131&amp;'Print View'!$J$81,'Outcome Indicators - Section C'!$A$30:$A$121&amp;'Outcome Indicators - Section C'!$C$30:$C$121,0))&lt;&gt;"",INDEX('Outcome Indicators - Section C'!D$30:D$121,MATCH('Print View'!$A131&amp;'Print View'!$J$81,'Outcome Indicators - Section C'!$A$30:$A$121&amp;'Outcome Indicators - Section C'!$C$30:$C$121,0)),""),"")</f>
        <v/>
      </c>
      <c r="K131" s="543" t="str">
        <f t="array" ref="K131">IFERROR(IF(INDEX('Outcome Indicators - Section C'!F$30:F$121,MATCH('Print View'!$A131&amp;'Print View'!$J$81,'Outcome Indicators - Section C'!$A$30:$A$121&amp;'Outcome Indicators - Section C'!$C$30:$C$121,0))&lt;&gt;"",INDEX('Outcome Indicators - Section C'!F$30:F$121,MATCH('Print View'!$A131&amp;'Print View'!$J$81,'Outcome Indicators - Section C'!$A$30:$A$121&amp;'Outcome Indicators - Section C'!$C$30:$C$121,0)),""),"")</f>
        <v/>
      </c>
      <c r="L131" s="545" t="str">
        <f t="array" ref="L131">IFERROR(IF(INDEX('Outcome Indicators - Section C'!G$30:G$121,MATCH('Print View'!$A131&amp;'Print View'!$J$81,'Outcome Indicators - Section C'!$A$30:$A$121&amp;'Outcome Indicators - Section C'!$C$30:$C$121,0))&lt;&gt;"",INDEX('Outcome Indicators - Section C'!G$30:G$121,MATCH('Print View'!$A131&amp;'Print View'!$J$81,'Outcome Indicators - Section C'!$A$30:$A$121&amp;'Outcome Indicators - Section C'!$C$30:$C$121,0)),""),"")</f>
        <v/>
      </c>
      <c r="M131" s="541" t="str">
        <f t="array" ref="M131">IFERROR(IF(INDEX('Outcome Indicators - Section C'!H$30:H$121,MATCH('Print View'!$A131&amp;'Print View'!$J$81,'Outcome Indicators - Section C'!$A$30:$A$121&amp;'Outcome Indicators - Section C'!$C$30:$C$121,0))&lt;&gt;"",INDEX('Outcome Indicators - Section C'!H$30:H$121,MATCH('Print View'!$A131&amp;'Print View'!$J$81,'Outcome Indicators - Section C'!$A$30:$A$121&amp;'Outcome Indicators - Section C'!$C$30:$C$121,0)),""),"")</f>
        <v/>
      </c>
      <c r="N131" s="311" t="str">
        <f t="array" ref="N131">IFERROR(IF(INDEX('Outcome Indicators - Section C'!D$30:D$121,MATCH('Print View'!$A131&amp;'Print View'!$N$81,'Outcome Indicators - Section C'!$A$30:$A$121&amp;'Outcome Indicators - Section C'!$C$30:$C$121,0))&lt;&gt;"",INDEX('Outcome Indicators - Section C'!D$30:D$121,MATCH('Print View'!$A131&amp;'Print View'!$N$81,'Outcome Indicators - Section C'!$A$30:$A$121&amp;'Outcome Indicators - Section C'!$C$30:$C$121,0)),""),"")</f>
        <v/>
      </c>
      <c r="O131" s="543" t="str">
        <f t="array" ref="O131">IFERROR(IF(INDEX('Outcome Indicators - Section C'!F$30:F$121,MATCH('Print View'!$A131&amp;'Print View'!$N$81,'Outcome Indicators - Section C'!$A$30:$A$121&amp;'Outcome Indicators - Section C'!$C$30:$C$121,0))&lt;&gt;"",INDEX('Outcome Indicators - Section C'!F$30:F$121,MATCH('Print View'!$A131&amp;'Print View'!$N$81,'Outcome Indicators - Section C'!$A$30:$A$121&amp;'Outcome Indicators - Section C'!$C$30:$C$121,0)),""),"")</f>
        <v/>
      </c>
      <c r="P131" s="545" t="str">
        <f t="array" ref="P131">IFERROR(IF(INDEX('Outcome Indicators - Section C'!G$30:G$121,MATCH('Print View'!$A131&amp;'Print View'!$N$81,'Outcome Indicators - Section C'!$A$30:$A$121&amp;'Outcome Indicators - Section C'!$C$30:$C$121,0))&lt;&gt;"",INDEX('Outcome Indicators - Section C'!G$30:G$121,MATCH('Print View'!$A131&amp;'Print View'!$N$81,'Outcome Indicators - Section C'!$A$30:$A$121&amp;'Outcome Indicators - Section C'!$C$30:$C$121,0)),""),"")</f>
        <v/>
      </c>
      <c r="Q131" s="541" t="str">
        <f t="array" ref="Q131">IFERROR(IF(INDEX('Outcome Indicators - Section C'!H$30:H$121,MATCH('Print View'!$A131&amp;'Print View'!$N$81,'Outcome Indicators - Section C'!$A$30:$A$121&amp;'Outcome Indicators - Section C'!$C$30:$C$121,0))&lt;&gt;"",INDEX('Outcome Indicators - Section C'!H$30:H$121,MATCH('Print View'!$A131&amp;'Print View'!$N$81,'Outcome Indicators - Section C'!$A$30:$A$121&amp;'Outcome Indicators - Section C'!$C$30:$C$121,0)),""),"")</f>
        <v/>
      </c>
      <c r="R131" s="311" t="str">
        <f t="array" ref="R131">IFERROR(IF(INDEX('Outcome Indicators - Section C'!D$30:D$121,MATCH('Print View'!$A131&amp;'Print View'!$R$81,'Outcome Indicators - Section C'!$A$30:$A$121&amp;'Outcome Indicators - Section C'!$C$30:$C$121,0))&lt;&gt;"",INDEX('Outcome Indicators - Section C'!D$30:D$121,MATCH('Print View'!$A131&amp;'Print View'!$R$81,'Outcome Indicators - Section C'!$A$30:$A$121&amp;'Outcome Indicators - Section C'!$C$30:$C$121,0)),""),"")</f>
        <v/>
      </c>
      <c r="S131" s="543" t="str">
        <f t="array" ref="S131">IFERROR(IF(INDEX('Outcome Indicators - Section C'!F$30:F$121,MATCH('Print View'!$A131&amp;'Print View'!$R$81,'Outcome Indicators - Section C'!$A$30:$A$121&amp;'Outcome Indicators - Section C'!$C$30:$C$121,0))&lt;&gt;"",INDEX('Outcome Indicators - Section C'!F$30:F$121,MATCH('Print View'!$A131&amp;'Print View'!$R$81,'Outcome Indicators - Section C'!$A$30:$A$121&amp;'Outcome Indicators - Section C'!$C$30:$C$121,0)),""),"")</f>
        <v/>
      </c>
      <c r="T131" s="545" t="str">
        <f t="array" ref="T131">IFERROR(IF(INDEX('Outcome Indicators - Section C'!G$30:G$121,MATCH('Print View'!$A131&amp;'Print View'!$R$81,'Outcome Indicators - Section C'!$A$30:$A$121&amp;'Outcome Indicators - Section C'!$C$30:$C$121,0))&lt;&gt;"",INDEX('Outcome Indicators - Section C'!G$30:G$121,MATCH('Print View'!$A131&amp;'Print View'!$R$81,'Outcome Indicators - Section C'!$A$30:$A$121&amp;'Outcome Indicators - Section C'!$C$30:$C$121,0)),""),"")</f>
        <v/>
      </c>
      <c r="U131" s="541" t="str">
        <f t="array" ref="U131">IFERROR(IF(INDEX('Outcome Indicators - Section C'!H$30:H$121,MATCH('Print View'!$A131&amp;'Print View'!$R$81,'Outcome Indicators - Section C'!$A$30:$A$121&amp;'Outcome Indicators - Section C'!$C$30:$C$121,0))&lt;&gt;"",INDEX('Outcome Indicators - Section C'!H$30:H$121,MATCH('Print View'!$A131&amp;'Print View'!$R$81,'Outcome Indicators - Section C'!$A$30:$A$121&amp;'Outcome Indicators - Section C'!$C$30:$C$121,0)),""),"")</f>
        <v/>
      </c>
      <c r="V131" s="311" t="str">
        <f t="array" ref="V131">IFERROR(IF(INDEX('Outcome Indicators - Section C'!D$30:D$121,MATCH('Print View'!$A131&amp;'Print View'!$V$81,'Outcome Indicators - Section C'!$A$30:$A$121&amp;'Outcome Indicators - Section C'!$C$30:$C$121,0))&lt;&gt;"",INDEX('Outcome Indicators - Section C'!D$30:D$121,MATCH('Print View'!$A131&amp;'Print View'!$V$81,'Outcome Indicators - Section C'!$A$30:$A$121&amp;'Outcome Indicators - Section C'!$C$30:$C$121,0)),""),"")</f>
        <v/>
      </c>
      <c r="W131" s="543" t="str">
        <f t="array" ref="W131">IFERROR(IF(INDEX('Outcome Indicators - Section C'!F$30:F$121,MATCH('Print View'!$A131&amp;'Print View'!$V$81,'Outcome Indicators - Section C'!$A$30:$A$121&amp;'Outcome Indicators - Section C'!$C$30:$C$121,0))&lt;&gt;"",INDEX('Outcome Indicators - Section C'!F$30:F$121,MATCH('Print View'!$A131&amp;'Print View'!$V$81,'Outcome Indicators - Section C'!$A$30:$A$121&amp;'Outcome Indicators - Section C'!$C$30:$C$121,0)),""),"")</f>
        <v/>
      </c>
      <c r="X131" s="545" t="str">
        <f t="array" ref="X131">IFERROR(IF(INDEX('Outcome Indicators - Section C'!G$30:G$121,MATCH('Print View'!$A131&amp;'Print View'!$V$81,'Outcome Indicators - Section C'!$A$30:$A$121&amp;'Outcome Indicators - Section C'!$C$30:$C$121,0))&lt;&gt;"",INDEX('Outcome Indicators - Section C'!G$30:G$121,MATCH('Print View'!$A131&amp;'Print View'!$V$81,'Outcome Indicators - Section C'!$A$30:$A$121&amp;'Outcome Indicators - Section C'!$C$30:$C$121,0)),""),"")</f>
        <v/>
      </c>
      <c r="Y131" s="541" t="str">
        <f t="array" ref="Y131">IFERROR(IF(INDEX('Outcome Indicators - Section C'!H$30:H$121,MATCH('Print View'!$A131&amp;'Print View'!$V$81,'Outcome Indicators - Section C'!$A$30:$A$121&amp;'Outcome Indicators - Section C'!$C$30:$C$121,0))&lt;&gt;"",INDEX('Outcome Indicators - Section C'!H$30:H$121,MATCH('Print View'!$A131&amp;'Print View'!$V$81,'Outcome Indicators - Section C'!$A$30:$A$121&amp;'Outcome Indicators - Section C'!$C$30:$C$121,0)),""),"")</f>
        <v/>
      </c>
      <c r="Z131" s="311" t="str">
        <f t="array" ref="Z131">IFERROR(IF(INDEX('Outcome Indicators - Section C'!D$30:D$121,MATCH('Print View'!$A131&amp;'Print View'!$Z$81,'Outcome Indicators - Section C'!$A$30:$A$121&amp;'Outcome Indicators - Section C'!$C$30:$C$121,0))&lt;&gt;"",INDEX('Outcome Indicators - Section C'!D$30:D$121,MATCH('Print View'!$A131&amp;'Print View'!$Z$81,'Outcome Indicators - Section C'!$A$30:$A$121&amp;'Outcome Indicators - Section C'!$C$30:$C$121,0)),""),"")</f>
        <v/>
      </c>
      <c r="AA131" s="543" t="str">
        <f t="array" ref="AA131">IFERROR(IF(INDEX('Outcome Indicators - Section C'!F$30:F$121,MATCH('Print View'!$A131&amp;'Print View'!$Z$81,'Outcome Indicators - Section C'!$A$30:$A$121&amp;'Outcome Indicators - Section C'!$C$30:$C$121,0))&lt;&gt;"",INDEX('Outcome Indicators - Section C'!F$30:F$121,MATCH('Print View'!$A131&amp;'Print View'!$Z$81,'Outcome Indicators - Section C'!$A$30:$A$121&amp;'Outcome Indicators - Section C'!$C$30:$C$121,0)),""),"")</f>
        <v/>
      </c>
      <c r="AB131" s="545" t="str">
        <f t="array" ref="AB131">IFERROR(IF(INDEX('Outcome Indicators - Section C'!G$30:G$121,MATCH('Print View'!$A131&amp;'Print View'!$Z$81,'Outcome Indicators - Section C'!$A$30:$A$121&amp;'Outcome Indicators - Section C'!$C$30:$C$121,0))&lt;&gt;"",INDEX('Outcome Indicators - Section C'!G$30:G$121,MATCH('Print View'!$A131&amp;'Print View'!$Z$81,'Outcome Indicators - Section C'!$A$30:$A$121&amp;'Outcome Indicators - Section C'!$C$30:$C$121,0)),""),"")</f>
        <v/>
      </c>
      <c r="AC131" s="541" t="str">
        <f t="array" ref="AC131">IFERROR(IF(INDEX('Outcome Indicators - Section C'!H$30:H$121,MATCH('Print View'!$A131&amp;'Print View'!$Z$81,'Outcome Indicators - Section C'!$A$30:$A$121&amp;'Outcome Indicators - Section C'!$C$30:$C$121,0))&lt;&gt;"",INDEX('Outcome Indicators - Section C'!H$30:H$121,MATCH('Print View'!$A131&amp;'Print View'!$Z$81,'Outcome Indicators - Section C'!$A$30:$A$121&amp;'Outcome Indicators - Section C'!$C$30:$C$121,0)),""),"")</f>
        <v/>
      </c>
      <c r="AD131" s="278"/>
      <c r="AE131" s="260"/>
      <c r="AF131" s="260"/>
      <c r="AG131" s="260"/>
      <c r="AH131" s="260"/>
      <c r="AI131" s="260"/>
      <c r="AJ131" s="261" t="s">
        <v>287</v>
      </c>
    </row>
    <row r="132" spans="1:36" s="229" customFormat="1" x14ac:dyDescent="0.3">
      <c r="A132" s="560"/>
      <c r="B132" s="565"/>
      <c r="C132" s="565"/>
      <c r="D132" s="565"/>
      <c r="E132" s="565"/>
      <c r="F132" s="565"/>
      <c r="G132" s="565"/>
      <c r="H132" s="565"/>
      <c r="I132" s="567"/>
      <c r="J132" s="312" t="str">
        <f t="array" ref="J132">IFERROR(IF(INDEX('Outcome Indicators - Section C'!E$30:E$121,MATCH('Print View'!$A131&amp;'Print View'!$J$81,'Outcome Indicators - Section C'!$A$30:$A$121&amp;'Outcome Indicators - Section C'!$C$30:$C$121,0))&lt;&gt;"",INDEX('Outcome Indicators - Section C'!E$30:E$121,MATCH('Print View'!$A131&amp;'Print View'!$J$81,'Outcome Indicators - Section C'!$A$30:$A$121&amp;'Outcome Indicators - Section C'!$C$30:$C$121,0)),""),"")</f>
        <v/>
      </c>
      <c r="K132" s="568"/>
      <c r="L132" s="569"/>
      <c r="M132" s="570"/>
      <c r="N132" s="312" t="str">
        <f t="array" ref="N132">IFERROR(IF(INDEX('Outcome Indicators - Section C'!E$30:E$121,MATCH('Print View'!$A131&amp;'Print View'!$N$81,'Outcome Indicators - Section C'!$A$30:$A$121&amp;'Outcome Indicators - Section C'!$C$30:$C$121,0))&lt;&gt;"",INDEX('Outcome Indicators - Section C'!E$30:E$121,MATCH('Print View'!$A131&amp;'Print View'!$N$81,'Outcome Indicators - Section C'!$A$30:$A$121&amp;'Outcome Indicators - Section C'!$C$30:$C$121,0)),""),"")</f>
        <v/>
      </c>
      <c r="O132" s="568"/>
      <c r="P132" s="569"/>
      <c r="Q132" s="570"/>
      <c r="R132" s="312" t="str">
        <f t="array" ref="R132">IFERROR(IF(INDEX('Outcome Indicators - Section C'!E$30:E$121,MATCH('Print View'!$A131&amp;'Print View'!$R$81,'Outcome Indicators - Section C'!$A$30:$A$121&amp;'Outcome Indicators - Section C'!$C$30:$C$121,0))&lt;&gt;"",INDEX('Outcome Indicators - Section C'!E$30:E$121,MATCH('Print View'!$A131&amp;'Print View'!$R$81,'Outcome Indicators - Section C'!$A$30:$A$121&amp;'Outcome Indicators - Section C'!$C$30:$C$121,0)),""),"")</f>
        <v/>
      </c>
      <c r="S132" s="568"/>
      <c r="T132" s="569"/>
      <c r="U132" s="570"/>
      <c r="V132" s="312" t="str">
        <f t="array" ref="V132">IFERROR(IF(INDEX('Outcome Indicators - Section C'!E$30:E$121,MATCH('Print View'!$A131&amp;'Print View'!$V$81,'Outcome Indicators - Section C'!$A$30:$A$121&amp;'Outcome Indicators - Section C'!$C$30:$C$121,0))&lt;&gt;"",INDEX('Outcome Indicators - Section C'!E$30:E$121,MATCH('Print View'!$A131&amp;'Print View'!$V$81,'Outcome Indicators - Section C'!$A$30:$A$121&amp;'Outcome Indicators - Section C'!$C$30:$C$121,0)),""),"")</f>
        <v/>
      </c>
      <c r="W132" s="568"/>
      <c r="X132" s="569"/>
      <c r="Y132" s="570"/>
      <c r="Z132" s="312" t="str">
        <f t="array" ref="Z132">IFERROR(IF(INDEX('Outcome Indicators - Section C'!E$30:E$121,MATCH('Print View'!$A131&amp;'Print View'!$Z$81,'Outcome Indicators - Section C'!$A$30:$A$121&amp;'Outcome Indicators - Section C'!$C$30:$C$121,0))&lt;&gt;"",INDEX('Outcome Indicators - Section C'!E$30:E$121,MATCH('Print View'!$A131&amp;'Print View'!$Z$81,'Outcome Indicators - Section C'!$A$30:$A$121&amp;'Outcome Indicators - Section C'!$C$30:$C$121,0)),""),"")</f>
        <v/>
      </c>
      <c r="AA132" s="568"/>
      <c r="AB132" s="569"/>
      <c r="AC132" s="570"/>
      <c r="AD132" s="279"/>
      <c r="AE132" s="262"/>
      <c r="AF132" s="262"/>
      <c r="AG132" s="262"/>
      <c r="AH132" s="262"/>
      <c r="AI132" s="262"/>
      <c r="AJ132" s="263" t="s">
        <v>287</v>
      </c>
    </row>
    <row r="133" spans="1:36" s="229" customFormat="1" ht="28.8" x14ac:dyDescent="0.55000000000000004">
      <c r="A133" s="549">
        <v>7</v>
      </c>
      <c r="B133" s="572" t="str">
        <f>IFERROR(IF(INDEX('Outcome Indicators - Section C'!B$10:B$26,MATCH('Print View'!$A133,'Outcome Indicators - Section C'!$A$10:$A$26,0))&lt;&gt;"",INDEX('Outcome Indicators - Section C'!B$10:B$26,MATCH('Print View'!$A133,'Outcome Indicators - Section C'!$A$10:$A$26,0)),""),"")</f>
        <v/>
      </c>
      <c r="C133" s="572" t="str">
        <f>IFERROR(IF(INDEX('Outcome Indicators - Section C'!C$10:C$26,MATCH('Print View'!$A133,'Outcome Indicators - Section C'!$A$10:$A$26,0))&lt;&gt;"",INDEX('Outcome Indicators - Section C'!C$10:C$26,MATCH('Print View'!$A133,'Outcome Indicators - Section C'!$A$10:$A$26,0)),""),"")</f>
        <v/>
      </c>
      <c r="D133" s="572" t="str">
        <f>IFERROR(IF(INDEX('Outcome Indicators - Section C'!D$10:D$26,MATCH('Print View'!$A133,'Outcome Indicators - Section C'!$A$10:$A$26,0))&lt;&gt;"",INDEX('Outcome Indicators - Section C'!D$10:D$26,MATCH('Print View'!$A133,'Outcome Indicators - Section C'!$A$10:$A$26,0)),""),"")</f>
        <v/>
      </c>
      <c r="E133" s="572" t="str">
        <f>IFERROR(IF(INDEX('Outcome Indicators - Section C'!E$10:E$26,MATCH('Print View'!$A133,'Outcome Indicators - Section C'!$A$10:$A$26,0))&lt;&gt;"",INDEX('Outcome Indicators - Section C'!E$10:E$26,MATCH('Print View'!$A133,'Outcome Indicators - Section C'!$A$10:$A$26,0)),""),"")</f>
        <v/>
      </c>
      <c r="F133" s="572" t="str">
        <f>IFERROR(IF(INDEX('Outcome Indicators - Section C'!F$10:F$26,MATCH('Print View'!$A133,'Outcome Indicators - Section C'!$A$10:$A$26,0))&lt;&gt;"",INDEX('Outcome Indicators - Section C'!F$10:F$26,MATCH('Print View'!$A133,'Outcome Indicators - Section C'!$A$10:$A$26,0)),""),"")</f>
        <v/>
      </c>
      <c r="G133" s="572" t="str">
        <f>IFERROR(IF(INDEX('Outcome Indicators - Section C'!G$10:G$26,MATCH('Print View'!$A133,'Outcome Indicators - Section C'!$A$10:$A$26,0))&lt;&gt;"",INDEX('Outcome Indicators - Section C'!G$10:G$26,MATCH('Print View'!$A133,'Outcome Indicators - Section C'!$A$10:$A$26,0)),""),"")</f>
        <v/>
      </c>
      <c r="H133" s="550" t="str">
        <f>IFERROR(IF(INDEX('Outcome Indicators - Section C'!H$10:H$26,MATCH('Print View'!$A133,'Outcome Indicators - Section C'!$A$10:$A$26,0))&lt;&gt;"",INDEX('Outcome Indicators - Section C'!H$10:H$26,MATCH('Print View'!$A133,'Outcome Indicators - Section C'!$A$10:$A$26,0)),""),"")</f>
        <v/>
      </c>
      <c r="I133" s="558">
        <f>IFERROR(IF(INDEX('Outcome Indicators - Section C'!A$10:A$26,MATCH('Print View'!$A133,'Outcome Indicators - Section C'!$A$10:$A$26,0))&lt;&gt;"",INDEX('Outcome Indicators - Section C'!A$10:A$26,MATCH('Print View'!$A133,'Outcome Indicators - Section C'!$A$10:$A$26,0)),""),"")</f>
        <v>7</v>
      </c>
      <c r="J133" s="284" t="str">
        <f t="array" ref="J133">IFERROR(IF(INDEX('Outcome Indicators - Section C'!D$30:D$121,MATCH('Print View'!$A133&amp;'Print View'!$J$81,'Outcome Indicators - Section C'!$A$30:$A$121&amp;'Outcome Indicators - Section C'!$C$30:$C$121,0))&lt;&gt;"",INDEX('Outcome Indicators - Section C'!D$30:D$121,MATCH('Print View'!$A133&amp;'Print View'!$J$81,'Outcome Indicators - Section C'!$A$30:$A$121&amp;'Outcome Indicators - Section C'!$C$30:$C$121,0)),""),"")</f>
        <v/>
      </c>
      <c r="K133" s="554" t="str">
        <f t="array" ref="K133">IFERROR(IF(INDEX('Outcome Indicators - Section C'!F$30:F$121,MATCH('Print View'!$A133&amp;'Print View'!$J$81,'Outcome Indicators - Section C'!$A$30:$A$121&amp;'Outcome Indicators - Section C'!$C$30:$C$121,0))&lt;&gt;"",INDEX('Outcome Indicators - Section C'!F$30:F$121,MATCH('Print View'!$A133&amp;'Print View'!$J$81,'Outcome Indicators - Section C'!$A$30:$A$121&amp;'Outcome Indicators - Section C'!$C$30:$C$121,0)),""),"")</f>
        <v/>
      </c>
      <c r="L133" s="556" t="str">
        <f t="array" ref="L133">IFERROR(IF(INDEX('Outcome Indicators - Section C'!G$30:G$121,MATCH('Print View'!$A133&amp;'Print View'!$J$81,'Outcome Indicators - Section C'!$A$30:$A$121&amp;'Outcome Indicators - Section C'!$C$30:$C$121,0))&lt;&gt;"",INDEX('Outcome Indicators - Section C'!G$30:G$121,MATCH('Print View'!$A133&amp;'Print View'!$J$81,'Outcome Indicators - Section C'!$A$30:$A$121&amp;'Outcome Indicators - Section C'!$C$30:$C$121,0)),""),"")</f>
        <v/>
      </c>
      <c r="M133" s="558" t="str">
        <f t="array" ref="M133">IFERROR(IF(INDEX('Outcome Indicators - Section C'!H$30:H$121,MATCH('Print View'!$A133&amp;'Print View'!$J$81,'Outcome Indicators - Section C'!$A$30:$A$121&amp;'Outcome Indicators - Section C'!$C$30:$C$121,0))&lt;&gt;"",INDEX('Outcome Indicators - Section C'!H$30:H$121,MATCH('Print View'!$A133&amp;'Print View'!$J$81,'Outcome Indicators - Section C'!$A$30:$A$121&amp;'Outcome Indicators - Section C'!$C$30:$C$121,0)),""),"")</f>
        <v/>
      </c>
      <c r="N133" s="284" t="str">
        <f t="array" ref="N133">IFERROR(IF(INDEX('Outcome Indicators - Section C'!D$30:D$121,MATCH('Print View'!$A133&amp;'Print View'!$N$81,'Outcome Indicators - Section C'!$A$30:$A$121&amp;'Outcome Indicators - Section C'!$C$30:$C$121,0))&lt;&gt;"",INDEX('Outcome Indicators - Section C'!D$30:D$121,MATCH('Print View'!$A133&amp;'Print View'!$N$81,'Outcome Indicators - Section C'!$A$30:$A$121&amp;'Outcome Indicators - Section C'!$C$30:$C$121,0)),""),"")</f>
        <v/>
      </c>
      <c r="O133" s="554" t="str">
        <f t="array" ref="O133">IFERROR(IF(INDEX('Outcome Indicators - Section C'!F$30:F$121,MATCH('Print View'!$A133&amp;'Print View'!$N$81,'Outcome Indicators - Section C'!$A$30:$A$121&amp;'Outcome Indicators - Section C'!$C$30:$C$121,0))&lt;&gt;"",INDEX('Outcome Indicators - Section C'!F$30:F$121,MATCH('Print View'!$A133&amp;'Print View'!$N$81,'Outcome Indicators - Section C'!$A$30:$A$121&amp;'Outcome Indicators - Section C'!$C$30:$C$121,0)),""),"")</f>
        <v/>
      </c>
      <c r="P133" s="556" t="str">
        <f t="array" ref="P133">IFERROR(IF(INDEX('Outcome Indicators - Section C'!G$30:G$121,MATCH('Print View'!$A133&amp;'Print View'!$N$81,'Outcome Indicators - Section C'!$A$30:$A$121&amp;'Outcome Indicators - Section C'!$C$30:$C$121,0))&lt;&gt;"",INDEX('Outcome Indicators - Section C'!G$30:G$121,MATCH('Print View'!$A133&amp;'Print View'!$N$81,'Outcome Indicators - Section C'!$A$30:$A$121&amp;'Outcome Indicators - Section C'!$C$30:$C$121,0)),""),"")</f>
        <v/>
      </c>
      <c r="Q133" s="558" t="str">
        <f t="array" ref="Q133">IFERROR(IF(INDEX('Outcome Indicators - Section C'!H$30:H$121,MATCH('Print View'!$A133&amp;'Print View'!$N$81,'Outcome Indicators - Section C'!$A$30:$A$121&amp;'Outcome Indicators - Section C'!$C$30:$C$121,0))&lt;&gt;"",INDEX('Outcome Indicators - Section C'!H$30:H$121,MATCH('Print View'!$A133&amp;'Print View'!$N$81,'Outcome Indicators - Section C'!$A$30:$A$121&amp;'Outcome Indicators - Section C'!$C$30:$C$121,0)),""),"")</f>
        <v/>
      </c>
      <c r="R133" s="284" t="str">
        <f t="array" ref="R133">IFERROR(IF(INDEX('Outcome Indicators - Section C'!D$30:D$121,MATCH('Print View'!$A133&amp;'Print View'!$R$81,'Outcome Indicators - Section C'!$A$30:$A$121&amp;'Outcome Indicators - Section C'!$C$30:$C$121,0))&lt;&gt;"",INDEX('Outcome Indicators - Section C'!D$30:D$121,MATCH('Print View'!$A133&amp;'Print View'!$R$81,'Outcome Indicators - Section C'!$A$30:$A$121&amp;'Outcome Indicators - Section C'!$C$30:$C$121,0)),""),"")</f>
        <v/>
      </c>
      <c r="S133" s="554" t="str">
        <f t="array" ref="S133">IFERROR(IF(INDEX('Outcome Indicators - Section C'!F$30:F$121,MATCH('Print View'!$A133&amp;'Print View'!$R$81,'Outcome Indicators - Section C'!$A$30:$A$121&amp;'Outcome Indicators - Section C'!$C$30:$C$121,0))&lt;&gt;"",INDEX('Outcome Indicators - Section C'!F$30:F$121,MATCH('Print View'!$A133&amp;'Print View'!$R$81,'Outcome Indicators - Section C'!$A$30:$A$121&amp;'Outcome Indicators - Section C'!$C$30:$C$121,0)),""),"")</f>
        <v/>
      </c>
      <c r="T133" s="556" t="str">
        <f t="array" ref="T133">IFERROR(IF(INDEX('Outcome Indicators - Section C'!G$30:G$121,MATCH('Print View'!$A133&amp;'Print View'!$R$81,'Outcome Indicators - Section C'!$A$30:$A$121&amp;'Outcome Indicators - Section C'!$C$30:$C$121,0))&lt;&gt;"",INDEX('Outcome Indicators - Section C'!G$30:G$121,MATCH('Print View'!$A133&amp;'Print View'!$R$81,'Outcome Indicators - Section C'!$A$30:$A$121&amp;'Outcome Indicators - Section C'!$C$30:$C$121,0)),""),"")</f>
        <v/>
      </c>
      <c r="U133" s="558" t="str">
        <f t="array" ref="U133">IFERROR(IF(INDEX('Outcome Indicators - Section C'!H$30:H$121,MATCH('Print View'!$A133&amp;'Print View'!$R$81,'Outcome Indicators - Section C'!$A$30:$A$121&amp;'Outcome Indicators - Section C'!$C$30:$C$121,0))&lt;&gt;"",INDEX('Outcome Indicators - Section C'!H$30:H$121,MATCH('Print View'!$A133&amp;'Print View'!$R$81,'Outcome Indicators - Section C'!$A$30:$A$121&amp;'Outcome Indicators - Section C'!$C$30:$C$121,0)),""),"")</f>
        <v/>
      </c>
      <c r="V133" s="284" t="str">
        <f t="array" ref="V133">IFERROR(IF(INDEX('Outcome Indicators - Section C'!D$30:D$121,MATCH('Print View'!$A133&amp;'Print View'!$V$81,'Outcome Indicators - Section C'!$A$30:$A$121&amp;'Outcome Indicators - Section C'!$C$30:$C$121,0))&lt;&gt;"",INDEX('Outcome Indicators - Section C'!D$30:D$121,MATCH('Print View'!$A133&amp;'Print View'!$V$81,'Outcome Indicators - Section C'!$A$30:$A$121&amp;'Outcome Indicators - Section C'!$C$30:$C$121,0)),""),"")</f>
        <v/>
      </c>
      <c r="W133" s="554" t="str">
        <f t="array" ref="W133">IFERROR(IF(INDEX('Outcome Indicators - Section C'!F$30:F$121,MATCH('Print View'!$A133&amp;'Print View'!$V$81,'Outcome Indicators - Section C'!$A$30:$A$121&amp;'Outcome Indicators - Section C'!$C$30:$C$121,0))&lt;&gt;"",INDEX('Outcome Indicators - Section C'!F$30:F$121,MATCH('Print View'!$A133&amp;'Print View'!$V$81,'Outcome Indicators - Section C'!$A$30:$A$121&amp;'Outcome Indicators - Section C'!$C$30:$C$121,0)),""),"")</f>
        <v/>
      </c>
      <c r="X133" s="556" t="str">
        <f t="array" ref="X133">IFERROR(IF(INDEX('Outcome Indicators - Section C'!G$30:G$121,MATCH('Print View'!$A133&amp;'Print View'!$V$81,'Outcome Indicators - Section C'!$A$30:$A$121&amp;'Outcome Indicators - Section C'!$C$30:$C$121,0))&lt;&gt;"",INDEX('Outcome Indicators - Section C'!G$30:G$121,MATCH('Print View'!$A133&amp;'Print View'!$V$81,'Outcome Indicators - Section C'!$A$30:$A$121&amp;'Outcome Indicators - Section C'!$C$30:$C$121,0)),""),"")</f>
        <v/>
      </c>
      <c r="Y133" s="558" t="str">
        <f t="array" ref="Y133">IFERROR(IF(INDEX('Outcome Indicators - Section C'!H$30:H$121,MATCH('Print View'!$A133&amp;'Print View'!$V$81,'Outcome Indicators - Section C'!$A$30:$A$121&amp;'Outcome Indicators - Section C'!$C$30:$C$121,0))&lt;&gt;"",INDEX('Outcome Indicators - Section C'!H$30:H$121,MATCH('Print View'!$A133&amp;'Print View'!$V$81,'Outcome Indicators - Section C'!$A$30:$A$121&amp;'Outcome Indicators - Section C'!$C$30:$C$121,0)),""),"")</f>
        <v/>
      </c>
      <c r="Z133" s="284" t="str">
        <f t="array" ref="Z133">IFERROR(IF(INDEX('Outcome Indicators - Section C'!D$30:D$121,MATCH('Print View'!$A133&amp;'Print View'!$Z$81,'Outcome Indicators - Section C'!$A$30:$A$121&amp;'Outcome Indicators - Section C'!$C$30:$C$121,0))&lt;&gt;"",INDEX('Outcome Indicators - Section C'!D$30:D$121,MATCH('Print View'!$A133&amp;'Print View'!$Z$81,'Outcome Indicators - Section C'!$A$30:$A$121&amp;'Outcome Indicators - Section C'!$C$30:$C$121,0)),""),"")</f>
        <v/>
      </c>
      <c r="AA133" s="554" t="str">
        <f t="array" ref="AA133">IFERROR(IF(INDEX('Outcome Indicators - Section C'!F$30:F$121,MATCH('Print View'!$A133&amp;'Print View'!$Z$81,'Outcome Indicators - Section C'!$A$30:$A$121&amp;'Outcome Indicators - Section C'!$C$30:$C$121,0))&lt;&gt;"",INDEX('Outcome Indicators - Section C'!F$30:F$121,MATCH('Print View'!$A133&amp;'Print View'!$Z$81,'Outcome Indicators - Section C'!$A$30:$A$121&amp;'Outcome Indicators - Section C'!$C$30:$C$121,0)),""),"")</f>
        <v/>
      </c>
      <c r="AB133" s="556" t="str">
        <f t="array" ref="AB133">IFERROR(IF(INDEX('Outcome Indicators - Section C'!G$30:G$121,MATCH('Print View'!$A133&amp;'Print View'!$Z$81,'Outcome Indicators - Section C'!$A$30:$A$121&amp;'Outcome Indicators - Section C'!$C$30:$C$121,0))&lt;&gt;"",INDEX('Outcome Indicators - Section C'!G$30:G$121,MATCH('Print View'!$A133&amp;'Print View'!$Z$81,'Outcome Indicators - Section C'!$A$30:$A$121&amp;'Outcome Indicators - Section C'!$C$30:$C$121,0)),""),"")</f>
        <v/>
      </c>
      <c r="AC133" s="558" t="str">
        <f t="array" ref="AC133">IFERROR(IF(INDEX('Outcome Indicators - Section C'!H$30:H$121,MATCH('Print View'!$A133&amp;'Print View'!$Z$81,'Outcome Indicators - Section C'!$A$30:$A$121&amp;'Outcome Indicators - Section C'!$C$30:$C$121,0))&lt;&gt;"",INDEX('Outcome Indicators - Section C'!H$30:H$121,MATCH('Print View'!$A133&amp;'Print View'!$Z$81,'Outcome Indicators - Section C'!$A$30:$A$121&amp;'Outcome Indicators - Section C'!$C$30:$C$121,0)),""),"")</f>
        <v/>
      </c>
      <c r="AD133" s="276"/>
      <c r="AE133" s="256"/>
      <c r="AF133" s="256"/>
      <c r="AG133" s="256"/>
      <c r="AH133" s="256"/>
      <c r="AI133" s="267"/>
      <c r="AJ133" s="571" t="s">
        <v>287</v>
      </c>
    </row>
    <row r="134" spans="1:36" s="229" customFormat="1" x14ac:dyDescent="0.3">
      <c r="A134" s="549"/>
      <c r="B134" s="573"/>
      <c r="C134" s="573"/>
      <c r="D134" s="573"/>
      <c r="E134" s="573"/>
      <c r="F134" s="573"/>
      <c r="G134" s="573"/>
      <c r="H134" s="551"/>
      <c r="I134" s="559"/>
      <c r="J134" s="285" t="str">
        <f t="array" ref="J134">IFERROR(IF(INDEX('Outcome Indicators - Section C'!E$30:E$121,MATCH('Print View'!$A133&amp;'Print View'!$J$81,'Outcome Indicators - Section C'!$A$30:$A$121&amp;'Outcome Indicators - Section C'!$C$30:$C$121,0))&lt;&gt;"",INDEX('Outcome Indicators - Section C'!E$30:E$121,MATCH('Print View'!$A133&amp;'Print View'!$J$81,'Outcome Indicators - Section C'!$A$30:$A$121&amp;'Outcome Indicators - Section C'!$C$30:$C$121,0)),""),"")</f>
        <v/>
      </c>
      <c r="K134" s="555"/>
      <c r="L134" s="557"/>
      <c r="M134" s="559"/>
      <c r="N134" s="285" t="str">
        <f t="array" ref="N134">IFERROR(IF(INDEX('Outcome Indicators - Section C'!E$30:E$121,MATCH('Print View'!$A133&amp;'Print View'!$N$81,'Outcome Indicators - Section C'!$A$30:$A$121&amp;'Outcome Indicators - Section C'!$C$30:$C$121,0))&lt;&gt;"",INDEX('Outcome Indicators - Section C'!E$30:E$121,MATCH('Print View'!$A133&amp;'Print View'!$N$81,'Outcome Indicators - Section C'!$A$30:$A$121&amp;'Outcome Indicators - Section C'!$C$30:$C$121,0)),""),"")</f>
        <v/>
      </c>
      <c r="O134" s="555"/>
      <c r="P134" s="557"/>
      <c r="Q134" s="559"/>
      <c r="R134" s="285" t="str">
        <f t="array" ref="R134">IFERROR(IF(INDEX('Outcome Indicators - Section C'!E$30:E$121,MATCH('Print View'!$A133&amp;'Print View'!$R$81,'Outcome Indicators - Section C'!$A$30:$A$121&amp;'Outcome Indicators - Section C'!$C$30:$C$121,0))&lt;&gt;"",INDEX('Outcome Indicators - Section C'!E$30:E$121,MATCH('Print View'!$A133&amp;'Print View'!$R$81,'Outcome Indicators - Section C'!$A$30:$A$121&amp;'Outcome Indicators - Section C'!$C$30:$C$121,0)),""),"")</f>
        <v/>
      </c>
      <c r="S134" s="555"/>
      <c r="T134" s="557"/>
      <c r="U134" s="559"/>
      <c r="V134" s="285" t="str">
        <f t="array" ref="V134">IFERROR(IF(INDEX('Outcome Indicators - Section C'!E$30:E$121,MATCH('Print View'!$A133&amp;'Print View'!$V$81,'Outcome Indicators - Section C'!$A$30:$A$121&amp;'Outcome Indicators - Section C'!$C$30:$C$121,0))&lt;&gt;"",INDEX('Outcome Indicators - Section C'!E$30:E$121,MATCH('Print View'!$A133&amp;'Print View'!$V$81,'Outcome Indicators - Section C'!$A$30:$A$121&amp;'Outcome Indicators - Section C'!$C$30:$C$121,0)),""),"")</f>
        <v/>
      </c>
      <c r="W134" s="555"/>
      <c r="X134" s="557"/>
      <c r="Y134" s="559"/>
      <c r="Z134" s="285" t="str">
        <f t="array" ref="Z134">IFERROR(IF(INDEX('Outcome Indicators - Section C'!E$30:E$121,MATCH('Print View'!$A133&amp;'Print View'!$Z$81,'Outcome Indicators - Section C'!$A$30:$A$121&amp;'Outcome Indicators - Section C'!$C$30:$C$121,0))&lt;&gt;"",INDEX('Outcome Indicators - Section C'!E$30:E$121,MATCH('Print View'!$A133&amp;'Print View'!$Z$81,'Outcome Indicators - Section C'!$A$30:$A$121&amp;'Outcome Indicators - Section C'!$C$30:$C$121,0)),""),"")</f>
        <v/>
      </c>
      <c r="AA134" s="555"/>
      <c r="AB134" s="557"/>
      <c r="AC134" s="559"/>
      <c r="AD134" s="277"/>
      <c r="AE134" s="258"/>
      <c r="AF134" s="258"/>
      <c r="AG134" s="258"/>
      <c r="AH134" s="258"/>
      <c r="AI134" s="267"/>
      <c r="AJ134" s="571" t="s">
        <v>287</v>
      </c>
    </row>
    <row r="135" spans="1:36" s="229" customFormat="1" ht="28.8" x14ac:dyDescent="0.55000000000000004">
      <c r="A135" s="560">
        <v>8</v>
      </c>
      <c r="B135" s="564" t="str">
        <f>IFERROR(IF(INDEX('Outcome Indicators - Section C'!B$10:B$26,MATCH('Print View'!$A135,'Outcome Indicators - Section C'!$A$10:$A$26,0))&lt;&gt;"",INDEX('Outcome Indicators - Section C'!B$10:B$26,MATCH('Print View'!$A135,'Outcome Indicators - Section C'!$A$10:$A$26,0)),""),"")</f>
        <v/>
      </c>
      <c r="C135" s="564" t="str">
        <f>IFERROR(IF(INDEX('Outcome Indicators - Section C'!C$10:C$26,MATCH('Print View'!$A135,'Outcome Indicators - Section C'!$A$10:$A$26,0))&lt;&gt;"",INDEX('Outcome Indicators - Section C'!C$10:C$26,MATCH('Print View'!$A135,'Outcome Indicators - Section C'!$A$10:$A$26,0)),""),"")</f>
        <v/>
      </c>
      <c r="D135" s="564" t="str">
        <f>IFERROR(IF(INDEX('Outcome Indicators - Section C'!D$10:D$26,MATCH('Print View'!$A135,'Outcome Indicators - Section C'!$A$10:$A$26,0))&lt;&gt;"",INDEX('Outcome Indicators - Section C'!D$10:D$26,MATCH('Print View'!$A135,'Outcome Indicators - Section C'!$A$10:$A$26,0)),""),"")</f>
        <v/>
      </c>
      <c r="E135" s="564" t="str">
        <f>IFERROR(IF(INDEX('Outcome Indicators - Section C'!E$10:E$26,MATCH('Print View'!$A135,'Outcome Indicators - Section C'!$A$10:$A$26,0))&lt;&gt;"",INDEX('Outcome Indicators - Section C'!E$10:E$26,MATCH('Print View'!$A135,'Outcome Indicators - Section C'!$A$10:$A$26,0)),""),"")</f>
        <v/>
      </c>
      <c r="F135" s="564" t="str">
        <f>IFERROR(IF(INDEX('Outcome Indicators - Section C'!F$10:F$26,MATCH('Print View'!$A135,'Outcome Indicators - Section C'!$A$10:$A$26,0))&lt;&gt;"",INDEX('Outcome Indicators - Section C'!F$10:F$26,MATCH('Print View'!$A135,'Outcome Indicators - Section C'!$A$10:$A$26,0)),""),"")</f>
        <v/>
      </c>
      <c r="G135" s="564" t="str">
        <f>IFERROR(IF(INDEX('Outcome Indicators - Section C'!G$10:G$26,MATCH('Print View'!$A135,'Outcome Indicators - Section C'!$A$10:$A$26,0))&lt;&gt;"",INDEX('Outcome Indicators - Section C'!G$10:G$26,MATCH('Print View'!$A135,'Outcome Indicators - Section C'!$A$10:$A$26,0)),""),"")</f>
        <v/>
      </c>
      <c r="H135" s="564" t="str">
        <f>IFERROR(IF(INDEX('Outcome Indicators - Section C'!H$10:H$26,MATCH('Print View'!$A135,'Outcome Indicators - Section C'!$A$10:$A$26,0))&lt;&gt;"",INDEX('Outcome Indicators - Section C'!H$10:H$26,MATCH('Print View'!$A135,'Outcome Indicators - Section C'!$A$10:$A$26,0)),""),"")</f>
        <v/>
      </c>
      <c r="I135" s="566">
        <f>IFERROR(IF(INDEX('Outcome Indicators - Section C'!A$10:A$26,MATCH('Print View'!$A135,'Outcome Indicators - Section C'!$A$10:$A$26,0))&lt;&gt;"",INDEX('Outcome Indicators - Section C'!A$10:A$26,MATCH('Print View'!$A135,'Outcome Indicators - Section C'!$A$10:$A$26,0)),""),"")</f>
        <v>8</v>
      </c>
      <c r="J135" s="311" t="str">
        <f t="array" ref="J135">IFERROR(IF(INDEX('Outcome Indicators - Section C'!D$30:D$121,MATCH('Print View'!$A135&amp;'Print View'!$J$81,'Outcome Indicators - Section C'!$A$30:$A$121&amp;'Outcome Indicators - Section C'!$C$30:$C$121,0))&lt;&gt;"",INDEX('Outcome Indicators - Section C'!D$30:D$121,MATCH('Print View'!$A135&amp;'Print View'!$J$81,'Outcome Indicators - Section C'!$A$30:$A$121&amp;'Outcome Indicators - Section C'!$C$30:$C$121,0)),""),"")</f>
        <v/>
      </c>
      <c r="K135" s="543" t="str">
        <f t="array" ref="K135">IFERROR(IF(INDEX('Outcome Indicators - Section C'!F$30:F$121,MATCH('Print View'!$A135&amp;'Print View'!$J$81,'Outcome Indicators - Section C'!$A$30:$A$121&amp;'Outcome Indicators - Section C'!$C$30:$C$121,0))&lt;&gt;"",INDEX('Outcome Indicators - Section C'!F$30:F$121,MATCH('Print View'!$A135&amp;'Print View'!$J$81,'Outcome Indicators - Section C'!$A$30:$A$121&amp;'Outcome Indicators - Section C'!$C$30:$C$121,0)),""),"")</f>
        <v/>
      </c>
      <c r="L135" s="545" t="str">
        <f t="array" ref="L135">IFERROR(IF(INDEX('Outcome Indicators - Section C'!G$30:G$121,MATCH('Print View'!$A135&amp;'Print View'!$J$81,'Outcome Indicators - Section C'!$A$30:$A$121&amp;'Outcome Indicators - Section C'!$C$30:$C$121,0))&lt;&gt;"",INDEX('Outcome Indicators - Section C'!G$30:G$121,MATCH('Print View'!$A135&amp;'Print View'!$J$81,'Outcome Indicators - Section C'!$A$30:$A$121&amp;'Outcome Indicators - Section C'!$C$30:$C$121,0)),""),"")</f>
        <v/>
      </c>
      <c r="M135" s="541" t="str">
        <f t="array" ref="M135">IFERROR(IF(INDEX('Outcome Indicators - Section C'!H$30:H$121,MATCH('Print View'!$A135&amp;'Print View'!$J$81,'Outcome Indicators - Section C'!$A$30:$A$121&amp;'Outcome Indicators - Section C'!$C$30:$C$121,0))&lt;&gt;"",INDEX('Outcome Indicators - Section C'!H$30:H$121,MATCH('Print View'!$A135&amp;'Print View'!$J$81,'Outcome Indicators - Section C'!$A$30:$A$121&amp;'Outcome Indicators - Section C'!$C$30:$C$121,0)),""),"")</f>
        <v/>
      </c>
      <c r="N135" s="311" t="str">
        <f t="array" ref="N135">IFERROR(IF(INDEX('Outcome Indicators - Section C'!D$30:D$121,MATCH('Print View'!$A135&amp;'Print View'!$N$81,'Outcome Indicators - Section C'!$A$30:$A$121&amp;'Outcome Indicators - Section C'!$C$30:$C$121,0))&lt;&gt;"",INDEX('Outcome Indicators - Section C'!D$30:D$121,MATCH('Print View'!$A135&amp;'Print View'!$N$81,'Outcome Indicators - Section C'!$A$30:$A$121&amp;'Outcome Indicators - Section C'!$C$30:$C$121,0)),""),"")</f>
        <v/>
      </c>
      <c r="O135" s="543" t="str">
        <f t="array" ref="O135">IFERROR(IF(INDEX('Outcome Indicators - Section C'!F$30:F$121,MATCH('Print View'!$A135&amp;'Print View'!$N$81,'Outcome Indicators - Section C'!$A$30:$A$121&amp;'Outcome Indicators - Section C'!$C$30:$C$121,0))&lt;&gt;"",INDEX('Outcome Indicators - Section C'!F$30:F$121,MATCH('Print View'!$A135&amp;'Print View'!$N$81,'Outcome Indicators - Section C'!$A$30:$A$121&amp;'Outcome Indicators - Section C'!$C$30:$C$121,0)),""),"")</f>
        <v/>
      </c>
      <c r="P135" s="545" t="str">
        <f t="array" ref="P135">IFERROR(IF(INDEX('Outcome Indicators - Section C'!G$30:G$121,MATCH('Print View'!$A135&amp;'Print View'!$N$81,'Outcome Indicators - Section C'!$A$30:$A$121&amp;'Outcome Indicators - Section C'!$C$30:$C$121,0))&lt;&gt;"",INDEX('Outcome Indicators - Section C'!G$30:G$121,MATCH('Print View'!$A135&amp;'Print View'!$N$81,'Outcome Indicators - Section C'!$A$30:$A$121&amp;'Outcome Indicators - Section C'!$C$30:$C$121,0)),""),"")</f>
        <v/>
      </c>
      <c r="Q135" s="541" t="str">
        <f t="array" ref="Q135">IFERROR(IF(INDEX('Outcome Indicators - Section C'!H$30:H$121,MATCH('Print View'!$A135&amp;'Print View'!$N$81,'Outcome Indicators - Section C'!$A$30:$A$121&amp;'Outcome Indicators - Section C'!$C$30:$C$121,0))&lt;&gt;"",INDEX('Outcome Indicators - Section C'!H$30:H$121,MATCH('Print View'!$A135&amp;'Print View'!$N$81,'Outcome Indicators - Section C'!$A$30:$A$121&amp;'Outcome Indicators - Section C'!$C$30:$C$121,0)),""),"")</f>
        <v/>
      </c>
      <c r="R135" s="311" t="str">
        <f t="array" ref="R135">IFERROR(IF(INDEX('Outcome Indicators - Section C'!D$30:D$121,MATCH('Print View'!$A135&amp;'Print View'!$R$81,'Outcome Indicators - Section C'!$A$30:$A$121&amp;'Outcome Indicators - Section C'!$C$30:$C$121,0))&lt;&gt;"",INDEX('Outcome Indicators - Section C'!D$30:D$121,MATCH('Print View'!$A135&amp;'Print View'!$R$81,'Outcome Indicators - Section C'!$A$30:$A$121&amp;'Outcome Indicators - Section C'!$C$30:$C$121,0)),""),"")</f>
        <v/>
      </c>
      <c r="S135" s="543" t="str">
        <f t="array" ref="S135">IFERROR(IF(INDEX('Outcome Indicators - Section C'!F$30:F$121,MATCH('Print View'!$A135&amp;'Print View'!$R$81,'Outcome Indicators - Section C'!$A$30:$A$121&amp;'Outcome Indicators - Section C'!$C$30:$C$121,0))&lt;&gt;"",INDEX('Outcome Indicators - Section C'!F$30:F$121,MATCH('Print View'!$A135&amp;'Print View'!$R$81,'Outcome Indicators - Section C'!$A$30:$A$121&amp;'Outcome Indicators - Section C'!$C$30:$C$121,0)),""),"")</f>
        <v/>
      </c>
      <c r="T135" s="545" t="str">
        <f t="array" ref="T135">IFERROR(IF(INDEX('Outcome Indicators - Section C'!G$30:G$121,MATCH('Print View'!$A135&amp;'Print View'!$R$81,'Outcome Indicators - Section C'!$A$30:$A$121&amp;'Outcome Indicators - Section C'!$C$30:$C$121,0))&lt;&gt;"",INDEX('Outcome Indicators - Section C'!G$30:G$121,MATCH('Print View'!$A135&amp;'Print View'!$R$81,'Outcome Indicators - Section C'!$A$30:$A$121&amp;'Outcome Indicators - Section C'!$C$30:$C$121,0)),""),"")</f>
        <v/>
      </c>
      <c r="U135" s="541" t="str">
        <f t="array" ref="U135">IFERROR(IF(INDEX('Outcome Indicators - Section C'!H$30:H$121,MATCH('Print View'!$A135&amp;'Print View'!$R$81,'Outcome Indicators - Section C'!$A$30:$A$121&amp;'Outcome Indicators - Section C'!$C$30:$C$121,0))&lt;&gt;"",INDEX('Outcome Indicators - Section C'!H$30:H$121,MATCH('Print View'!$A135&amp;'Print View'!$R$81,'Outcome Indicators - Section C'!$A$30:$A$121&amp;'Outcome Indicators - Section C'!$C$30:$C$121,0)),""),"")</f>
        <v/>
      </c>
      <c r="V135" s="311" t="str">
        <f t="array" ref="V135">IFERROR(IF(INDEX('Outcome Indicators - Section C'!D$30:D$121,MATCH('Print View'!$A135&amp;'Print View'!$V$81,'Outcome Indicators - Section C'!$A$30:$A$121&amp;'Outcome Indicators - Section C'!$C$30:$C$121,0))&lt;&gt;"",INDEX('Outcome Indicators - Section C'!D$30:D$121,MATCH('Print View'!$A135&amp;'Print View'!$V$81,'Outcome Indicators - Section C'!$A$30:$A$121&amp;'Outcome Indicators - Section C'!$C$30:$C$121,0)),""),"")</f>
        <v/>
      </c>
      <c r="W135" s="543" t="str">
        <f t="array" ref="W135">IFERROR(IF(INDEX('Outcome Indicators - Section C'!F$30:F$121,MATCH('Print View'!$A135&amp;'Print View'!$V$81,'Outcome Indicators - Section C'!$A$30:$A$121&amp;'Outcome Indicators - Section C'!$C$30:$C$121,0))&lt;&gt;"",INDEX('Outcome Indicators - Section C'!F$30:F$121,MATCH('Print View'!$A135&amp;'Print View'!$V$81,'Outcome Indicators - Section C'!$A$30:$A$121&amp;'Outcome Indicators - Section C'!$C$30:$C$121,0)),""),"")</f>
        <v/>
      </c>
      <c r="X135" s="545" t="str">
        <f t="array" ref="X135">IFERROR(IF(INDEX('Outcome Indicators - Section C'!G$30:G$121,MATCH('Print View'!$A135&amp;'Print View'!$V$81,'Outcome Indicators - Section C'!$A$30:$A$121&amp;'Outcome Indicators - Section C'!$C$30:$C$121,0))&lt;&gt;"",INDEX('Outcome Indicators - Section C'!G$30:G$121,MATCH('Print View'!$A135&amp;'Print View'!$V$81,'Outcome Indicators - Section C'!$A$30:$A$121&amp;'Outcome Indicators - Section C'!$C$30:$C$121,0)),""),"")</f>
        <v/>
      </c>
      <c r="Y135" s="541" t="str">
        <f t="array" ref="Y135">IFERROR(IF(INDEX('Outcome Indicators - Section C'!H$30:H$121,MATCH('Print View'!$A135&amp;'Print View'!$V$81,'Outcome Indicators - Section C'!$A$30:$A$121&amp;'Outcome Indicators - Section C'!$C$30:$C$121,0))&lt;&gt;"",INDEX('Outcome Indicators - Section C'!H$30:H$121,MATCH('Print View'!$A135&amp;'Print View'!$V$81,'Outcome Indicators - Section C'!$A$30:$A$121&amp;'Outcome Indicators - Section C'!$C$30:$C$121,0)),""),"")</f>
        <v/>
      </c>
      <c r="Z135" s="311" t="str">
        <f t="array" ref="Z135">IFERROR(IF(INDEX('Outcome Indicators - Section C'!D$30:D$121,MATCH('Print View'!$A135&amp;'Print View'!$Z$81,'Outcome Indicators - Section C'!$A$30:$A$121&amp;'Outcome Indicators - Section C'!$C$30:$C$121,0))&lt;&gt;"",INDEX('Outcome Indicators - Section C'!D$30:D$121,MATCH('Print View'!$A135&amp;'Print View'!$Z$81,'Outcome Indicators - Section C'!$A$30:$A$121&amp;'Outcome Indicators - Section C'!$C$30:$C$121,0)),""),"")</f>
        <v/>
      </c>
      <c r="AA135" s="543" t="str">
        <f t="array" ref="AA135">IFERROR(IF(INDEX('Outcome Indicators - Section C'!F$30:F$121,MATCH('Print View'!$A135&amp;'Print View'!$Z$81,'Outcome Indicators - Section C'!$A$30:$A$121&amp;'Outcome Indicators - Section C'!$C$30:$C$121,0))&lt;&gt;"",INDEX('Outcome Indicators - Section C'!F$30:F$121,MATCH('Print View'!$A135&amp;'Print View'!$Z$81,'Outcome Indicators - Section C'!$A$30:$A$121&amp;'Outcome Indicators - Section C'!$C$30:$C$121,0)),""),"")</f>
        <v/>
      </c>
      <c r="AB135" s="545" t="str">
        <f t="array" ref="AB135">IFERROR(IF(INDEX('Outcome Indicators - Section C'!G$30:G$121,MATCH('Print View'!$A135&amp;'Print View'!$Z$81,'Outcome Indicators - Section C'!$A$30:$A$121&amp;'Outcome Indicators - Section C'!$C$30:$C$121,0))&lt;&gt;"",INDEX('Outcome Indicators - Section C'!G$30:G$121,MATCH('Print View'!$A135&amp;'Print View'!$Z$81,'Outcome Indicators - Section C'!$A$30:$A$121&amp;'Outcome Indicators - Section C'!$C$30:$C$121,0)),""),"")</f>
        <v/>
      </c>
      <c r="AC135" s="541" t="str">
        <f t="array" ref="AC135">IFERROR(IF(INDEX('Outcome Indicators - Section C'!H$30:H$121,MATCH('Print View'!$A135&amp;'Print View'!$Z$81,'Outcome Indicators - Section C'!$A$30:$A$121&amp;'Outcome Indicators - Section C'!$C$30:$C$121,0))&lt;&gt;"",INDEX('Outcome Indicators - Section C'!H$30:H$121,MATCH('Print View'!$A135&amp;'Print View'!$Z$81,'Outcome Indicators - Section C'!$A$30:$A$121&amp;'Outcome Indicators - Section C'!$C$30:$C$121,0)),""),"")</f>
        <v/>
      </c>
      <c r="AD135" s="278"/>
      <c r="AE135" s="260"/>
      <c r="AF135" s="260"/>
      <c r="AG135" s="260"/>
      <c r="AH135" s="260"/>
      <c r="AI135" s="260"/>
      <c r="AJ135" s="261" t="s">
        <v>287</v>
      </c>
    </row>
    <row r="136" spans="1:36" s="229" customFormat="1" x14ac:dyDescent="0.3">
      <c r="A136" s="560"/>
      <c r="B136" s="565"/>
      <c r="C136" s="565"/>
      <c r="D136" s="565"/>
      <c r="E136" s="565"/>
      <c r="F136" s="565"/>
      <c r="G136" s="565"/>
      <c r="H136" s="565"/>
      <c r="I136" s="567"/>
      <c r="J136" s="312" t="str">
        <f t="array" ref="J136">IFERROR(IF(INDEX('Outcome Indicators - Section C'!E$30:E$121,MATCH('Print View'!$A135&amp;'Print View'!$J$81,'Outcome Indicators - Section C'!$A$30:$A$121&amp;'Outcome Indicators - Section C'!$C$30:$C$121,0))&lt;&gt;"",INDEX('Outcome Indicators - Section C'!E$30:E$121,MATCH('Print View'!$A135&amp;'Print View'!$J$81,'Outcome Indicators - Section C'!$A$30:$A$121&amp;'Outcome Indicators - Section C'!$C$30:$C$121,0)),""),"")</f>
        <v/>
      </c>
      <c r="K136" s="568"/>
      <c r="L136" s="569"/>
      <c r="M136" s="570"/>
      <c r="N136" s="312" t="str">
        <f t="array" ref="N136">IFERROR(IF(INDEX('Outcome Indicators - Section C'!E$30:E$121,MATCH('Print View'!$A135&amp;'Print View'!$N$81,'Outcome Indicators - Section C'!$A$30:$A$121&amp;'Outcome Indicators - Section C'!$C$30:$C$121,0))&lt;&gt;"",INDEX('Outcome Indicators - Section C'!E$30:E$121,MATCH('Print View'!$A135&amp;'Print View'!$N$81,'Outcome Indicators - Section C'!$A$30:$A$121&amp;'Outcome Indicators - Section C'!$C$30:$C$121,0)),""),"")</f>
        <v/>
      </c>
      <c r="O136" s="568"/>
      <c r="P136" s="569"/>
      <c r="Q136" s="570"/>
      <c r="R136" s="312" t="str">
        <f t="array" ref="R136">IFERROR(IF(INDEX('Outcome Indicators - Section C'!E$30:E$121,MATCH('Print View'!$A135&amp;'Print View'!$R$81,'Outcome Indicators - Section C'!$A$30:$A$121&amp;'Outcome Indicators - Section C'!$C$30:$C$121,0))&lt;&gt;"",INDEX('Outcome Indicators - Section C'!E$30:E$121,MATCH('Print View'!$A135&amp;'Print View'!$R$81,'Outcome Indicators - Section C'!$A$30:$A$121&amp;'Outcome Indicators - Section C'!$C$30:$C$121,0)),""),"")</f>
        <v/>
      </c>
      <c r="S136" s="568"/>
      <c r="T136" s="569"/>
      <c r="U136" s="570"/>
      <c r="V136" s="312" t="str">
        <f t="array" ref="V136">IFERROR(IF(INDEX('Outcome Indicators - Section C'!E$30:E$121,MATCH('Print View'!$A135&amp;'Print View'!$V$81,'Outcome Indicators - Section C'!$A$30:$A$121&amp;'Outcome Indicators - Section C'!$C$30:$C$121,0))&lt;&gt;"",INDEX('Outcome Indicators - Section C'!E$30:E$121,MATCH('Print View'!$A135&amp;'Print View'!$V$81,'Outcome Indicators - Section C'!$A$30:$A$121&amp;'Outcome Indicators - Section C'!$C$30:$C$121,0)),""),"")</f>
        <v/>
      </c>
      <c r="W136" s="568"/>
      <c r="X136" s="569"/>
      <c r="Y136" s="570"/>
      <c r="Z136" s="312" t="str">
        <f t="array" ref="Z136">IFERROR(IF(INDEX('Outcome Indicators - Section C'!E$30:E$121,MATCH('Print View'!$A135&amp;'Print View'!$Z$81,'Outcome Indicators - Section C'!$A$30:$A$121&amp;'Outcome Indicators - Section C'!$C$30:$C$121,0))&lt;&gt;"",INDEX('Outcome Indicators - Section C'!E$30:E$121,MATCH('Print View'!$A135&amp;'Print View'!$Z$81,'Outcome Indicators - Section C'!$A$30:$A$121&amp;'Outcome Indicators - Section C'!$C$30:$C$121,0)),""),"")</f>
        <v/>
      </c>
      <c r="AA136" s="568"/>
      <c r="AB136" s="569"/>
      <c r="AC136" s="570"/>
      <c r="AD136" s="279"/>
      <c r="AE136" s="262"/>
      <c r="AF136" s="262"/>
      <c r="AG136" s="262"/>
      <c r="AH136" s="262"/>
      <c r="AI136" s="262"/>
      <c r="AJ136" s="263" t="s">
        <v>287</v>
      </c>
    </row>
    <row r="137" spans="1:36" s="229" customFormat="1" ht="28.8" x14ac:dyDescent="0.55000000000000004">
      <c r="A137" s="549">
        <v>9</v>
      </c>
      <c r="B137" s="572" t="str">
        <f>IFERROR(IF(INDEX('Outcome Indicators - Section C'!B$10:B$26,MATCH('Print View'!$A137,'Outcome Indicators - Section C'!$A$10:$A$26,0))&lt;&gt;"",INDEX('Outcome Indicators - Section C'!B$10:B$26,MATCH('Print View'!$A137,'Outcome Indicators - Section C'!$A$10:$A$26,0)),""),"")</f>
        <v/>
      </c>
      <c r="C137" s="572" t="str">
        <f>IFERROR(IF(INDEX('Outcome Indicators - Section C'!C$10:C$26,MATCH('Print View'!$A137,'Outcome Indicators - Section C'!$A$10:$A$26,0))&lt;&gt;"",INDEX('Outcome Indicators - Section C'!C$10:C$26,MATCH('Print View'!$A137,'Outcome Indicators - Section C'!$A$10:$A$26,0)),""),"")</f>
        <v/>
      </c>
      <c r="D137" s="572" t="str">
        <f>IFERROR(IF(INDEX('Outcome Indicators - Section C'!D$10:D$26,MATCH('Print View'!$A137,'Outcome Indicators - Section C'!$A$10:$A$26,0))&lt;&gt;"",INDEX('Outcome Indicators - Section C'!D$10:D$26,MATCH('Print View'!$A137,'Outcome Indicators - Section C'!$A$10:$A$26,0)),""),"")</f>
        <v/>
      </c>
      <c r="E137" s="572" t="str">
        <f>IFERROR(IF(INDEX('Outcome Indicators - Section C'!E$10:E$26,MATCH('Print View'!$A137,'Outcome Indicators - Section C'!$A$10:$A$26,0))&lt;&gt;"",INDEX('Outcome Indicators - Section C'!E$10:E$26,MATCH('Print View'!$A137,'Outcome Indicators - Section C'!$A$10:$A$26,0)),""),"")</f>
        <v/>
      </c>
      <c r="F137" s="572" t="str">
        <f>IFERROR(IF(INDEX('Outcome Indicators - Section C'!F$10:F$26,MATCH('Print View'!$A137,'Outcome Indicators - Section C'!$A$10:$A$26,0))&lt;&gt;"",INDEX('Outcome Indicators - Section C'!F$10:F$26,MATCH('Print View'!$A137,'Outcome Indicators - Section C'!$A$10:$A$26,0)),""),"")</f>
        <v/>
      </c>
      <c r="G137" s="572" t="str">
        <f>IFERROR(IF(INDEX('Outcome Indicators - Section C'!G$10:G$26,MATCH('Print View'!$A137,'Outcome Indicators - Section C'!$A$10:$A$26,0))&lt;&gt;"",INDEX('Outcome Indicators - Section C'!G$10:G$26,MATCH('Print View'!$A137,'Outcome Indicators - Section C'!$A$10:$A$26,0)),""),"")</f>
        <v/>
      </c>
      <c r="H137" s="550" t="str">
        <f>IFERROR(IF(INDEX('Outcome Indicators - Section C'!H$10:H$26,MATCH('Print View'!$A137,'Outcome Indicators - Section C'!$A$10:$A$26,0))&lt;&gt;"",INDEX('Outcome Indicators - Section C'!H$10:H$26,MATCH('Print View'!$A137,'Outcome Indicators - Section C'!$A$10:$A$26,0)),""),"")</f>
        <v/>
      </c>
      <c r="I137" s="558">
        <f>IFERROR(IF(INDEX('Outcome Indicators - Section C'!A$10:A$26,MATCH('Print View'!$A137,'Outcome Indicators - Section C'!$A$10:$A$26,0))&lt;&gt;"",INDEX('Outcome Indicators - Section C'!A$10:A$26,MATCH('Print View'!$A137,'Outcome Indicators - Section C'!$A$10:$A$26,0)),""),"")</f>
        <v>9</v>
      </c>
      <c r="J137" s="284" t="str">
        <f t="array" ref="J137">IFERROR(IF(INDEX('Outcome Indicators - Section C'!D$30:D$121,MATCH('Print View'!$A137&amp;'Print View'!$J$81,'Outcome Indicators - Section C'!$A$30:$A$121&amp;'Outcome Indicators - Section C'!$C$30:$C$121,0))&lt;&gt;"",INDEX('Outcome Indicators - Section C'!D$30:D$121,MATCH('Print View'!$A137&amp;'Print View'!$J$81,'Outcome Indicators - Section C'!$A$30:$A$121&amp;'Outcome Indicators - Section C'!$C$30:$C$121,0)),""),"")</f>
        <v/>
      </c>
      <c r="K137" s="554" t="str">
        <f t="array" ref="K137">IFERROR(IF(INDEX('Outcome Indicators - Section C'!F$30:F$121,MATCH('Print View'!$A137&amp;'Print View'!$J$81,'Outcome Indicators - Section C'!$A$30:$A$121&amp;'Outcome Indicators - Section C'!$C$30:$C$121,0))&lt;&gt;"",INDEX('Outcome Indicators - Section C'!F$30:F$121,MATCH('Print View'!$A137&amp;'Print View'!$J$81,'Outcome Indicators - Section C'!$A$30:$A$121&amp;'Outcome Indicators - Section C'!$C$30:$C$121,0)),""),"")</f>
        <v/>
      </c>
      <c r="L137" s="556" t="str">
        <f t="array" ref="L137">IFERROR(IF(INDEX('Outcome Indicators - Section C'!G$30:G$121,MATCH('Print View'!$A137&amp;'Print View'!$J$81,'Outcome Indicators - Section C'!$A$30:$A$121&amp;'Outcome Indicators - Section C'!$C$30:$C$121,0))&lt;&gt;"",INDEX('Outcome Indicators - Section C'!G$30:G$121,MATCH('Print View'!$A137&amp;'Print View'!$J$81,'Outcome Indicators - Section C'!$A$30:$A$121&amp;'Outcome Indicators - Section C'!$C$30:$C$121,0)),""),"")</f>
        <v/>
      </c>
      <c r="M137" s="558" t="str">
        <f t="array" ref="M137">IFERROR(IF(INDEX('Outcome Indicators - Section C'!H$30:H$121,MATCH('Print View'!$A137&amp;'Print View'!$J$81,'Outcome Indicators - Section C'!$A$30:$A$121&amp;'Outcome Indicators - Section C'!$C$30:$C$121,0))&lt;&gt;"",INDEX('Outcome Indicators - Section C'!H$30:H$121,MATCH('Print View'!$A137&amp;'Print View'!$J$81,'Outcome Indicators - Section C'!$A$30:$A$121&amp;'Outcome Indicators - Section C'!$C$30:$C$121,0)),""),"")</f>
        <v/>
      </c>
      <c r="N137" s="284" t="str">
        <f t="array" ref="N137">IFERROR(IF(INDEX('Outcome Indicators - Section C'!D$30:D$121,MATCH('Print View'!$A137&amp;'Print View'!$N$81,'Outcome Indicators - Section C'!$A$30:$A$121&amp;'Outcome Indicators - Section C'!$C$30:$C$121,0))&lt;&gt;"",INDEX('Outcome Indicators - Section C'!D$30:D$121,MATCH('Print View'!$A137&amp;'Print View'!$N$81,'Outcome Indicators - Section C'!$A$30:$A$121&amp;'Outcome Indicators - Section C'!$C$30:$C$121,0)),""),"")</f>
        <v/>
      </c>
      <c r="O137" s="554" t="str">
        <f t="array" ref="O137">IFERROR(IF(INDEX('Outcome Indicators - Section C'!F$30:F$121,MATCH('Print View'!$A137&amp;'Print View'!$N$81,'Outcome Indicators - Section C'!$A$30:$A$121&amp;'Outcome Indicators - Section C'!$C$30:$C$121,0))&lt;&gt;"",INDEX('Outcome Indicators - Section C'!F$30:F$121,MATCH('Print View'!$A137&amp;'Print View'!$N$81,'Outcome Indicators - Section C'!$A$30:$A$121&amp;'Outcome Indicators - Section C'!$C$30:$C$121,0)),""),"")</f>
        <v/>
      </c>
      <c r="P137" s="556" t="str">
        <f t="array" ref="P137">IFERROR(IF(INDEX('Outcome Indicators - Section C'!G$30:G$121,MATCH('Print View'!$A137&amp;'Print View'!$N$81,'Outcome Indicators - Section C'!$A$30:$A$121&amp;'Outcome Indicators - Section C'!$C$30:$C$121,0))&lt;&gt;"",INDEX('Outcome Indicators - Section C'!G$30:G$121,MATCH('Print View'!$A137&amp;'Print View'!$N$81,'Outcome Indicators - Section C'!$A$30:$A$121&amp;'Outcome Indicators - Section C'!$C$30:$C$121,0)),""),"")</f>
        <v/>
      </c>
      <c r="Q137" s="558" t="str">
        <f t="array" ref="Q137">IFERROR(IF(INDEX('Outcome Indicators - Section C'!H$30:H$121,MATCH('Print View'!$A137&amp;'Print View'!$N$81,'Outcome Indicators - Section C'!$A$30:$A$121&amp;'Outcome Indicators - Section C'!$C$30:$C$121,0))&lt;&gt;"",INDEX('Outcome Indicators - Section C'!H$30:H$121,MATCH('Print View'!$A137&amp;'Print View'!$N$81,'Outcome Indicators - Section C'!$A$30:$A$121&amp;'Outcome Indicators - Section C'!$C$30:$C$121,0)),""),"")</f>
        <v/>
      </c>
      <c r="R137" s="284" t="str">
        <f t="array" ref="R137">IFERROR(IF(INDEX('Outcome Indicators - Section C'!D$30:D$121,MATCH('Print View'!$A137&amp;'Print View'!$R$81,'Outcome Indicators - Section C'!$A$30:$A$121&amp;'Outcome Indicators - Section C'!$C$30:$C$121,0))&lt;&gt;"",INDEX('Outcome Indicators - Section C'!D$30:D$121,MATCH('Print View'!$A137&amp;'Print View'!$R$81,'Outcome Indicators - Section C'!$A$30:$A$121&amp;'Outcome Indicators - Section C'!$C$30:$C$121,0)),""),"")</f>
        <v/>
      </c>
      <c r="S137" s="554" t="str">
        <f t="array" ref="S137">IFERROR(IF(INDEX('Outcome Indicators - Section C'!F$30:F$121,MATCH('Print View'!$A137&amp;'Print View'!$R$81,'Outcome Indicators - Section C'!$A$30:$A$121&amp;'Outcome Indicators - Section C'!$C$30:$C$121,0))&lt;&gt;"",INDEX('Outcome Indicators - Section C'!F$30:F$121,MATCH('Print View'!$A137&amp;'Print View'!$R$81,'Outcome Indicators - Section C'!$A$30:$A$121&amp;'Outcome Indicators - Section C'!$C$30:$C$121,0)),""),"")</f>
        <v/>
      </c>
      <c r="T137" s="556" t="str">
        <f t="array" ref="T137">IFERROR(IF(INDEX('Outcome Indicators - Section C'!G$30:G$121,MATCH('Print View'!$A137&amp;'Print View'!$R$81,'Outcome Indicators - Section C'!$A$30:$A$121&amp;'Outcome Indicators - Section C'!$C$30:$C$121,0))&lt;&gt;"",INDEX('Outcome Indicators - Section C'!G$30:G$121,MATCH('Print View'!$A137&amp;'Print View'!$R$81,'Outcome Indicators - Section C'!$A$30:$A$121&amp;'Outcome Indicators - Section C'!$C$30:$C$121,0)),""),"")</f>
        <v/>
      </c>
      <c r="U137" s="558" t="str">
        <f t="array" ref="U137">IFERROR(IF(INDEX('Outcome Indicators - Section C'!H$30:H$121,MATCH('Print View'!$A137&amp;'Print View'!$R$81,'Outcome Indicators - Section C'!$A$30:$A$121&amp;'Outcome Indicators - Section C'!$C$30:$C$121,0))&lt;&gt;"",INDEX('Outcome Indicators - Section C'!H$30:H$121,MATCH('Print View'!$A137&amp;'Print View'!$R$81,'Outcome Indicators - Section C'!$A$30:$A$121&amp;'Outcome Indicators - Section C'!$C$30:$C$121,0)),""),"")</f>
        <v/>
      </c>
      <c r="V137" s="284" t="str">
        <f t="array" ref="V137">IFERROR(IF(INDEX('Outcome Indicators - Section C'!D$30:D$121,MATCH('Print View'!$A137&amp;'Print View'!$V$81,'Outcome Indicators - Section C'!$A$30:$A$121&amp;'Outcome Indicators - Section C'!$C$30:$C$121,0))&lt;&gt;"",INDEX('Outcome Indicators - Section C'!D$30:D$121,MATCH('Print View'!$A137&amp;'Print View'!$V$81,'Outcome Indicators - Section C'!$A$30:$A$121&amp;'Outcome Indicators - Section C'!$C$30:$C$121,0)),""),"")</f>
        <v/>
      </c>
      <c r="W137" s="554" t="str">
        <f t="array" ref="W137">IFERROR(IF(INDEX('Outcome Indicators - Section C'!F$30:F$121,MATCH('Print View'!$A137&amp;'Print View'!$V$81,'Outcome Indicators - Section C'!$A$30:$A$121&amp;'Outcome Indicators - Section C'!$C$30:$C$121,0))&lt;&gt;"",INDEX('Outcome Indicators - Section C'!F$30:F$121,MATCH('Print View'!$A137&amp;'Print View'!$V$81,'Outcome Indicators - Section C'!$A$30:$A$121&amp;'Outcome Indicators - Section C'!$C$30:$C$121,0)),""),"")</f>
        <v/>
      </c>
      <c r="X137" s="556" t="str">
        <f t="array" ref="X137">IFERROR(IF(INDEX('Outcome Indicators - Section C'!G$30:G$121,MATCH('Print View'!$A137&amp;'Print View'!$V$81,'Outcome Indicators - Section C'!$A$30:$A$121&amp;'Outcome Indicators - Section C'!$C$30:$C$121,0))&lt;&gt;"",INDEX('Outcome Indicators - Section C'!G$30:G$121,MATCH('Print View'!$A137&amp;'Print View'!$V$81,'Outcome Indicators - Section C'!$A$30:$A$121&amp;'Outcome Indicators - Section C'!$C$30:$C$121,0)),""),"")</f>
        <v/>
      </c>
      <c r="Y137" s="558" t="str">
        <f t="array" ref="Y137">IFERROR(IF(INDEX('Outcome Indicators - Section C'!H$30:H$121,MATCH('Print View'!$A137&amp;'Print View'!$V$81,'Outcome Indicators - Section C'!$A$30:$A$121&amp;'Outcome Indicators - Section C'!$C$30:$C$121,0))&lt;&gt;"",INDEX('Outcome Indicators - Section C'!H$30:H$121,MATCH('Print View'!$A137&amp;'Print View'!$V$81,'Outcome Indicators - Section C'!$A$30:$A$121&amp;'Outcome Indicators - Section C'!$C$30:$C$121,0)),""),"")</f>
        <v/>
      </c>
      <c r="Z137" s="284" t="str">
        <f t="array" ref="Z137">IFERROR(IF(INDEX('Outcome Indicators - Section C'!D$30:D$121,MATCH('Print View'!$A137&amp;'Print View'!$Z$81,'Outcome Indicators - Section C'!$A$30:$A$121&amp;'Outcome Indicators - Section C'!$C$30:$C$121,0))&lt;&gt;"",INDEX('Outcome Indicators - Section C'!D$30:D$121,MATCH('Print View'!$A137&amp;'Print View'!$Z$81,'Outcome Indicators - Section C'!$A$30:$A$121&amp;'Outcome Indicators - Section C'!$C$30:$C$121,0)),""),"")</f>
        <v/>
      </c>
      <c r="AA137" s="554" t="str">
        <f t="array" ref="AA137">IFERROR(IF(INDEX('Outcome Indicators - Section C'!F$30:F$121,MATCH('Print View'!$A137&amp;'Print View'!$Z$81,'Outcome Indicators - Section C'!$A$30:$A$121&amp;'Outcome Indicators - Section C'!$C$30:$C$121,0))&lt;&gt;"",INDEX('Outcome Indicators - Section C'!F$30:F$121,MATCH('Print View'!$A137&amp;'Print View'!$Z$81,'Outcome Indicators - Section C'!$A$30:$A$121&amp;'Outcome Indicators - Section C'!$C$30:$C$121,0)),""),"")</f>
        <v/>
      </c>
      <c r="AB137" s="556" t="str">
        <f t="array" ref="AB137">IFERROR(IF(INDEX('Outcome Indicators - Section C'!G$30:G$121,MATCH('Print View'!$A137&amp;'Print View'!$Z$81,'Outcome Indicators - Section C'!$A$30:$A$121&amp;'Outcome Indicators - Section C'!$C$30:$C$121,0))&lt;&gt;"",INDEX('Outcome Indicators - Section C'!G$30:G$121,MATCH('Print View'!$A137&amp;'Print View'!$Z$81,'Outcome Indicators - Section C'!$A$30:$A$121&amp;'Outcome Indicators - Section C'!$C$30:$C$121,0)),""),"")</f>
        <v/>
      </c>
      <c r="AC137" s="558" t="str">
        <f t="array" ref="AC137">IFERROR(IF(INDEX('Outcome Indicators - Section C'!H$30:H$121,MATCH('Print View'!$A137&amp;'Print View'!$Z$81,'Outcome Indicators - Section C'!$A$30:$A$121&amp;'Outcome Indicators - Section C'!$C$30:$C$121,0))&lt;&gt;"",INDEX('Outcome Indicators - Section C'!H$30:H$121,MATCH('Print View'!$A137&amp;'Print View'!$Z$81,'Outcome Indicators - Section C'!$A$30:$A$121&amp;'Outcome Indicators - Section C'!$C$30:$C$121,0)),""),"")</f>
        <v/>
      </c>
      <c r="AD137" s="276"/>
      <c r="AE137" s="256"/>
      <c r="AF137" s="256"/>
      <c r="AG137" s="256"/>
      <c r="AH137" s="256"/>
      <c r="AI137" s="267"/>
      <c r="AJ137" s="571" t="s">
        <v>287</v>
      </c>
    </row>
    <row r="138" spans="1:36" s="229" customFormat="1" ht="15.75" customHeight="1" x14ac:dyDescent="0.3">
      <c r="A138" s="549"/>
      <c r="B138" s="573"/>
      <c r="C138" s="573"/>
      <c r="D138" s="573"/>
      <c r="E138" s="573"/>
      <c r="F138" s="573"/>
      <c r="G138" s="573"/>
      <c r="H138" s="551"/>
      <c r="I138" s="559"/>
      <c r="J138" s="285" t="str">
        <f t="array" ref="J138">IFERROR(IF(INDEX('Outcome Indicators - Section C'!E$30:E$121,MATCH('Print View'!$A137&amp;'Print View'!$J$81,'Outcome Indicators - Section C'!$A$30:$A$121&amp;'Outcome Indicators - Section C'!$C$30:$C$121,0))&lt;&gt;"",INDEX('Outcome Indicators - Section C'!E$30:E$121,MATCH('Print View'!$A137&amp;'Print View'!$J$81,'Outcome Indicators - Section C'!$A$30:$A$121&amp;'Outcome Indicators - Section C'!$C$30:$C$121,0)),""),"")</f>
        <v/>
      </c>
      <c r="K138" s="555"/>
      <c r="L138" s="557"/>
      <c r="M138" s="559"/>
      <c r="N138" s="285" t="str">
        <f t="array" ref="N138">IFERROR(IF(INDEX('Outcome Indicators - Section C'!E$30:E$121,MATCH('Print View'!$A137&amp;'Print View'!$N$81,'Outcome Indicators - Section C'!$A$30:$A$121&amp;'Outcome Indicators - Section C'!$C$30:$C$121,0))&lt;&gt;"",INDEX('Outcome Indicators - Section C'!E$30:E$121,MATCH('Print View'!$A137&amp;'Print View'!$N$81,'Outcome Indicators - Section C'!$A$30:$A$121&amp;'Outcome Indicators - Section C'!$C$30:$C$121,0)),""),"")</f>
        <v/>
      </c>
      <c r="O138" s="555"/>
      <c r="P138" s="557"/>
      <c r="Q138" s="559"/>
      <c r="R138" s="285" t="str">
        <f t="array" ref="R138">IFERROR(IF(INDEX('Outcome Indicators - Section C'!E$30:E$121,MATCH('Print View'!$A137&amp;'Print View'!$R$81,'Outcome Indicators - Section C'!$A$30:$A$121&amp;'Outcome Indicators - Section C'!$C$30:$C$121,0))&lt;&gt;"",INDEX('Outcome Indicators - Section C'!E$30:E$121,MATCH('Print View'!$A137&amp;'Print View'!$R$81,'Outcome Indicators - Section C'!$A$30:$A$121&amp;'Outcome Indicators - Section C'!$C$30:$C$121,0)),""),"")</f>
        <v/>
      </c>
      <c r="S138" s="555"/>
      <c r="T138" s="557"/>
      <c r="U138" s="559"/>
      <c r="V138" s="285" t="str">
        <f t="array" ref="V138">IFERROR(IF(INDEX('Outcome Indicators - Section C'!E$30:E$121,MATCH('Print View'!$A137&amp;'Print View'!$V$81,'Outcome Indicators - Section C'!$A$30:$A$121&amp;'Outcome Indicators - Section C'!$C$30:$C$121,0))&lt;&gt;"",INDEX('Outcome Indicators - Section C'!E$30:E$121,MATCH('Print View'!$A137&amp;'Print View'!$V$81,'Outcome Indicators - Section C'!$A$30:$A$121&amp;'Outcome Indicators - Section C'!$C$30:$C$121,0)),""),"")</f>
        <v/>
      </c>
      <c r="W138" s="555"/>
      <c r="X138" s="557"/>
      <c r="Y138" s="559"/>
      <c r="Z138" s="285" t="str">
        <f t="array" ref="Z138">IFERROR(IF(INDEX('Outcome Indicators - Section C'!E$30:E$121,MATCH('Print View'!$A137&amp;'Print View'!$Z$81,'Outcome Indicators - Section C'!$A$30:$A$121&amp;'Outcome Indicators - Section C'!$C$30:$C$121,0))&lt;&gt;"",INDEX('Outcome Indicators - Section C'!E$30:E$121,MATCH('Print View'!$A137&amp;'Print View'!$Z$81,'Outcome Indicators - Section C'!$A$30:$A$121&amp;'Outcome Indicators - Section C'!$C$30:$C$121,0)),""),"")</f>
        <v/>
      </c>
      <c r="AA138" s="555"/>
      <c r="AB138" s="557"/>
      <c r="AC138" s="559"/>
      <c r="AD138" s="277"/>
      <c r="AE138" s="258"/>
      <c r="AF138" s="258"/>
      <c r="AG138" s="258"/>
      <c r="AH138" s="258"/>
      <c r="AI138" s="267"/>
      <c r="AJ138" s="571"/>
    </row>
    <row r="139" spans="1:36" s="229" customFormat="1" ht="28.8" x14ac:dyDescent="0.55000000000000004">
      <c r="A139" s="560">
        <v>10</v>
      </c>
      <c r="B139" s="564" t="str">
        <f>IFERROR(IF(INDEX('Outcome Indicators - Section C'!B$10:B$26,MATCH('Print View'!$A139,'Outcome Indicators - Section C'!$A$10:$A$26,0))&lt;&gt;"",INDEX('Outcome Indicators - Section C'!B$10:B$26,MATCH('Print View'!$A139,'Outcome Indicators - Section C'!$A$10:$A$26,0)),""),"")</f>
        <v/>
      </c>
      <c r="C139" s="564" t="str">
        <f>IFERROR(IF(INDEX('Outcome Indicators - Section C'!C$10:C$26,MATCH('Print View'!$A139,'Outcome Indicators - Section C'!$A$10:$A$26,0))&lt;&gt;"",INDEX('Outcome Indicators - Section C'!C$10:C$26,MATCH('Print View'!$A139,'Outcome Indicators - Section C'!$A$10:$A$26,0)),""),"")</f>
        <v/>
      </c>
      <c r="D139" s="564" t="str">
        <f>IFERROR(IF(INDEX('Outcome Indicators - Section C'!D$10:D$26,MATCH('Print View'!$A139,'Outcome Indicators - Section C'!$A$10:$A$26,0))&lt;&gt;"",INDEX('Outcome Indicators - Section C'!D$10:D$26,MATCH('Print View'!$A139,'Outcome Indicators - Section C'!$A$10:$A$26,0)),""),"")</f>
        <v/>
      </c>
      <c r="E139" s="564" t="str">
        <f>IFERROR(IF(INDEX('Outcome Indicators - Section C'!E$10:E$26,MATCH('Print View'!$A139,'Outcome Indicators - Section C'!$A$10:$A$26,0))&lt;&gt;"",INDEX('Outcome Indicators - Section C'!E$10:E$26,MATCH('Print View'!$A139,'Outcome Indicators - Section C'!$A$10:$A$26,0)),""),"")</f>
        <v/>
      </c>
      <c r="F139" s="564" t="str">
        <f>IFERROR(IF(INDEX('Outcome Indicators - Section C'!F$10:F$26,MATCH('Print View'!$A139,'Outcome Indicators - Section C'!$A$10:$A$26,0))&lt;&gt;"",INDEX('Outcome Indicators - Section C'!F$10:F$26,MATCH('Print View'!$A139,'Outcome Indicators - Section C'!$A$10:$A$26,0)),""),"")</f>
        <v/>
      </c>
      <c r="G139" s="564" t="str">
        <f>IFERROR(IF(INDEX('Outcome Indicators - Section C'!G$10:G$26,MATCH('Print View'!$A139,'Outcome Indicators - Section C'!$A$10:$A$26,0))&lt;&gt;"",INDEX('Outcome Indicators - Section C'!G$10:G$26,MATCH('Print View'!$A139,'Outcome Indicators - Section C'!$A$10:$A$26,0)),""),"")</f>
        <v/>
      </c>
      <c r="H139" s="564" t="str">
        <f>IFERROR(IF(INDEX('Outcome Indicators - Section C'!H$10:H$26,MATCH('Print View'!$A139,'Outcome Indicators - Section C'!$A$10:$A$26,0))&lt;&gt;"",INDEX('Outcome Indicators - Section C'!H$10:H$26,MATCH('Print View'!$A139,'Outcome Indicators - Section C'!$A$10:$A$26,0)),""),"")</f>
        <v/>
      </c>
      <c r="I139" s="566">
        <f>IFERROR(IF(INDEX('Outcome Indicators - Section C'!A$10:A$26,MATCH('Print View'!$A139,'Outcome Indicators - Section C'!$A$10:$A$26,0))&lt;&gt;"",INDEX('Outcome Indicators - Section C'!A$10:A$26,MATCH('Print View'!$A139,'Outcome Indicators - Section C'!$A$10:$A$26,0)),""),"")</f>
        <v>10</v>
      </c>
      <c r="J139" s="311" t="str">
        <f t="array" ref="J139">IFERROR(IF(INDEX('Outcome Indicators - Section C'!D$30:D$121,MATCH('Print View'!$A139&amp;'Print View'!$J$81,'Outcome Indicators - Section C'!$A$30:$A$121&amp;'Outcome Indicators - Section C'!$C$30:$C$121,0))&lt;&gt;"",INDEX('Outcome Indicators - Section C'!D$30:D$121,MATCH('Print View'!$A139&amp;'Print View'!$J$81,'Outcome Indicators - Section C'!$A$30:$A$121&amp;'Outcome Indicators - Section C'!$C$30:$C$121,0)),""),"")</f>
        <v/>
      </c>
      <c r="K139" s="543" t="str">
        <f t="array" ref="K139">IFERROR(IF(INDEX('Outcome Indicators - Section C'!F$30:F$121,MATCH('Print View'!$A139&amp;'Print View'!$J$81,'Outcome Indicators - Section C'!$A$30:$A$121&amp;'Outcome Indicators - Section C'!$C$30:$C$121,0))&lt;&gt;"",INDEX('Outcome Indicators - Section C'!F$30:F$121,MATCH('Print View'!$A139&amp;'Print View'!$J$81,'Outcome Indicators - Section C'!$A$30:$A$121&amp;'Outcome Indicators - Section C'!$C$30:$C$121,0)),""),"")</f>
        <v/>
      </c>
      <c r="L139" s="545" t="str">
        <f t="array" ref="L139">IFERROR(IF(INDEX('Outcome Indicators - Section C'!G$30:G$121,MATCH('Print View'!$A139&amp;'Print View'!$J$81,'Outcome Indicators - Section C'!$A$30:$A$121&amp;'Outcome Indicators - Section C'!$C$30:$C$121,0))&lt;&gt;"",INDEX('Outcome Indicators - Section C'!G$30:G$121,MATCH('Print View'!$A139&amp;'Print View'!$J$81,'Outcome Indicators - Section C'!$A$30:$A$121&amp;'Outcome Indicators - Section C'!$C$30:$C$121,0)),""),"")</f>
        <v/>
      </c>
      <c r="M139" s="541" t="str">
        <f t="array" ref="M139">IFERROR(IF(INDEX('Outcome Indicators - Section C'!H$30:H$121,MATCH('Print View'!$A139&amp;'Print View'!$J$81,'Outcome Indicators - Section C'!$A$30:$A$121&amp;'Outcome Indicators - Section C'!$C$30:$C$121,0))&lt;&gt;"",INDEX('Outcome Indicators - Section C'!H$30:H$121,MATCH('Print View'!$A139&amp;'Print View'!$J$81,'Outcome Indicators - Section C'!$A$30:$A$121&amp;'Outcome Indicators - Section C'!$C$30:$C$121,0)),""),"")</f>
        <v/>
      </c>
      <c r="N139" s="311" t="str">
        <f t="array" ref="N139">IFERROR(IF(INDEX('Outcome Indicators - Section C'!D$30:D$121,MATCH('Print View'!$A139&amp;'Print View'!$N$81,'Outcome Indicators - Section C'!$A$30:$A$121&amp;'Outcome Indicators - Section C'!$C$30:$C$121,0))&lt;&gt;"",INDEX('Outcome Indicators - Section C'!D$30:D$121,MATCH('Print View'!$A139&amp;'Print View'!$N$81,'Outcome Indicators - Section C'!$A$30:$A$121&amp;'Outcome Indicators - Section C'!$C$30:$C$121,0)),""),"")</f>
        <v/>
      </c>
      <c r="O139" s="543" t="str">
        <f t="array" ref="O139">IFERROR(IF(INDEX('Outcome Indicators - Section C'!F$30:F$121,MATCH('Print View'!$A139&amp;'Print View'!$N$81,'Outcome Indicators - Section C'!$A$30:$A$121&amp;'Outcome Indicators - Section C'!$C$30:$C$121,0))&lt;&gt;"",INDEX('Outcome Indicators - Section C'!F$30:F$121,MATCH('Print View'!$A139&amp;'Print View'!$N$81,'Outcome Indicators - Section C'!$A$30:$A$121&amp;'Outcome Indicators - Section C'!$C$30:$C$121,0)),""),"")</f>
        <v/>
      </c>
      <c r="P139" s="545" t="str">
        <f t="array" ref="P139">IFERROR(IF(INDEX('Outcome Indicators - Section C'!G$30:G$121,MATCH('Print View'!$A139&amp;'Print View'!$N$81,'Outcome Indicators - Section C'!$A$30:$A$121&amp;'Outcome Indicators - Section C'!$C$30:$C$121,0))&lt;&gt;"",INDEX('Outcome Indicators - Section C'!G$30:G$121,MATCH('Print View'!$A139&amp;'Print View'!$N$81,'Outcome Indicators - Section C'!$A$30:$A$121&amp;'Outcome Indicators - Section C'!$C$30:$C$121,0)),""),"")</f>
        <v/>
      </c>
      <c r="Q139" s="541" t="str">
        <f t="array" ref="Q139">IFERROR(IF(INDEX('Outcome Indicators - Section C'!H$30:H$121,MATCH('Print View'!$A139&amp;'Print View'!$N$81,'Outcome Indicators - Section C'!$A$30:$A$121&amp;'Outcome Indicators - Section C'!$C$30:$C$121,0))&lt;&gt;"",INDEX('Outcome Indicators - Section C'!H$30:H$121,MATCH('Print View'!$A139&amp;'Print View'!$N$81,'Outcome Indicators - Section C'!$A$30:$A$121&amp;'Outcome Indicators - Section C'!$C$30:$C$121,0)),""),"")</f>
        <v/>
      </c>
      <c r="R139" s="311" t="str">
        <f t="array" ref="R139">IFERROR(IF(INDEX('Outcome Indicators - Section C'!D$30:D$121,MATCH('Print View'!$A139&amp;'Print View'!$R$81,'Outcome Indicators - Section C'!$A$30:$A$121&amp;'Outcome Indicators - Section C'!$C$30:$C$121,0))&lt;&gt;"",INDEX('Outcome Indicators - Section C'!D$30:D$121,MATCH('Print View'!$A139&amp;'Print View'!$R$81,'Outcome Indicators - Section C'!$A$30:$A$121&amp;'Outcome Indicators - Section C'!$C$30:$C$121,0)),""),"")</f>
        <v/>
      </c>
      <c r="S139" s="543" t="str">
        <f t="array" ref="S139">IFERROR(IF(INDEX('Outcome Indicators - Section C'!F$30:F$121,MATCH('Print View'!$A139&amp;'Print View'!$R$81,'Outcome Indicators - Section C'!$A$30:$A$121&amp;'Outcome Indicators - Section C'!$C$30:$C$121,0))&lt;&gt;"",INDEX('Outcome Indicators - Section C'!F$30:F$121,MATCH('Print View'!$A139&amp;'Print View'!$R$81,'Outcome Indicators - Section C'!$A$30:$A$121&amp;'Outcome Indicators - Section C'!$C$30:$C$121,0)),""),"")</f>
        <v/>
      </c>
      <c r="T139" s="545" t="str">
        <f t="array" ref="T139">IFERROR(IF(INDEX('Outcome Indicators - Section C'!G$30:G$121,MATCH('Print View'!$A139&amp;'Print View'!$R$81,'Outcome Indicators - Section C'!$A$30:$A$121&amp;'Outcome Indicators - Section C'!$C$30:$C$121,0))&lt;&gt;"",INDEX('Outcome Indicators - Section C'!G$30:G$121,MATCH('Print View'!$A139&amp;'Print View'!$R$81,'Outcome Indicators - Section C'!$A$30:$A$121&amp;'Outcome Indicators - Section C'!$C$30:$C$121,0)),""),"")</f>
        <v/>
      </c>
      <c r="U139" s="541" t="str">
        <f t="array" ref="U139">IFERROR(IF(INDEX('Outcome Indicators - Section C'!H$30:H$121,MATCH('Print View'!$A139&amp;'Print View'!$R$81,'Outcome Indicators - Section C'!$A$30:$A$121&amp;'Outcome Indicators - Section C'!$C$30:$C$121,0))&lt;&gt;"",INDEX('Outcome Indicators - Section C'!H$30:H$121,MATCH('Print View'!$A139&amp;'Print View'!$R$81,'Outcome Indicators - Section C'!$A$30:$A$121&amp;'Outcome Indicators - Section C'!$C$30:$C$121,0)),""),"")</f>
        <v/>
      </c>
      <c r="V139" s="311" t="str">
        <f t="array" ref="V139">IFERROR(IF(INDEX('Outcome Indicators - Section C'!D$30:D$121,MATCH('Print View'!$A139&amp;'Print View'!$V$81,'Outcome Indicators - Section C'!$A$30:$A$121&amp;'Outcome Indicators - Section C'!$C$30:$C$121,0))&lt;&gt;"",INDEX('Outcome Indicators - Section C'!D$30:D$121,MATCH('Print View'!$A139&amp;'Print View'!$V$81,'Outcome Indicators - Section C'!$A$30:$A$121&amp;'Outcome Indicators - Section C'!$C$30:$C$121,0)),""),"")</f>
        <v/>
      </c>
      <c r="W139" s="543" t="str">
        <f t="array" ref="W139">IFERROR(IF(INDEX('Outcome Indicators - Section C'!F$30:F$121,MATCH('Print View'!$A139&amp;'Print View'!$V$81,'Outcome Indicators - Section C'!$A$30:$A$121&amp;'Outcome Indicators - Section C'!$C$30:$C$121,0))&lt;&gt;"",INDEX('Outcome Indicators - Section C'!F$30:F$121,MATCH('Print View'!$A139&amp;'Print View'!$V$81,'Outcome Indicators - Section C'!$A$30:$A$121&amp;'Outcome Indicators - Section C'!$C$30:$C$121,0)),""),"")</f>
        <v/>
      </c>
      <c r="X139" s="545" t="str">
        <f t="array" ref="X139">IFERROR(IF(INDEX('Outcome Indicators - Section C'!G$30:G$121,MATCH('Print View'!$A139&amp;'Print View'!$V$81,'Outcome Indicators - Section C'!$A$30:$A$121&amp;'Outcome Indicators - Section C'!$C$30:$C$121,0))&lt;&gt;"",INDEX('Outcome Indicators - Section C'!G$30:G$121,MATCH('Print View'!$A139&amp;'Print View'!$V$81,'Outcome Indicators - Section C'!$A$30:$A$121&amp;'Outcome Indicators - Section C'!$C$30:$C$121,0)),""),"")</f>
        <v/>
      </c>
      <c r="Y139" s="541" t="str">
        <f t="array" ref="Y139">IFERROR(IF(INDEX('Outcome Indicators - Section C'!H$30:H$121,MATCH('Print View'!$A139&amp;'Print View'!$V$81,'Outcome Indicators - Section C'!$A$30:$A$121&amp;'Outcome Indicators - Section C'!$C$30:$C$121,0))&lt;&gt;"",INDEX('Outcome Indicators - Section C'!H$30:H$121,MATCH('Print View'!$A139&amp;'Print View'!$V$81,'Outcome Indicators - Section C'!$A$30:$A$121&amp;'Outcome Indicators - Section C'!$C$30:$C$121,0)),""),"")</f>
        <v/>
      </c>
      <c r="Z139" s="311" t="str">
        <f t="array" ref="Z139">IFERROR(IF(INDEX('Outcome Indicators - Section C'!D$30:D$121,MATCH('Print View'!$A139&amp;'Print View'!$Z$81,'Outcome Indicators - Section C'!$A$30:$A$121&amp;'Outcome Indicators - Section C'!$C$30:$C$121,0))&lt;&gt;"",INDEX('Outcome Indicators - Section C'!D$30:D$121,MATCH('Print View'!$A139&amp;'Print View'!$Z$81,'Outcome Indicators - Section C'!$A$30:$A$121&amp;'Outcome Indicators - Section C'!$C$30:$C$121,0)),""),"")</f>
        <v/>
      </c>
      <c r="AA139" s="543" t="str">
        <f t="array" ref="AA139">IFERROR(IF(INDEX('Outcome Indicators - Section C'!F$30:F$121,MATCH('Print View'!$A139&amp;'Print View'!$Z$81,'Outcome Indicators - Section C'!$A$30:$A$121&amp;'Outcome Indicators - Section C'!$C$30:$C$121,0))&lt;&gt;"",INDEX('Outcome Indicators - Section C'!F$30:F$121,MATCH('Print View'!$A139&amp;'Print View'!$Z$81,'Outcome Indicators - Section C'!$A$30:$A$121&amp;'Outcome Indicators - Section C'!$C$30:$C$121,0)),""),"")</f>
        <v/>
      </c>
      <c r="AB139" s="545" t="str">
        <f t="array" ref="AB139">IFERROR(IF(INDEX('Outcome Indicators - Section C'!G$30:G$121,MATCH('Print View'!$A139&amp;'Print View'!$Z$81,'Outcome Indicators - Section C'!$A$30:$A$121&amp;'Outcome Indicators - Section C'!$C$30:$C$121,0))&lt;&gt;"",INDEX('Outcome Indicators - Section C'!G$30:G$121,MATCH('Print View'!$A139&amp;'Print View'!$Z$81,'Outcome Indicators - Section C'!$A$30:$A$121&amp;'Outcome Indicators - Section C'!$C$30:$C$121,0)),""),"")</f>
        <v/>
      </c>
      <c r="AC139" s="541" t="str">
        <f t="array" ref="AC139">IFERROR(IF(INDEX('Outcome Indicators - Section C'!H$30:H$121,MATCH('Print View'!$A139&amp;'Print View'!$Z$81,'Outcome Indicators - Section C'!$A$30:$A$121&amp;'Outcome Indicators - Section C'!$C$30:$C$121,0))&lt;&gt;"",INDEX('Outcome Indicators - Section C'!H$30:H$121,MATCH('Print View'!$A139&amp;'Print View'!$Z$81,'Outcome Indicators - Section C'!$A$30:$A$121&amp;'Outcome Indicators - Section C'!$C$30:$C$121,0)),""),"")</f>
        <v/>
      </c>
      <c r="AD139" s="278"/>
      <c r="AE139" s="260"/>
      <c r="AF139" s="260"/>
      <c r="AG139" s="260"/>
      <c r="AH139" s="260"/>
      <c r="AI139" s="260"/>
      <c r="AJ139" s="261"/>
    </row>
    <row r="140" spans="1:36" s="229" customFormat="1" ht="15.75" customHeight="1" x14ac:dyDescent="0.3">
      <c r="A140" s="560"/>
      <c r="B140" s="565"/>
      <c r="C140" s="565"/>
      <c r="D140" s="565"/>
      <c r="E140" s="565"/>
      <c r="F140" s="565"/>
      <c r="G140" s="565"/>
      <c r="H140" s="565"/>
      <c r="I140" s="567"/>
      <c r="J140" s="312" t="str">
        <f t="array" ref="J140">IFERROR(IF(INDEX('Outcome Indicators - Section C'!E$30:E$121,MATCH('Print View'!$A139&amp;'Print View'!$J$81,'Outcome Indicators - Section C'!$A$30:$A$121&amp;'Outcome Indicators - Section C'!$C$30:$C$121,0))&lt;&gt;"",INDEX('Outcome Indicators - Section C'!E$30:E$121,MATCH('Print View'!$A139&amp;'Print View'!$J$81,'Outcome Indicators - Section C'!$A$30:$A$121&amp;'Outcome Indicators - Section C'!$C$30:$C$121,0)),""),"")</f>
        <v/>
      </c>
      <c r="K140" s="568"/>
      <c r="L140" s="569"/>
      <c r="M140" s="570"/>
      <c r="N140" s="312" t="str">
        <f t="array" ref="N140">IFERROR(IF(INDEX('Outcome Indicators - Section C'!E$30:E$121,MATCH('Print View'!$A139&amp;'Print View'!$N$81,'Outcome Indicators - Section C'!$A$30:$A$121&amp;'Outcome Indicators - Section C'!$C$30:$C$121,0))&lt;&gt;"",INDEX('Outcome Indicators - Section C'!E$30:E$121,MATCH('Print View'!$A139&amp;'Print View'!$N$81,'Outcome Indicators - Section C'!$A$30:$A$121&amp;'Outcome Indicators - Section C'!$C$30:$C$121,0)),""),"")</f>
        <v/>
      </c>
      <c r="O140" s="568"/>
      <c r="P140" s="569"/>
      <c r="Q140" s="570"/>
      <c r="R140" s="312" t="str">
        <f t="array" ref="R140">IFERROR(IF(INDEX('Outcome Indicators - Section C'!E$30:E$121,MATCH('Print View'!$A139&amp;'Print View'!$R$81,'Outcome Indicators - Section C'!$A$30:$A$121&amp;'Outcome Indicators - Section C'!$C$30:$C$121,0))&lt;&gt;"",INDEX('Outcome Indicators - Section C'!E$30:E$121,MATCH('Print View'!$A139&amp;'Print View'!$R$81,'Outcome Indicators - Section C'!$A$30:$A$121&amp;'Outcome Indicators - Section C'!$C$30:$C$121,0)),""),"")</f>
        <v/>
      </c>
      <c r="S140" s="568"/>
      <c r="T140" s="569"/>
      <c r="U140" s="570"/>
      <c r="V140" s="312" t="str">
        <f t="array" ref="V140">IFERROR(IF(INDEX('Outcome Indicators - Section C'!E$30:E$121,MATCH('Print View'!$A139&amp;'Print View'!$V$81,'Outcome Indicators - Section C'!$A$30:$A$121&amp;'Outcome Indicators - Section C'!$C$30:$C$121,0))&lt;&gt;"",INDEX('Outcome Indicators - Section C'!E$30:E$121,MATCH('Print View'!$A139&amp;'Print View'!$V$81,'Outcome Indicators - Section C'!$A$30:$A$121&amp;'Outcome Indicators - Section C'!$C$30:$C$121,0)),""),"")</f>
        <v/>
      </c>
      <c r="W140" s="568"/>
      <c r="X140" s="569"/>
      <c r="Y140" s="570"/>
      <c r="Z140" s="312" t="str">
        <f t="array" ref="Z140">IFERROR(IF(INDEX('Outcome Indicators - Section C'!E$30:E$121,MATCH('Print View'!$A139&amp;'Print View'!$Z$81,'Outcome Indicators - Section C'!$A$30:$A$121&amp;'Outcome Indicators - Section C'!$C$30:$C$121,0))&lt;&gt;"",INDEX('Outcome Indicators - Section C'!E$30:E$121,MATCH('Print View'!$A139&amp;'Print View'!$Z$81,'Outcome Indicators - Section C'!$A$30:$A$121&amp;'Outcome Indicators - Section C'!$C$30:$C$121,0)),""),"")</f>
        <v/>
      </c>
      <c r="AA140" s="568"/>
      <c r="AB140" s="569"/>
      <c r="AC140" s="570"/>
      <c r="AD140" s="279"/>
      <c r="AE140" s="262"/>
      <c r="AF140" s="262"/>
      <c r="AG140" s="262"/>
      <c r="AH140" s="262"/>
      <c r="AI140" s="262"/>
      <c r="AJ140" s="263"/>
    </row>
    <row r="141" spans="1:36" s="229" customFormat="1" ht="28.8" x14ac:dyDescent="0.55000000000000004">
      <c r="A141" s="549">
        <v>11</v>
      </c>
      <c r="B141" s="572" t="str">
        <f>IFERROR(IF(INDEX('Outcome Indicators - Section C'!B$10:B$26,MATCH('Print View'!$A141,'Outcome Indicators - Section C'!$A$10:$A$26,0))&lt;&gt;"",INDEX('Outcome Indicators - Section C'!B$10:B$26,MATCH('Print View'!$A141,'Outcome Indicators - Section C'!$A$10:$A$26,0)),""),"")</f>
        <v/>
      </c>
      <c r="C141" s="572" t="str">
        <f>IFERROR(IF(INDEX('Outcome Indicators - Section C'!C$10:C$26,MATCH('Print View'!$A141,'Outcome Indicators - Section C'!$A$10:$A$26,0))&lt;&gt;"",INDEX('Outcome Indicators - Section C'!C$10:C$26,MATCH('Print View'!$A141,'Outcome Indicators - Section C'!$A$10:$A$26,0)),""),"")</f>
        <v/>
      </c>
      <c r="D141" s="572" t="str">
        <f>IFERROR(IF(INDEX('Outcome Indicators - Section C'!D$10:D$26,MATCH('Print View'!$A141,'Outcome Indicators - Section C'!$A$10:$A$26,0))&lt;&gt;"",INDEX('Outcome Indicators - Section C'!D$10:D$26,MATCH('Print View'!$A141,'Outcome Indicators - Section C'!$A$10:$A$26,0)),""),"")</f>
        <v/>
      </c>
      <c r="E141" s="572" t="str">
        <f>IFERROR(IF(INDEX('Outcome Indicators - Section C'!E$10:E$26,MATCH('Print View'!$A141,'Outcome Indicators - Section C'!$A$10:$A$26,0))&lt;&gt;"",INDEX('Outcome Indicators - Section C'!E$10:E$26,MATCH('Print View'!$A141,'Outcome Indicators - Section C'!$A$10:$A$26,0)),""),"")</f>
        <v/>
      </c>
      <c r="F141" s="572" t="str">
        <f>IFERROR(IF(INDEX('Outcome Indicators - Section C'!F$10:F$26,MATCH('Print View'!$A141,'Outcome Indicators - Section C'!$A$10:$A$26,0))&lt;&gt;"",INDEX('Outcome Indicators - Section C'!F$10:F$26,MATCH('Print View'!$A141,'Outcome Indicators - Section C'!$A$10:$A$26,0)),""),"")</f>
        <v/>
      </c>
      <c r="G141" s="572" t="str">
        <f>IFERROR(IF(INDEX('Outcome Indicators - Section C'!G$10:G$26,MATCH('Print View'!$A141,'Outcome Indicators - Section C'!$A$10:$A$26,0))&lt;&gt;"",INDEX('Outcome Indicators - Section C'!G$10:G$26,MATCH('Print View'!$A141,'Outcome Indicators - Section C'!$A$10:$A$26,0)),""),"")</f>
        <v/>
      </c>
      <c r="H141" s="550" t="str">
        <f>IFERROR(IF(INDEX('Outcome Indicators - Section C'!H$10:H$26,MATCH('Print View'!$A141,'Outcome Indicators - Section C'!$A$10:$A$26,0))&lt;&gt;"",INDEX('Outcome Indicators - Section C'!H$10:H$26,MATCH('Print View'!$A141,'Outcome Indicators - Section C'!$A$10:$A$26,0)),""),"")</f>
        <v/>
      </c>
      <c r="I141" s="558">
        <f>IFERROR(IF(INDEX('Outcome Indicators - Section C'!A$10:A$26,MATCH('Print View'!$A141,'Outcome Indicators - Section C'!$A$10:$A$26,0))&lt;&gt;"",INDEX('Outcome Indicators - Section C'!A$10:A$26,MATCH('Print View'!$A141,'Outcome Indicators - Section C'!$A$10:$A$26,0)),""),"")</f>
        <v>11</v>
      </c>
      <c r="J141" s="284" t="str">
        <f t="array" ref="J141">IFERROR(IF(INDEX('Outcome Indicators - Section C'!D$30:D$121,MATCH('Print View'!$A141&amp;'Print View'!$J$81,'Outcome Indicators - Section C'!$A$30:$A$121&amp;'Outcome Indicators - Section C'!$C$30:$C$121,0))&lt;&gt;"",INDEX('Outcome Indicators - Section C'!D$30:D$121,MATCH('Print View'!$A141&amp;'Print View'!$J$81,'Outcome Indicators - Section C'!$A$30:$A$121&amp;'Outcome Indicators - Section C'!$C$30:$C$121,0)),""),"")</f>
        <v/>
      </c>
      <c r="K141" s="554" t="str">
        <f t="array" ref="K141">IFERROR(IF(INDEX('Outcome Indicators - Section C'!F$30:F$121,MATCH('Print View'!$A141&amp;'Print View'!$J$81,'Outcome Indicators - Section C'!$A$30:$A$121&amp;'Outcome Indicators - Section C'!$C$30:$C$121,0))&lt;&gt;"",INDEX('Outcome Indicators - Section C'!F$30:F$121,MATCH('Print View'!$A141&amp;'Print View'!$J$81,'Outcome Indicators - Section C'!$A$30:$A$121&amp;'Outcome Indicators - Section C'!$C$30:$C$121,0)),""),"")</f>
        <v/>
      </c>
      <c r="L141" s="556" t="str">
        <f t="array" ref="L141">IFERROR(IF(INDEX('Outcome Indicators - Section C'!G$30:G$121,MATCH('Print View'!$A141&amp;'Print View'!$J$81,'Outcome Indicators - Section C'!$A$30:$A$121&amp;'Outcome Indicators - Section C'!$C$30:$C$121,0))&lt;&gt;"",INDEX('Outcome Indicators - Section C'!G$30:G$121,MATCH('Print View'!$A141&amp;'Print View'!$J$81,'Outcome Indicators - Section C'!$A$30:$A$121&amp;'Outcome Indicators - Section C'!$C$30:$C$121,0)),""),"")</f>
        <v/>
      </c>
      <c r="M141" s="558" t="str">
        <f t="array" ref="M141">IFERROR(IF(INDEX('Outcome Indicators - Section C'!H$30:H$121,MATCH('Print View'!$A141&amp;'Print View'!$J$81,'Outcome Indicators - Section C'!$A$30:$A$121&amp;'Outcome Indicators - Section C'!$C$30:$C$121,0))&lt;&gt;"",INDEX('Outcome Indicators - Section C'!H$30:H$121,MATCH('Print View'!$A141&amp;'Print View'!$J$81,'Outcome Indicators - Section C'!$A$30:$A$121&amp;'Outcome Indicators - Section C'!$C$30:$C$121,0)),""),"")</f>
        <v/>
      </c>
      <c r="N141" s="284" t="str">
        <f t="array" ref="N141">IFERROR(IF(INDEX('Outcome Indicators - Section C'!D$30:D$121,MATCH('Print View'!$A141&amp;'Print View'!$N$81,'Outcome Indicators - Section C'!$A$30:$A$121&amp;'Outcome Indicators - Section C'!$C$30:$C$121,0))&lt;&gt;"",INDEX('Outcome Indicators - Section C'!D$30:D$121,MATCH('Print View'!$A141&amp;'Print View'!$N$81,'Outcome Indicators - Section C'!$A$30:$A$121&amp;'Outcome Indicators - Section C'!$C$30:$C$121,0)),""),"")</f>
        <v/>
      </c>
      <c r="O141" s="554" t="str">
        <f t="array" ref="O141">IFERROR(IF(INDEX('Outcome Indicators - Section C'!F$30:F$121,MATCH('Print View'!$A141&amp;'Print View'!$N$81,'Outcome Indicators - Section C'!$A$30:$A$121&amp;'Outcome Indicators - Section C'!$C$30:$C$121,0))&lt;&gt;"",INDEX('Outcome Indicators - Section C'!F$30:F$121,MATCH('Print View'!$A141&amp;'Print View'!$N$81,'Outcome Indicators - Section C'!$A$30:$A$121&amp;'Outcome Indicators - Section C'!$C$30:$C$121,0)),""),"")</f>
        <v/>
      </c>
      <c r="P141" s="556" t="str">
        <f t="array" ref="P141">IFERROR(IF(INDEX('Outcome Indicators - Section C'!G$30:G$121,MATCH('Print View'!$A141&amp;'Print View'!$N$81,'Outcome Indicators - Section C'!$A$30:$A$121&amp;'Outcome Indicators - Section C'!$C$30:$C$121,0))&lt;&gt;"",INDEX('Outcome Indicators - Section C'!G$30:G$121,MATCH('Print View'!$A141&amp;'Print View'!$N$81,'Outcome Indicators - Section C'!$A$30:$A$121&amp;'Outcome Indicators - Section C'!$C$30:$C$121,0)),""),"")</f>
        <v/>
      </c>
      <c r="Q141" s="558" t="str">
        <f t="array" ref="Q141">IFERROR(IF(INDEX('Outcome Indicators - Section C'!H$30:H$121,MATCH('Print View'!$A141&amp;'Print View'!$N$81,'Outcome Indicators - Section C'!$A$30:$A$121&amp;'Outcome Indicators - Section C'!$C$30:$C$121,0))&lt;&gt;"",INDEX('Outcome Indicators - Section C'!H$30:H$121,MATCH('Print View'!$A141&amp;'Print View'!$N$81,'Outcome Indicators - Section C'!$A$30:$A$121&amp;'Outcome Indicators - Section C'!$C$30:$C$121,0)),""),"")</f>
        <v/>
      </c>
      <c r="R141" s="284" t="str">
        <f t="array" ref="R141">IFERROR(IF(INDEX('Outcome Indicators - Section C'!D$30:D$121,MATCH('Print View'!$A141&amp;'Print View'!$R$81,'Outcome Indicators - Section C'!$A$30:$A$121&amp;'Outcome Indicators - Section C'!$C$30:$C$121,0))&lt;&gt;"",INDEX('Outcome Indicators - Section C'!D$30:D$121,MATCH('Print View'!$A141&amp;'Print View'!$R$81,'Outcome Indicators - Section C'!$A$30:$A$121&amp;'Outcome Indicators - Section C'!$C$30:$C$121,0)),""),"")</f>
        <v/>
      </c>
      <c r="S141" s="554" t="str">
        <f t="array" ref="S141">IFERROR(IF(INDEX('Outcome Indicators - Section C'!F$30:F$121,MATCH('Print View'!$A141&amp;'Print View'!$R$81,'Outcome Indicators - Section C'!$A$30:$A$121&amp;'Outcome Indicators - Section C'!$C$30:$C$121,0))&lt;&gt;"",INDEX('Outcome Indicators - Section C'!F$30:F$121,MATCH('Print View'!$A141&amp;'Print View'!$R$81,'Outcome Indicators - Section C'!$A$30:$A$121&amp;'Outcome Indicators - Section C'!$C$30:$C$121,0)),""),"")</f>
        <v/>
      </c>
      <c r="T141" s="556" t="str">
        <f t="array" ref="T141">IFERROR(IF(INDEX('Outcome Indicators - Section C'!G$30:G$121,MATCH('Print View'!$A141&amp;'Print View'!$R$81,'Outcome Indicators - Section C'!$A$30:$A$121&amp;'Outcome Indicators - Section C'!$C$30:$C$121,0))&lt;&gt;"",INDEX('Outcome Indicators - Section C'!G$30:G$121,MATCH('Print View'!$A141&amp;'Print View'!$R$81,'Outcome Indicators - Section C'!$A$30:$A$121&amp;'Outcome Indicators - Section C'!$C$30:$C$121,0)),""),"")</f>
        <v/>
      </c>
      <c r="U141" s="558" t="str">
        <f t="array" ref="U141">IFERROR(IF(INDEX('Outcome Indicators - Section C'!H$30:H$121,MATCH('Print View'!$A141&amp;'Print View'!$R$81,'Outcome Indicators - Section C'!$A$30:$A$121&amp;'Outcome Indicators - Section C'!$C$30:$C$121,0))&lt;&gt;"",INDEX('Outcome Indicators - Section C'!H$30:H$121,MATCH('Print View'!$A141&amp;'Print View'!$R$81,'Outcome Indicators - Section C'!$A$30:$A$121&amp;'Outcome Indicators - Section C'!$C$30:$C$121,0)),""),"")</f>
        <v/>
      </c>
      <c r="V141" s="284" t="str">
        <f t="array" ref="V141">IFERROR(IF(INDEX('Outcome Indicators - Section C'!D$30:D$121,MATCH('Print View'!$A141&amp;'Print View'!$V$81,'Outcome Indicators - Section C'!$A$30:$A$121&amp;'Outcome Indicators - Section C'!$C$30:$C$121,0))&lt;&gt;"",INDEX('Outcome Indicators - Section C'!D$30:D$121,MATCH('Print View'!$A141&amp;'Print View'!$V$81,'Outcome Indicators - Section C'!$A$30:$A$121&amp;'Outcome Indicators - Section C'!$C$30:$C$121,0)),""),"")</f>
        <v/>
      </c>
      <c r="W141" s="554" t="str">
        <f t="array" ref="W141">IFERROR(IF(INDEX('Outcome Indicators - Section C'!F$30:F$121,MATCH('Print View'!$A141&amp;'Print View'!$V$81,'Outcome Indicators - Section C'!$A$30:$A$121&amp;'Outcome Indicators - Section C'!$C$30:$C$121,0))&lt;&gt;"",INDEX('Outcome Indicators - Section C'!F$30:F$121,MATCH('Print View'!$A141&amp;'Print View'!$V$81,'Outcome Indicators - Section C'!$A$30:$A$121&amp;'Outcome Indicators - Section C'!$C$30:$C$121,0)),""),"")</f>
        <v/>
      </c>
      <c r="X141" s="556" t="str">
        <f t="array" ref="X141">IFERROR(IF(INDEX('Outcome Indicators - Section C'!G$30:G$121,MATCH('Print View'!$A141&amp;'Print View'!$V$81,'Outcome Indicators - Section C'!$A$30:$A$121&amp;'Outcome Indicators - Section C'!$C$30:$C$121,0))&lt;&gt;"",INDEX('Outcome Indicators - Section C'!G$30:G$121,MATCH('Print View'!$A141&amp;'Print View'!$V$81,'Outcome Indicators - Section C'!$A$30:$A$121&amp;'Outcome Indicators - Section C'!$C$30:$C$121,0)),""),"")</f>
        <v/>
      </c>
      <c r="Y141" s="558" t="str">
        <f t="array" ref="Y141">IFERROR(IF(INDEX('Outcome Indicators - Section C'!H$30:H$121,MATCH('Print View'!$A141&amp;'Print View'!$V$81,'Outcome Indicators - Section C'!$A$30:$A$121&amp;'Outcome Indicators - Section C'!$C$30:$C$121,0))&lt;&gt;"",INDEX('Outcome Indicators - Section C'!H$30:H$121,MATCH('Print View'!$A141&amp;'Print View'!$V$81,'Outcome Indicators - Section C'!$A$30:$A$121&amp;'Outcome Indicators - Section C'!$C$30:$C$121,0)),""),"")</f>
        <v/>
      </c>
      <c r="Z141" s="284" t="str">
        <f t="array" ref="Z141">IFERROR(IF(INDEX('Outcome Indicators - Section C'!D$30:D$121,MATCH('Print View'!$A141&amp;'Print View'!$Z$81,'Outcome Indicators - Section C'!$A$30:$A$121&amp;'Outcome Indicators - Section C'!$C$30:$C$121,0))&lt;&gt;"",INDEX('Outcome Indicators - Section C'!D$30:D$121,MATCH('Print View'!$A141&amp;'Print View'!$Z$81,'Outcome Indicators - Section C'!$A$30:$A$121&amp;'Outcome Indicators - Section C'!$C$30:$C$121,0)),""),"")</f>
        <v/>
      </c>
      <c r="AA141" s="554" t="str">
        <f t="array" ref="AA141">IFERROR(IF(INDEX('Outcome Indicators - Section C'!F$30:F$121,MATCH('Print View'!$A141&amp;'Print View'!$Z$81,'Outcome Indicators - Section C'!$A$30:$A$121&amp;'Outcome Indicators - Section C'!$C$30:$C$121,0))&lt;&gt;"",INDEX('Outcome Indicators - Section C'!F$30:F$121,MATCH('Print View'!$A141&amp;'Print View'!$Z$81,'Outcome Indicators - Section C'!$A$30:$A$121&amp;'Outcome Indicators - Section C'!$C$30:$C$121,0)),""),"")</f>
        <v/>
      </c>
      <c r="AB141" s="556" t="str">
        <f t="array" ref="AB141">IFERROR(IF(INDEX('Outcome Indicators - Section C'!G$30:G$121,MATCH('Print View'!$A141&amp;'Print View'!$Z$81,'Outcome Indicators - Section C'!$A$30:$A$121&amp;'Outcome Indicators - Section C'!$C$30:$C$121,0))&lt;&gt;"",INDEX('Outcome Indicators - Section C'!G$30:G$121,MATCH('Print View'!$A141&amp;'Print View'!$Z$81,'Outcome Indicators - Section C'!$A$30:$A$121&amp;'Outcome Indicators - Section C'!$C$30:$C$121,0)),""),"")</f>
        <v/>
      </c>
      <c r="AC141" s="558" t="str">
        <f t="array" ref="AC141">IFERROR(IF(INDEX('Outcome Indicators - Section C'!H$30:H$121,MATCH('Print View'!$A141&amp;'Print View'!$Z$81,'Outcome Indicators - Section C'!$A$30:$A$121&amp;'Outcome Indicators - Section C'!$C$30:$C$121,0))&lt;&gt;"",INDEX('Outcome Indicators - Section C'!H$30:H$121,MATCH('Print View'!$A141&amp;'Print View'!$Z$81,'Outcome Indicators - Section C'!$A$30:$A$121&amp;'Outcome Indicators - Section C'!$C$30:$C$121,0)),""),"")</f>
        <v/>
      </c>
      <c r="AD141" s="276"/>
      <c r="AE141" s="256"/>
      <c r="AF141" s="256"/>
      <c r="AG141" s="256"/>
      <c r="AH141" s="256"/>
      <c r="AI141" s="267"/>
      <c r="AJ141" s="571"/>
    </row>
    <row r="142" spans="1:36" s="229" customFormat="1" ht="15.75" customHeight="1" x14ac:dyDescent="0.3">
      <c r="A142" s="549"/>
      <c r="B142" s="573"/>
      <c r="C142" s="573"/>
      <c r="D142" s="573"/>
      <c r="E142" s="573"/>
      <c r="F142" s="573"/>
      <c r="G142" s="573"/>
      <c r="H142" s="551"/>
      <c r="I142" s="559"/>
      <c r="J142" s="285" t="str">
        <f t="array" ref="J142">IFERROR(IF(INDEX('Outcome Indicators - Section C'!E$30:E$121,MATCH('Print View'!$A141&amp;'Print View'!$J$81,'Outcome Indicators - Section C'!$A$30:$A$121&amp;'Outcome Indicators - Section C'!$C$30:$C$121,0))&lt;&gt;"",INDEX('Outcome Indicators - Section C'!E$30:E$121,MATCH('Print View'!$A141&amp;'Print View'!$J$81,'Outcome Indicators - Section C'!$A$30:$A$121&amp;'Outcome Indicators - Section C'!$C$30:$C$121,0)),""),"")</f>
        <v/>
      </c>
      <c r="K142" s="555"/>
      <c r="L142" s="557"/>
      <c r="M142" s="559"/>
      <c r="N142" s="285" t="str">
        <f t="array" ref="N142">IFERROR(IF(INDEX('Outcome Indicators - Section C'!E$30:E$121,MATCH('Print View'!$A141&amp;'Print View'!$N$81,'Outcome Indicators - Section C'!$A$30:$A$121&amp;'Outcome Indicators - Section C'!$C$30:$C$121,0))&lt;&gt;"",INDEX('Outcome Indicators - Section C'!E$30:E$121,MATCH('Print View'!$A141&amp;'Print View'!$N$81,'Outcome Indicators - Section C'!$A$30:$A$121&amp;'Outcome Indicators - Section C'!$C$30:$C$121,0)),""),"")</f>
        <v/>
      </c>
      <c r="O142" s="555"/>
      <c r="P142" s="557"/>
      <c r="Q142" s="559"/>
      <c r="R142" s="285" t="str">
        <f t="array" ref="R142">IFERROR(IF(INDEX('Outcome Indicators - Section C'!E$30:E$121,MATCH('Print View'!$A141&amp;'Print View'!$R$81,'Outcome Indicators - Section C'!$A$30:$A$121&amp;'Outcome Indicators - Section C'!$C$30:$C$121,0))&lt;&gt;"",INDEX('Outcome Indicators - Section C'!E$30:E$121,MATCH('Print View'!$A141&amp;'Print View'!$R$81,'Outcome Indicators - Section C'!$A$30:$A$121&amp;'Outcome Indicators - Section C'!$C$30:$C$121,0)),""),"")</f>
        <v/>
      </c>
      <c r="S142" s="555"/>
      <c r="T142" s="557"/>
      <c r="U142" s="559"/>
      <c r="V142" s="285" t="str">
        <f t="array" ref="V142">IFERROR(IF(INDEX('Outcome Indicators - Section C'!E$30:E$121,MATCH('Print View'!$A141&amp;'Print View'!$V$81,'Outcome Indicators - Section C'!$A$30:$A$121&amp;'Outcome Indicators - Section C'!$C$30:$C$121,0))&lt;&gt;"",INDEX('Outcome Indicators - Section C'!E$30:E$121,MATCH('Print View'!$A141&amp;'Print View'!$V$81,'Outcome Indicators - Section C'!$A$30:$A$121&amp;'Outcome Indicators - Section C'!$C$30:$C$121,0)),""),"")</f>
        <v/>
      </c>
      <c r="W142" s="555"/>
      <c r="X142" s="557"/>
      <c r="Y142" s="559"/>
      <c r="Z142" s="285" t="str">
        <f t="array" ref="Z142">IFERROR(IF(INDEX('Outcome Indicators - Section C'!E$30:E$121,MATCH('Print View'!$A141&amp;'Print View'!$Z$81,'Outcome Indicators - Section C'!$A$30:$A$121&amp;'Outcome Indicators - Section C'!$C$30:$C$121,0))&lt;&gt;"",INDEX('Outcome Indicators - Section C'!E$30:E$121,MATCH('Print View'!$A141&amp;'Print View'!$Z$81,'Outcome Indicators - Section C'!$A$30:$A$121&amp;'Outcome Indicators - Section C'!$C$30:$C$121,0)),""),"")</f>
        <v/>
      </c>
      <c r="AA142" s="555"/>
      <c r="AB142" s="557"/>
      <c r="AC142" s="559"/>
      <c r="AD142" s="277"/>
      <c r="AE142" s="258"/>
      <c r="AF142" s="258"/>
      <c r="AG142" s="258"/>
      <c r="AH142" s="258"/>
      <c r="AI142" s="267"/>
      <c r="AJ142" s="571"/>
    </row>
    <row r="143" spans="1:36" s="229" customFormat="1" ht="28.8" x14ac:dyDescent="0.55000000000000004">
      <c r="A143" s="560">
        <v>12</v>
      </c>
      <c r="B143" s="564" t="str">
        <f>IFERROR(IF(INDEX('Outcome Indicators - Section C'!B$10:B$26,MATCH('Print View'!$A143,'Outcome Indicators - Section C'!$A$10:$A$26,0))&lt;&gt;"",INDEX('Outcome Indicators - Section C'!B$10:B$26,MATCH('Print View'!$A143,'Outcome Indicators - Section C'!$A$10:$A$26,0)),""),"")</f>
        <v/>
      </c>
      <c r="C143" s="564" t="str">
        <f>IFERROR(IF(INDEX('Outcome Indicators - Section C'!C$10:C$26,MATCH('Print View'!$A143,'Outcome Indicators - Section C'!$A$10:$A$26,0))&lt;&gt;"",INDEX('Outcome Indicators - Section C'!C$10:C$26,MATCH('Print View'!$A143,'Outcome Indicators - Section C'!$A$10:$A$26,0)),""),"")</f>
        <v/>
      </c>
      <c r="D143" s="564" t="str">
        <f>IFERROR(IF(INDEX('Outcome Indicators - Section C'!D$10:D$26,MATCH('Print View'!$A143,'Outcome Indicators - Section C'!$A$10:$A$26,0))&lt;&gt;"",INDEX('Outcome Indicators - Section C'!D$10:D$26,MATCH('Print View'!$A143,'Outcome Indicators - Section C'!$A$10:$A$26,0)),""),"")</f>
        <v/>
      </c>
      <c r="E143" s="564" t="str">
        <f>IFERROR(IF(INDEX('Outcome Indicators - Section C'!E$10:E$26,MATCH('Print View'!$A143,'Outcome Indicators - Section C'!$A$10:$A$26,0))&lt;&gt;"",INDEX('Outcome Indicators - Section C'!E$10:E$26,MATCH('Print View'!$A143,'Outcome Indicators - Section C'!$A$10:$A$26,0)),""),"")</f>
        <v/>
      </c>
      <c r="F143" s="564" t="str">
        <f>IFERROR(IF(INDEX('Outcome Indicators - Section C'!F$10:F$26,MATCH('Print View'!$A143,'Outcome Indicators - Section C'!$A$10:$A$26,0))&lt;&gt;"",INDEX('Outcome Indicators - Section C'!F$10:F$26,MATCH('Print View'!$A143,'Outcome Indicators - Section C'!$A$10:$A$26,0)),""),"")</f>
        <v/>
      </c>
      <c r="G143" s="564" t="str">
        <f>IFERROR(IF(INDEX('Outcome Indicators - Section C'!G$10:G$26,MATCH('Print View'!$A143,'Outcome Indicators - Section C'!$A$10:$A$26,0))&lt;&gt;"",INDEX('Outcome Indicators - Section C'!G$10:G$26,MATCH('Print View'!$A143,'Outcome Indicators - Section C'!$A$10:$A$26,0)),""),"")</f>
        <v/>
      </c>
      <c r="H143" s="564" t="str">
        <f>IFERROR(IF(INDEX('Outcome Indicators - Section C'!H$10:H$26,MATCH('Print View'!$A143,'Outcome Indicators - Section C'!$A$10:$A$26,0))&lt;&gt;"",INDEX('Outcome Indicators - Section C'!H$10:H$26,MATCH('Print View'!$A143,'Outcome Indicators - Section C'!$A$10:$A$26,0)),""),"")</f>
        <v/>
      </c>
      <c r="I143" s="566">
        <f>IFERROR(IF(INDEX('Outcome Indicators - Section C'!A$10:A$26,MATCH('Print View'!$A143,'Outcome Indicators - Section C'!$A$10:$A$26,0))&lt;&gt;"",INDEX('Outcome Indicators - Section C'!A$10:A$26,MATCH('Print View'!$A143,'Outcome Indicators - Section C'!$A$10:$A$26,0)),""),"")</f>
        <v>12</v>
      </c>
      <c r="J143" s="311" t="str">
        <f t="array" ref="J143">IFERROR(IF(INDEX('Outcome Indicators - Section C'!D$30:D$121,MATCH('Print View'!$A143&amp;'Print View'!$J$81,'Outcome Indicators - Section C'!$A$30:$A$121&amp;'Outcome Indicators - Section C'!$C$30:$C$121,0))&lt;&gt;"",INDEX('Outcome Indicators - Section C'!D$30:D$121,MATCH('Print View'!$A143&amp;'Print View'!$J$81,'Outcome Indicators - Section C'!$A$30:$A$121&amp;'Outcome Indicators - Section C'!$C$30:$C$121,0)),""),"")</f>
        <v/>
      </c>
      <c r="K143" s="543" t="str">
        <f t="array" ref="K143">IFERROR(IF(INDEX('Outcome Indicators - Section C'!F$30:F$121,MATCH('Print View'!$A143&amp;'Print View'!$J$81,'Outcome Indicators - Section C'!$A$30:$A$121&amp;'Outcome Indicators - Section C'!$C$30:$C$121,0))&lt;&gt;"",INDEX('Outcome Indicators - Section C'!F$30:F$121,MATCH('Print View'!$A143&amp;'Print View'!$J$81,'Outcome Indicators - Section C'!$A$30:$A$121&amp;'Outcome Indicators - Section C'!$C$30:$C$121,0)),""),"")</f>
        <v/>
      </c>
      <c r="L143" s="545" t="str">
        <f t="array" ref="L143">IFERROR(IF(INDEX('Outcome Indicators - Section C'!G$30:G$121,MATCH('Print View'!$A143&amp;'Print View'!$J$81,'Outcome Indicators - Section C'!$A$30:$A$121&amp;'Outcome Indicators - Section C'!$C$30:$C$121,0))&lt;&gt;"",INDEX('Outcome Indicators - Section C'!G$30:G$121,MATCH('Print View'!$A143&amp;'Print View'!$J$81,'Outcome Indicators - Section C'!$A$30:$A$121&amp;'Outcome Indicators - Section C'!$C$30:$C$121,0)),""),"")</f>
        <v/>
      </c>
      <c r="M143" s="541" t="str">
        <f t="array" ref="M143">IFERROR(IF(INDEX('Outcome Indicators - Section C'!H$30:H$121,MATCH('Print View'!$A143&amp;'Print View'!$J$81,'Outcome Indicators - Section C'!$A$30:$A$121&amp;'Outcome Indicators - Section C'!$C$30:$C$121,0))&lt;&gt;"",INDEX('Outcome Indicators - Section C'!H$30:H$121,MATCH('Print View'!$A143&amp;'Print View'!$J$81,'Outcome Indicators - Section C'!$A$30:$A$121&amp;'Outcome Indicators - Section C'!$C$30:$C$121,0)),""),"")</f>
        <v/>
      </c>
      <c r="N143" s="311" t="str">
        <f t="array" ref="N143">IFERROR(IF(INDEX('Outcome Indicators - Section C'!D$30:D$121,MATCH('Print View'!$A143&amp;'Print View'!$N$81,'Outcome Indicators - Section C'!$A$30:$A$121&amp;'Outcome Indicators - Section C'!$C$30:$C$121,0))&lt;&gt;"",INDEX('Outcome Indicators - Section C'!D$30:D$121,MATCH('Print View'!$A143&amp;'Print View'!$N$81,'Outcome Indicators - Section C'!$A$30:$A$121&amp;'Outcome Indicators - Section C'!$C$30:$C$121,0)),""),"")</f>
        <v/>
      </c>
      <c r="O143" s="543" t="str">
        <f t="array" ref="O143">IFERROR(IF(INDEX('Outcome Indicators - Section C'!F$30:F$121,MATCH('Print View'!$A143&amp;'Print View'!$N$81,'Outcome Indicators - Section C'!$A$30:$A$121&amp;'Outcome Indicators - Section C'!$C$30:$C$121,0))&lt;&gt;"",INDEX('Outcome Indicators - Section C'!F$30:F$121,MATCH('Print View'!$A143&amp;'Print View'!$N$81,'Outcome Indicators - Section C'!$A$30:$A$121&amp;'Outcome Indicators - Section C'!$C$30:$C$121,0)),""),"")</f>
        <v/>
      </c>
      <c r="P143" s="545" t="str">
        <f t="array" ref="P143">IFERROR(IF(INDEX('Outcome Indicators - Section C'!G$30:G$121,MATCH('Print View'!$A143&amp;'Print View'!$N$81,'Outcome Indicators - Section C'!$A$30:$A$121&amp;'Outcome Indicators - Section C'!$C$30:$C$121,0))&lt;&gt;"",INDEX('Outcome Indicators - Section C'!G$30:G$121,MATCH('Print View'!$A143&amp;'Print View'!$N$81,'Outcome Indicators - Section C'!$A$30:$A$121&amp;'Outcome Indicators - Section C'!$C$30:$C$121,0)),""),"")</f>
        <v/>
      </c>
      <c r="Q143" s="541" t="str">
        <f t="array" ref="Q143">IFERROR(IF(INDEX('Outcome Indicators - Section C'!H$30:H$121,MATCH('Print View'!$A143&amp;'Print View'!$N$81,'Outcome Indicators - Section C'!$A$30:$A$121&amp;'Outcome Indicators - Section C'!$C$30:$C$121,0))&lt;&gt;"",INDEX('Outcome Indicators - Section C'!H$30:H$121,MATCH('Print View'!$A143&amp;'Print View'!$N$81,'Outcome Indicators - Section C'!$A$30:$A$121&amp;'Outcome Indicators - Section C'!$C$30:$C$121,0)),""),"")</f>
        <v/>
      </c>
      <c r="R143" s="311" t="str">
        <f t="array" ref="R143">IFERROR(IF(INDEX('Outcome Indicators - Section C'!D$30:D$121,MATCH('Print View'!$A143&amp;'Print View'!$R$81,'Outcome Indicators - Section C'!$A$30:$A$121&amp;'Outcome Indicators - Section C'!$C$30:$C$121,0))&lt;&gt;"",INDEX('Outcome Indicators - Section C'!D$30:D$121,MATCH('Print View'!$A143&amp;'Print View'!$R$81,'Outcome Indicators - Section C'!$A$30:$A$121&amp;'Outcome Indicators - Section C'!$C$30:$C$121,0)),""),"")</f>
        <v/>
      </c>
      <c r="S143" s="543" t="str">
        <f t="array" ref="S143">IFERROR(IF(INDEX('Outcome Indicators - Section C'!F$30:F$121,MATCH('Print View'!$A143&amp;'Print View'!$R$81,'Outcome Indicators - Section C'!$A$30:$A$121&amp;'Outcome Indicators - Section C'!$C$30:$C$121,0))&lt;&gt;"",INDEX('Outcome Indicators - Section C'!F$30:F$121,MATCH('Print View'!$A143&amp;'Print View'!$R$81,'Outcome Indicators - Section C'!$A$30:$A$121&amp;'Outcome Indicators - Section C'!$C$30:$C$121,0)),""),"")</f>
        <v/>
      </c>
      <c r="T143" s="545" t="str">
        <f t="array" ref="T143">IFERROR(IF(INDEX('Outcome Indicators - Section C'!G$30:G$121,MATCH('Print View'!$A143&amp;'Print View'!$R$81,'Outcome Indicators - Section C'!$A$30:$A$121&amp;'Outcome Indicators - Section C'!$C$30:$C$121,0))&lt;&gt;"",INDEX('Outcome Indicators - Section C'!G$30:G$121,MATCH('Print View'!$A143&amp;'Print View'!$R$81,'Outcome Indicators - Section C'!$A$30:$A$121&amp;'Outcome Indicators - Section C'!$C$30:$C$121,0)),""),"")</f>
        <v/>
      </c>
      <c r="U143" s="541" t="str">
        <f t="array" ref="U143">IFERROR(IF(INDEX('Outcome Indicators - Section C'!H$30:H$121,MATCH('Print View'!$A143&amp;'Print View'!$R$81,'Outcome Indicators - Section C'!$A$30:$A$121&amp;'Outcome Indicators - Section C'!$C$30:$C$121,0))&lt;&gt;"",INDEX('Outcome Indicators - Section C'!H$30:H$121,MATCH('Print View'!$A143&amp;'Print View'!$R$81,'Outcome Indicators - Section C'!$A$30:$A$121&amp;'Outcome Indicators - Section C'!$C$30:$C$121,0)),""),"")</f>
        <v/>
      </c>
      <c r="V143" s="311" t="str">
        <f t="array" ref="V143">IFERROR(IF(INDEX('Outcome Indicators - Section C'!D$30:D$121,MATCH('Print View'!$A143&amp;'Print View'!$V$81,'Outcome Indicators - Section C'!$A$30:$A$121&amp;'Outcome Indicators - Section C'!$C$30:$C$121,0))&lt;&gt;"",INDEX('Outcome Indicators - Section C'!D$30:D$121,MATCH('Print View'!$A143&amp;'Print View'!$V$81,'Outcome Indicators - Section C'!$A$30:$A$121&amp;'Outcome Indicators - Section C'!$C$30:$C$121,0)),""),"")</f>
        <v/>
      </c>
      <c r="W143" s="543" t="str">
        <f t="array" ref="W143">IFERROR(IF(INDEX('Outcome Indicators - Section C'!F$30:F$121,MATCH('Print View'!$A143&amp;'Print View'!$V$81,'Outcome Indicators - Section C'!$A$30:$A$121&amp;'Outcome Indicators - Section C'!$C$30:$C$121,0))&lt;&gt;"",INDEX('Outcome Indicators - Section C'!F$30:F$121,MATCH('Print View'!$A143&amp;'Print View'!$V$81,'Outcome Indicators - Section C'!$A$30:$A$121&amp;'Outcome Indicators - Section C'!$C$30:$C$121,0)),""),"")</f>
        <v/>
      </c>
      <c r="X143" s="545" t="str">
        <f t="array" ref="X143">IFERROR(IF(INDEX('Outcome Indicators - Section C'!G$30:G$121,MATCH('Print View'!$A143&amp;'Print View'!$V$81,'Outcome Indicators - Section C'!$A$30:$A$121&amp;'Outcome Indicators - Section C'!$C$30:$C$121,0))&lt;&gt;"",INDEX('Outcome Indicators - Section C'!G$30:G$121,MATCH('Print View'!$A143&amp;'Print View'!$V$81,'Outcome Indicators - Section C'!$A$30:$A$121&amp;'Outcome Indicators - Section C'!$C$30:$C$121,0)),""),"")</f>
        <v/>
      </c>
      <c r="Y143" s="541" t="str">
        <f t="array" ref="Y143">IFERROR(IF(INDEX('Outcome Indicators - Section C'!H$30:H$121,MATCH('Print View'!$A143&amp;'Print View'!$V$81,'Outcome Indicators - Section C'!$A$30:$A$121&amp;'Outcome Indicators - Section C'!$C$30:$C$121,0))&lt;&gt;"",INDEX('Outcome Indicators - Section C'!H$30:H$121,MATCH('Print View'!$A143&amp;'Print View'!$V$81,'Outcome Indicators - Section C'!$A$30:$A$121&amp;'Outcome Indicators - Section C'!$C$30:$C$121,0)),""),"")</f>
        <v/>
      </c>
      <c r="Z143" s="311" t="str">
        <f t="array" ref="Z143">IFERROR(IF(INDEX('Outcome Indicators - Section C'!D$30:D$121,MATCH('Print View'!$A143&amp;'Print View'!$Z$81,'Outcome Indicators - Section C'!$A$30:$A$121&amp;'Outcome Indicators - Section C'!$C$30:$C$121,0))&lt;&gt;"",INDEX('Outcome Indicators - Section C'!D$30:D$121,MATCH('Print View'!$A143&amp;'Print View'!$Z$81,'Outcome Indicators - Section C'!$A$30:$A$121&amp;'Outcome Indicators - Section C'!$C$30:$C$121,0)),""),"")</f>
        <v/>
      </c>
      <c r="AA143" s="543" t="str">
        <f t="array" ref="AA143">IFERROR(IF(INDEX('Outcome Indicators - Section C'!F$30:F$121,MATCH('Print View'!$A143&amp;'Print View'!$Z$81,'Outcome Indicators - Section C'!$A$30:$A$121&amp;'Outcome Indicators - Section C'!$C$30:$C$121,0))&lt;&gt;"",INDEX('Outcome Indicators - Section C'!F$30:F$121,MATCH('Print View'!$A143&amp;'Print View'!$Z$81,'Outcome Indicators - Section C'!$A$30:$A$121&amp;'Outcome Indicators - Section C'!$C$30:$C$121,0)),""),"")</f>
        <v/>
      </c>
      <c r="AB143" s="545" t="str">
        <f t="array" ref="AB143">IFERROR(IF(INDEX('Outcome Indicators - Section C'!G$30:G$121,MATCH('Print View'!$A143&amp;'Print View'!$Z$81,'Outcome Indicators - Section C'!$A$30:$A$121&amp;'Outcome Indicators - Section C'!$C$30:$C$121,0))&lt;&gt;"",INDEX('Outcome Indicators - Section C'!G$30:G$121,MATCH('Print View'!$A143&amp;'Print View'!$Z$81,'Outcome Indicators - Section C'!$A$30:$A$121&amp;'Outcome Indicators - Section C'!$C$30:$C$121,0)),""),"")</f>
        <v/>
      </c>
      <c r="AC143" s="541" t="str">
        <f t="array" ref="AC143">IFERROR(IF(INDEX('Outcome Indicators - Section C'!H$30:H$121,MATCH('Print View'!$A143&amp;'Print View'!$Z$81,'Outcome Indicators - Section C'!$A$30:$A$121&amp;'Outcome Indicators - Section C'!$C$30:$C$121,0))&lt;&gt;"",INDEX('Outcome Indicators - Section C'!H$30:H$121,MATCH('Print View'!$A143&amp;'Print View'!$Z$81,'Outcome Indicators - Section C'!$A$30:$A$121&amp;'Outcome Indicators - Section C'!$C$30:$C$121,0)),""),"")</f>
        <v/>
      </c>
      <c r="AD143" s="278"/>
      <c r="AE143" s="260"/>
      <c r="AF143" s="260"/>
      <c r="AG143" s="260"/>
      <c r="AH143" s="260"/>
      <c r="AI143" s="260"/>
      <c r="AJ143" s="261"/>
    </row>
    <row r="144" spans="1:36" s="229" customFormat="1" ht="15.75" customHeight="1" x14ac:dyDescent="0.3">
      <c r="A144" s="560"/>
      <c r="B144" s="565"/>
      <c r="C144" s="565"/>
      <c r="D144" s="565"/>
      <c r="E144" s="565"/>
      <c r="F144" s="565"/>
      <c r="G144" s="565"/>
      <c r="H144" s="565"/>
      <c r="I144" s="567"/>
      <c r="J144" s="312" t="str">
        <f t="array" ref="J144">IFERROR(IF(INDEX('Outcome Indicators - Section C'!E$30:E$121,MATCH('Print View'!$A143&amp;'Print View'!$J$81,'Outcome Indicators - Section C'!$A$30:$A$121&amp;'Outcome Indicators - Section C'!$C$30:$C$121,0))&lt;&gt;"",INDEX('Outcome Indicators - Section C'!E$30:E$121,MATCH('Print View'!$A143&amp;'Print View'!$J$81,'Outcome Indicators - Section C'!$A$30:$A$121&amp;'Outcome Indicators - Section C'!$C$30:$C$121,0)),""),"")</f>
        <v/>
      </c>
      <c r="K144" s="568"/>
      <c r="L144" s="569"/>
      <c r="M144" s="570"/>
      <c r="N144" s="312" t="str">
        <f t="array" ref="N144">IFERROR(IF(INDEX('Outcome Indicators - Section C'!E$30:E$121,MATCH('Print View'!$A143&amp;'Print View'!$N$81,'Outcome Indicators - Section C'!$A$30:$A$121&amp;'Outcome Indicators - Section C'!$C$30:$C$121,0))&lt;&gt;"",INDEX('Outcome Indicators - Section C'!E$30:E$121,MATCH('Print View'!$A143&amp;'Print View'!$N$81,'Outcome Indicators - Section C'!$A$30:$A$121&amp;'Outcome Indicators - Section C'!$C$30:$C$121,0)),""),"")</f>
        <v/>
      </c>
      <c r="O144" s="568"/>
      <c r="P144" s="569"/>
      <c r="Q144" s="570"/>
      <c r="R144" s="312" t="str">
        <f t="array" ref="R144">IFERROR(IF(INDEX('Outcome Indicators - Section C'!E$30:E$121,MATCH('Print View'!$A143&amp;'Print View'!$R$81,'Outcome Indicators - Section C'!$A$30:$A$121&amp;'Outcome Indicators - Section C'!$C$30:$C$121,0))&lt;&gt;"",INDEX('Outcome Indicators - Section C'!E$30:E$121,MATCH('Print View'!$A143&amp;'Print View'!$R$81,'Outcome Indicators - Section C'!$A$30:$A$121&amp;'Outcome Indicators - Section C'!$C$30:$C$121,0)),""),"")</f>
        <v/>
      </c>
      <c r="S144" s="568"/>
      <c r="T144" s="569"/>
      <c r="U144" s="570"/>
      <c r="V144" s="312" t="str">
        <f t="array" ref="V144">IFERROR(IF(INDEX('Outcome Indicators - Section C'!E$30:E$121,MATCH('Print View'!$A143&amp;'Print View'!$V$81,'Outcome Indicators - Section C'!$A$30:$A$121&amp;'Outcome Indicators - Section C'!$C$30:$C$121,0))&lt;&gt;"",INDEX('Outcome Indicators - Section C'!E$30:E$121,MATCH('Print View'!$A143&amp;'Print View'!$V$81,'Outcome Indicators - Section C'!$A$30:$A$121&amp;'Outcome Indicators - Section C'!$C$30:$C$121,0)),""),"")</f>
        <v/>
      </c>
      <c r="W144" s="568"/>
      <c r="X144" s="569"/>
      <c r="Y144" s="570"/>
      <c r="Z144" s="312" t="str">
        <f t="array" ref="Z144">IFERROR(IF(INDEX('Outcome Indicators - Section C'!E$30:E$121,MATCH('Print View'!$A143&amp;'Print View'!$Z$81,'Outcome Indicators - Section C'!$A$30:$A$121&amp;'Outcome Indicators - Section C'!$C$30:$C$121,0))&lt;&gt;"",INDEX('Outcome Indicators - Section C'!E$30:E$121,MATCH('Print View'!$A143&amp;'Print View'!$Z$81,'Outcome Indicators - Section C'!$A$30:$A$121&amp;'Outcome Indicators - Section C'!$C$30:$C$121,0)),""),"")</f>
        <v/>
      </c>
      <c r="AA144" s="568"/>
      <c r="AB144" s="569"/>
      <c r="AC144" s="570"/>
      <c r="AD144" s="279"/>
      <c r="AE144" s="262"/>
      <c r="AF144" s="262"/>
      <c r="AG144" s="262"/>
      <c r="AH144" s="262"/>
      <c r="AI144" s="262"/>
      <c r="AJ144" s="263"/>
    </row>
    <row r="145" spans="1:36" s="229" customFormat="1" ht="28.8" x14ac:dyDescent="0.55000000000000004">
      <c r="A145" s="549">
        <v>13</v>
      </c>
      <c r="B145" s="550" t="str">
        <f>IFERROR(IF(INDEX('Outcome Indicators - Section C'!B$10:B$26,MATCH('Print View'!$A145,'Outcome Indicators - Section C'!$A$10:$A$26,0))&lt;&gt;"",INDEX('Outcome Indicators - Section C'!B$10:B$26,MATCH('Print View'!$A145,'Outcome Indicators - Section C'!$A$10:$A$26,0)),""),"")</f>
        <v/>
      </c>
      <c r="C145" s="550" t="str">
        <f>IFERROR(IF(INDEX('Outcome Indicators - Section C'!C$10:C$26,MATCH('Print View'!$A145,'Outcome Indicators - Section C'!$A$10:$A$26,0))&lt;&gt;"",INDEX('Outcome Indicators - Section C'!C$10:C$26,MATCH('Print View'!$A145,'Outcome Indicators - Section C'!$A$10:$A$26,0)),""),"")</f>
        <v/>
      </c>
      <c r="D145" s="550" t="str">
        <f>IFERROR(IF(INDEX('Outcome Indicators - Section C'!D$10:D$26,MATCH('Print View'!$A145,'Outcome Indicators - Section C'!$A$10:$A$26,0))&lt;&gt;"",INDEX('Outcome Indicators - Section C'!D$10:D$26,MATCH('Print View'!$A145,'Outcome Indicators - Section C'!$A$10:$A$26,0)),""),"")</f>
        <v/>
      </c>
      <c r="E145" s="550" t="str">
        <f>IFERROR(IF(INDEX('Outcome Indicators - Section C'!E$10:E$26,MATCH('Print View'!$A145,'Outcome Indicators - Section C'!$A$10:$A$26,0))&lt;&gt;"",INDEX('Outcome Indicators - Section C'!E$10:E$26,MATCH('Print View'!$A145,'Outcome Indicators - Section C'!$A$10:$A$26,0)),""),"")</f>
        <v/>
      </c>
      <c r="F145" s="550" t="str">
        <f>IFERROR(IF(INDEX('Outcome Indicators - Section C'!F$10:F$26,MATCH('Print View'!$A145,'Outcome Indicators - Section C'!$A$10:$A$26,0))&lt;&gt;"",INDEX('Outcome Indicators - Section C'!F$10:F$26,MATCH('Print View'!$A145,'Outcome Indicators - Section C'!$A$10:$A$26,0)),""),"")</f>
        <v/>
      </c>
      <c r="G145" s="550" t="str">
        <f>IFERROR(IF(INDEX('Outcome Indicators - Section C'!G$10:G$26,MATCH('Print View'!$A145,'Outcome Indicators - Section C'!$A$10:$A$26,0))&lt;&gt;"",INDEX('Outcome Indicators - Section C'!G$10:G$26,MATCH('Print View'!$A145,'Outcome Indicators - Section C'!$A$10:$A$26,0)),""),"")</f>
        <v/>
      </c>
      <c r="H145" s="550" t="str">
        <f>IFERROR(IF(INDEX('Outcome Indicators - Section C'!H$10:H$26,MATCH('Print View'!$A145,'Outcome Indicators - Section C'!$A$10:$A$26,0))&lt;&gt;"",INDEX('Outcome Indicators - Section C'!H$10:H$26,MATCH('Print View'!$A145,'Outcome Indicators - Section C'!$A$10:$A$26,0)),""),"")</f>
        <v/>
      </c>
      <c r="I145" s="552">
        <f>IFERROR(IF(INDEX('Outcome Indicators - Section C'!A$10:A$26,MATCH('Print View'!$A145,'Outcome Indicators - Section C'!$A$10:$A$26,0))&lt;&gt;"",INDEX('Outcome Indicators - Section C'!A$10:A$26,MATCH('Print View'!$A145,'Outcome Indicators - Section C'!$A$10:$A$26,0)),""),"")</f>
        <v>13</v>
      </c>
      <c r="J145" s="284" t="str">
        <f t="array" ref="J145">IFERROR(IF(INDEX('Outcome Indicators - Section C'!D$30:D$121,MATCH('Print View'!$A145&amp;'Print View'!$J$81,'Outcome Indicators - Section C'!$A$30:$A$121&amp;'Outcome Indicators - Section C'!$C$30:$C$121,0))&lt;&gt;"",INDEX('Outcome Indicators - Section C'!D$30:D$121,MATCH('Print View'!$A145&amp;'Print View'!$J$81,'Outcome Indicators - Section C'!$A$30:$A$121&amp;'Outcome Indicators - Section C'!$C$30:$C$121,0)),""),"")</f>
        <v/>
      </c>
      <c r="K145" s="554" t="str">
        <f t="array" ref="K145">IFERROR(IF(INDEX('Outcome Indicators - Section C'!F$30:F$121,MATCH('Print View'!$A145&amp;'Print View'!$J$81,'Outcome Indicators - Section C'!$A$30:$A$121&amp;'Outcome Indicators - Section C'!$C$30:$C$121,0))&lt;&gt;"",INDEX('Outcome Indicators - Section C'!F$30:F$121,MATCH('Print View'!$A145&amp;'Print View'!$J$81,'Outcome Indicators - Section C'!$A$30:$A$121&amp;'Outcome Indicators - Section C'!$C$30:$C$121,0)),""),"")</f>
        <v/>
      </c>
      <c r="L145" s="556" t="str">
        <f t="array" ref="L145">IFERROR(IF(INDEX('Outcome Indicators - Section C'!G$30:G$121,MATCH('Print View'!$A145&amp;'Print View'!$J$81,'Outcome Indicators - Section C'!$A$30:$A$121&amp;'Outcome Indicators - Section C'!$C$30:$C$121,0))&lt;&gt;"",INDEX('Outcome Indicators - Section C'!G$30:G$121,MATCH('Print View'!$A145&amp;'Print View'!$J$81,'Outcome Indicators - Section C'!$A$30:$A$121&amp;'Outcome Indicators - Section C'!$C$30:$C$121,0)),""),"")</f>
        <v/>
      </c>
      <c r="M145" s="558" t="str">
        <f t="array" ref="M145">IFERROR(IF(INDEX('Outcome Indicators - Section C'!H$30:H$121,MATCH('Print View'!$A145&amp;'Print View'!$J$81,'Outcome Indicators - Section C'!$A$30:$A$121&amp;'Outcome Indicators - Section C'!$C$30:$C$121,0))&lt;&gt;"",INDEX('Outcome Indicators - Section C'!H$30:H$121,MATCH('Print View'!$A145&amp;'Print View'!$J$81,'Outcome Indicators - Section C'!$A$30:$A$121&amp;'Outcome Indicators - Section C'!$C$30:$C$121,0)),""),"")</f>
        <v/>
      </c>
      <c r="N145" s="284" t="str">
        <f t="array" ref="N145">IFERROR(IF(INDEX('Outcome Indicators - Section C'!D$30:D$121,MATCH('Print View'!$A145&amp;'Print View'!$N$81,'Outcome Indicators - Section C'!$A$30:$A$121&amp;'Outcome Indicators - Section C'!$C$30:$C$121,0))&lt;&gt;"",INDEX('Outcome Indicators - Section C'!D$30:D$121,MATCH('Print View'!$A145&amp;'Print View'!$N$81,'Outcome Indicators - Section C'!$A$30:$A$121&amp;'Outcome Indicators - Section C'!$C$30:$C$121,0)),""),"")</f>
        <v/>
      </c>
      <c r="O145" s="554" t="str">
        <f t="array" ref="O145">IFERROR(IF(INDEX('Outcome Indicators - Section C'!F$30:F$121,MATCH('Print View'!$A145&amp;'Print View'!$N$81,'Outcome Indicators - Section C'!$A$30:$A$121&amp;'Outcome Indicators - Section C'!$C$30:$C$121,0))&lt;&gt;"",INDEX('Outcome Indicators - Section C'!F$30:F$121,MATCH('Print View'!$A145&amp;'Print View'!$N$81,'Outcome Indicators - Section C'!$A$30:$A$121&amp;'Outcome Indicators - Section C'!$C$30:$C$121,0)),""),"")</f>
        <v/>
      </c>
      <c r="P145" s="556" t="str">
        <f t="array" ref="P145">IFERROR(IF(INDEX('Outcome Indicators - Section C'!G$30:G$121,MATCH('Print View'!$A145&amp;'Print View'!$N$81,'Outcome Indicators - Section C'!$A$30:$A$121&amp;'Outcome Indicators - Section C'!$C$30:$C$121,0))&lt;&gt;"",INDEX('Outcome Indicators - Section C'!G$30:G$121,MATCH('Print View'!$A145&amp;'Print View'!$N$81,'Outcome Indicators - Section C'!$A$30:$A$121&amp;'Outcome Indicators - Section C'!$C$30:$C$121,0)),""),"")</f>
        <v/>
      </c>
      <c r="Q145" s="558" t="str">
        <f t="array" ref="Q145">IFERROR(IF(INDEX('Outcome Indicators - Section C'!H$30:H$121,MATCH('Print View'!$A145&amp;'Print View'!$N$81,'Outcome Indicators - Section C'!$A$30:$A$121&amp;'Outcome Indicators - Section C'!$C$30:$C$121,0))&lt;&gt;"",INDEX('Outcome Indicators - Section C'!H$30:H$121,MATCH('Print View'!$A145&amp;'Print View'!$N$81,'Outcome Indicators - Section C'!$A$30:$A$121&amp;'Outcome Indicators - Section C'!$C$30:$C$121,0)),""),"")</f>
        <v/>
      </c>
      <c r="R145" s="284" t="str">
        <f t="array" ref="R145">IFERROR(IF(INDEX('Outcome Indicators - Section C'!D$30:D$121,MATCH('Print View'!$A145&amp;'Print View'!$R$81,'Outcome Indicators - Section C'!$A$30:$A$121&amp;'Outcome Indicators - Section C'!$C$30:$C$121,0))&lt;&gt;"",INDEX('Outcome Indicators - Section C'!D$30:D$121,MATCH('Print View'!$A145&amp;'Print View'!$R$81,'Outcome Indicators - Section C'!$A$30:$A$121&amp;'Outcome Indicators - Section C'!$C$30:$C$121,0)),""),"")</f>
        <v/>
      </c>
      <c r="S145" s="554" t="str">
        <f t="array" ref="S145">IFERROR(IF(INDEX('Outcome Indicators - Section C'!F$30:F$121,MATCH('Print View'!$A145&amp;'Print View'!$R$81,'Outcome Indicators - Section C'!$A$30:$A$121&amp;'Outcome Indicators - Section C'!$C$30:$C$121,0))&lt;&gt;"",INDEX('Outcome Indicators - Section C'!F$30:F$121,MATCH('Print View'!$A145&amp;'Print View'!$R$81,'Outcome Indicators - Section C'!$A$30:$A$121&amp;'Outcome Indicators - Section C'!$C$30:$C$121,0)),""),"")</f>
        <v/>
      </c>
      <c r="T145" s="556" t="str">
        <f t="array" ref="T145">IFERROR(IF(INDEX('Outcome Indicators - Section C'!G$30:G$121,MATCH('Print View'!$A145&amp;'Print View'!$R$81,'Outcome Indicators - Section C'!$A$30:$A$121&amp;'Outcome Indicators - Section C'!$C$30:$C$121,0))&lt;&gt;"",INDEX('Outcome Indicators - Section C'!G$30:G$121,MATCH('Print View'!$A145&amp;'Print View'!$R$81,'Outcome Indicators - Section C'!$A$30:$A$121&amp;'Outcome Indicators - Section C'!$C$30:$C$121,0)),""),"")</f>
        <v/>
      </c>
      <c r="U145" s="558" t="str">
        <f t="array" ref="U145">IFERROR(IF(INDEX('Outcome Indicators - Section C'!H$30:H$121,MATCH('Print View'!$A145&amp;'Print View'!$R$81,'Outcome Indicators - Section C'!$A$30:$A$121&amp;'Outcome Indicators - Section C'!$C$30:$C$121,0))&lt;&gt;"",INDEX('Outcome Indicators - Section C'!H$30:H$121,MATCH('Print View'!$A145&amp;'Print View'!$R$81,'Outcome Indicators - Section C'!$A$30:$A$121&amp;'Outcome Indicators - Section C'!$C$30:$C$121,0)),""),"")</f>
        <v/>
      </c>
      <c r="V145" s="284" t="str">
        <f t="array" ref="V145">IFERROR(IF(INDEX('Outcome Indicators - Section C'!D$30:D$121,MATCH('Print View'!$A145&amp;'Print View'!$V$81,'Outcome Indicators - Section C'!$A$30:$A$121&amp;'Outcome Indicators - Section C'!$C$30:$C$121,0))&lt;&gt;"",INDEX('Outcome Indicators - Section C'!D$30:D$121,MATCH('Print View'!$A145&amp;'Print View'!$V$81,'Outcome Indicators - Section C'!$A$30:$A$121&amp;'Outcome Indicators - Section C'!$C$30:$C$121,0)),""),"")</f>
        <v/>
      </c>
      <c r="W145" s="554" t="str">
        <f t="array" ref="W145">IFERROR(IF(INDEX('Outcome Indicators - Section C'!F$30:F$121,MATCH('Print View'!$A145&amp;'Print View'!$V$81,'Outcome Indicators - Section C'!$A$30:$A$121&amp;'Outcome Indicators - Section C'!$C$30:$C$121,0))&lt;&gt;"",INDEX('Outcome Indicators - Section C'!F$30:F$121,MATCH('Print View'!$A145&amp;'Print View'!$V$81,'Outcome Indicators - Section C'!$A$30:$A$121&amp;'Outcome Indicators - Section C'!$C$30:$C$121,0)),""),"")</f>
        <v/>
      </c>
      <c r="X145" s="556" t="str">
        <f t="array" ref="X145">IFERROR(IF(INDEX('Outcome Indicators - Section C'!G$30:G$121,MATCH('Print View'!$A145&amp;'Print View'!$V$81,'Outcome Indicators - Section C'!$A$30:$A$121&amp;'Outcome Indicators - Section C'!$C$30:$C$121,0))&lt;&gt;"",INDEX('Outcome Indicators - Section C'!G$30:G$121,MATCH('Print View'!$A145&amp;'Print View'!$V$81,'Outcome Indicators - Section C'!$A$30:$A$121&amp;'Outcome Indicators - Section C'!$C$30:$C$121,0)),""),"")</f>
        <v/>
      </c>
      <c r="Y145" s="558" t="str">
        <f t="array" ref="Y145">IFERROR(IF(INDEX('Outcome Indicators - Section C'!H$30:H$121,MATCH('Print View'!$A145&amp;'Print View'!$V$81,'Outcome Indicators - Section C'!$A$30:$A$121&amp;'Outcome Indicators - Section C'!$C$30:$C$121,0))&lt;&gt;"",INDEX('Outcome Indicators - Section C'!H$30:H$121,MATCH('Print View'!$A145&amp;'Print View'!$V$81,'Outcome Indicators - Section C'!$A$30:$A$121&amp;'Outcome Indicators - Section C'!$C$30:$C$121,0)),""),"")</f>
        <v/>
      </c>
      <c r="Z145" s="284" t="str">
        <f t="array" ref="Z145">IFERROR(IF(INDEX('Outcome Indicators - Section C'!D$30:D$121,MATCH('Print View'!$A145&amp;'Print View'!$Z$81,'Outcome Indicators - Section C'!$A$30:$A$121&amp;'Outcome Indicators - Section C'!$C$30:$C$121,0))&lt;&gt;"",INDEX('Outcome Indicators - Section C'!D$30:D$121,MATCH('Print View'!$A145&amp;'Print View'!$Z$81,'Outcome Indicators - Section C'!$A$30:$A$121&amp;'Outcome Indicators - Section C'!$C$30:$C$121,0)),""),"")</f>
        <v/>
      </c>
      <c r="AA145" s="554" t="str">
        <f t="array" ref="AA145">IFERROR(IF(INDEX('Outcome Indicators - Section C'!F$30:F$121,MATCH('Print View'!$A145&amp;'Print View'!$Z$81,'Outcome Indicators - Section C'!$A$30:$A$121&amp;'Outcome Indicators - Section C'!$C$30:$C$121,0))&lt;&gt;"",INDEX('Outcome Indicators - Section C'!F$30:F$121,MATCH('Print View'!$A145&amp;'Print View'!$Z$81,'Outcome Indicators - Section C'!$A$30:$A$121&amp;'Outcome Indicators - Section C'!$C$30:$C$121,0)),""),"")</f>
        <v/>
      </c>
      <c r="AB145" s="556" t="str">
        <f t="array" ref="AB145">IFERROR(IF(INDEX('Outcome Indicators - Section C'!G$30:G$121,MATCH('Print View'!$A145&amp;'Print View'!$Z$81,'Outcome Indicators - Section C'!$A$30:$A$121&amp;'Outcome Indicators - Section C'!$C$30:$C$121,0))&lt;&gt;"",INDEX('Outcome Indicators - Section C'!G$30:G$121,MATCH('Print View'!$A145&amp;'Print View'!$Z$81,'Outcome Indicators - Section C'!$A$30:$A$121&amp;'Outcome Indicators - Section C'!$C$30:$C$121,0)),""),"")</f>
        <v/>
      </c>
      <c r="AC145" s="558" t="str">
        <f t="array" ref="AC145">IFERROR(IF(INDEX('Outcome Indicators - Section C'!H$30:H$121,MATCH('Print View'!$A145&amp;'Print View'!$Z$81,'Outcome Indicators - Section C'!$A$30:$A$121&amp;'Outcome Indicators - Section C'!$C$30:$C$121,0))&lt;&gt;"",INDEX('Outcome Indicators - Section C'!H$30:H$121,MATCH('Print View'!$A145&amp;'Print View'!$Z$81,'Outcome Indicators - Section C'!$A$30:$A$121&amp;'Outcome Indicators - Section C'!$C$30:$C$121,0)),""),"")</f>
        <v/>
      </c>
      <c r="AD145" s="280"/>
      <c r="AE145" s="255"/>
      <c r="AF145" s="255"/>
      <c r="AG145" s="255"/>
      <c r="AH145" s="255"/>
      <c r="AI145" s="268"/>
      <c r="AJ145" s="540"/>
    </row>
    <row r="146" spans="1:36" s="229" customFormat="1" ht="15.75" customHeight="1" x14ac:dyDescent="0.3">
      <c r="A146" s="549"/>
      <c r="B146" s="551"/>
      <c r="C146" s="551"/>
      <c r="D146" s="551"/>
      <c r="E146" s="551"/>
      <c r="F146" s="551"/>
      <c r="G146" s="551"/>
      <c r="H146" s="551"/>
      <c r="I146" s="553"/>
      <c r="J146" s="285" t="str">
        <f t="array" ref="J146">IFERROR(IF(INDEX('Outcome Indicators - Section C'!E$30:E$121,MATCH('Print View'!$A145&amp;'Print View'!$J$81,'Outcome Indicators - Section C'!$A$30:$A$121&amp;'Outcome Indicators - Section C'!$C$30:$C$121,0))&lt;&gt;"",INDEX('Outcome Indicators - Section C'!E$30:E$121,MATCH('Print View'!$A145&amp;'Print View'!$J$81,'Outcome Indicators - Section C'!$A$30:$A$121&amp;'Outcome Indicators - Section C'!$C$30:$C$121,0)),""),"")</f>
        <v/>
      </c>
      <c r="K146" s="555"/>
      <c r="L146" s="557"/>
      <c r="M146" s="559"/>
      <c r="N146" s="285" t="str">
        <f t="array" ref="N146">IFERROR(IF(INDEX('Outcome Indicators - Section C'!E$30:E$121,MATCH('Print View'!$A145&amp;'Print View'!$N$81,'Outcome Indicators - Section C'!$A$30:$A$121&amp;'Outcome Indicators - Section C'!$C$30:$C$121,0))&lt;&gt;"",INDEX('Outcome Indicators - Section C'!E$30:E$121,MATCH('Print View'!$A145&amp;'Print View'!$N$81,'Outcome Indicators - Section C'!$A$30:$A$121&amp;'Outcome Indicators - Section C'!$C$30:$C$121,0)),""),"")</f>
        <v/>
      </c>
      <c r="O146" s="555"/>
      <c r="P146" s="557"/>
      <c r="Q146" s="559"/>
      <c r="R146" s="285" t="str">
        <f t="array" ref="R146">IFERROR(IF(INDEX('Outcome Indicators - Section C'!E$30:E$121,MATCH('Print View'!$A145&amp;'Print View'!$R$81,'Outcome Indicators - Section C'!$A$30:$A$121&amp;'Outcome Indicators - Section C'!$C$30:$C$121,0))&lt;&gt;"",INDEX('Outcome Indicators - Section C'!E$30:E$121,MATCH('Print View'!$A145&amp;'Print View'!$R$81,'Outcome Indicators - Section C'!$A$30:$A$121&amp;'Outcome Indicators - Section C'!$C$30:$C$121,0)),""),"")</f>
        <v/>
      </c>
      <c r="S146" s="555"/>
      <c r="T146" s="557"/>
      <c r="U146" s="559"/>
      <c r="V146" s="285" t="str">
        <f t="array" ref="V146">IFERROR(IF(INDEX('Outcome Indicators - Section C'!E$30:E$121,MATCH('Print View'!$A145&amp;'Print View'!$V$81,'Outcome Indicators - Section C'!$A$30:$A$121&amp;'Outcome Indicators - Section C'!$C$30:$C$121,0))&lt;&gt;"",INDEX('Outcome Indicators - Section C'!E$30:E$121,MATCH('Print View'!$A145&amp;'Print View'!$V$81,'Outcome Indicators - Section C'!$A$30:$A$121&amp;'Outcome Indicators - Section C'!$C$30:$C$121,0)),""),"")</f>
        <v/>
      </c>
      <c r="W146" s="555"/>
      <c r="X146" s="557"/>
      <c r="Y146" s="559"/>
      <c r="Z146" s="285" t="str">
        <f t="array" ref="Z146">IFERROR(IF(INDEX('Outcome Indicators - Section C'!E$30:E$121,MATCH('Print View'!$A145&amp;'Print View'!$Z$81,'Outcome Indicators - Section C'!$A$30:$A$121&amp;'Outcome Indicators - Section C'!$C$30:$C$121,0))&lt;&gt;"",INDEX('Outcome Indicators - Section C'!E$30:E$121,MATCH('Print View'!$A145&amp;'Print View'!$Z$81,'Outcome Indicators - Section C'!$A$30:$A$121&amp;'Outcome Indicators - Section C'!$C$30:$C$121,0)),""),"")</f>
        <v/>
      </c>
      <c r="AA146" s="555"/>
      <c r="AB146" s="557"/>
      <c r="AC146" s="559"/>
      <c r="AD146" s="277"/>
      <c r="AE146" s="258"/>
      <c r="AF146" s="258"/>
      <c r="AG146" s="258"/>
      <c r="AH146" s="258"/>
      <c r="AI146" s="268"/>
      <c r="AJ146" s="540"/>
    </row>
    <row r="147" spans="1:36" s="229" customFormat="1" ht="28.8" x14ac:dyDescent="0.55000000000000004">
      <c r="A147" s="560">
        <v>14</v>
      </c>
      <c r="B147" s="564" t="str">
        <f>IFERROR(IF(INDEX('Outcome Indicators - Section C'!B$10:B$26,MATCH('Print View'!$A147,'Outcome Indicators - Section C'!$A$10:$A$26,0))&lt;&gt;"",INDEX('Outcome Indicators - Section C'!B$10:B$26,MATCH('Print View'!$A147,'Outcome Indicators - Section C'!$A$10:$A$26,0)),""),"")</f>
        <v/>
      </c>
      <c r="C147" s="564" t="str">
        <f>IFERROR(IF(INDEX('Outcome Indicators - Section C'!C$10:C$26,MATCH('Print View'!$A147,'Outcome Indicators - Section C'!$A$10:$A$26,0))&lt;&gt;"",INDEX('Outcome Indicators - Section C'!C$10:C$26,MATCH('Print View'!$A147,'Outcome Indicators - Section C'!$A$10:$A$26,0)),""),"")</f>
        <v/>
      </c>
      <c r="D147" s="564" t="str">
        <f>IFERROR(IF(INDEX('Outcome Indicators - Section C'!D$10:D$26,MATCH('Print View'!$A147,'Outcome Indicators - Section C'!$A$10:$A$26,0))&lt;&gt;"",INDEX('Outcome Indicators - Section C'!D$10:D$26,MATCH('Print View'!$A147,'Outcome Indicators - Section C'!$A$10:$A$26,0)),""),"")</f>
        <v/>
      </c>
      <c r="E147" s="564" t="str">
        <f>IFERROR(IF(INDEX('Outcome Indicators - Section C'!E$10:E$26,MATCH('Print View'!$A147,'Outcome Indicators - Section C'!$A$10:$A$26,0))&lt;&gt;"",INDEX('Outcome Indicators - Section C'!E$10:E$26,MATCH('Print View'!$A147,'Outcome Indicators - Section C'!$A$10:$A$26,0)),""),"")</f>
        <v/>
      </c>
      <c r="F147" s="564" t="str">
        <f>IFERROR(IF(INDEX('Outcome Indicators - Section C'!F$10:F$26,MATCH('Print View'!$A147,'Outcome Indicators - Section C'!$A$10:$A$26,0))&lt;&gt;"",INDEX('Outcome Indicators - Section C'!F$10:F$26,MATCH('Print View'!$A147,'Outcome Indicators - Section C'!$A$10:$A$26,0)),""),"")</f>
        <v/>
      </c>
      <c r="G147" s="564" t="str">
        <f>IFERROR(IF(INDEX('Outcome Indicators - Section C'!G$10:G$26,MATCH('Print View'!$A147,'Outcome Indicators - Section C'!$A$10:$A$26,0))&lt;&gt;"",INDEX('Outcome Indicators - Section C'!G$10:G$26,MATCH('Print View'!$A147,'Outcome Indicators - Section C'!$A$10:$A$26,0)),""),"")</f>
        <v/>
      </c>
      <c r="H147" s="564" t="str">
        <f>IFERROR(IF(INDEX('Outcome Indicators - Section C'!H$10:H$26,MATCH('Print View'!$A147,'Outcome Indicators - Section C'!$A$10:$A$26,0))&lt;&gt;"",INDEX('Outcome Indicators - Section C'!H$10:H$26,MATCH('Print View'!$A147,'Outcome Indicators - Section C'!$A$10:$A$26,0)),""),"")</f>
        <v/>
      </c>
      <c r="I147" s="566">
        <f>IFERROR(IF(INDEX('Outcome Indicators - Section C'!A$10:A$26,MATCH('Print View'!$A147,'Outcome Indicators - Section C'!$A$10:$A$26,0))&lt;&gt;"",INDEX('Outcome Indicators - Section C'!A$10:A$26,MATCH('Print View'!$A147,'Outcome Indicators - Section C'!$A$10:$A$26,0)),""),"")</f>
        <v>14</v>
      </c>
      <c r="J147" s="311" t="str">
        <f t="array" ref="J147">IFERROR(IF(INDEX('Outcome Indicators - Section C'!D$30:D$121,MATCH('Print View'!$A147&amp;'Print View'!$J$81,'Outcome Indicators - Section C'!$A$30:$A$121&amp;'Outcome Indicators - Section C'!$C$30:$C$121,0))&lt;&gt;"",INDEX('Outcome Indicators - Section C'!D$30:D$121,MATCH('Print View'!$A147&amp;'Print View'!$J$81,'Outcome Indicators - Section C'!$A$30:$A$121&amp;'Outcome Indicators - Section C'!$C$30:$C$121,0)),""),"")</f>
        <v/>
      </c>
      <c r="K147" s="543" t="str">
        <f t="array" ref="K147">IFERROR(IF(INDEX('Outcome Indicators - Section C'!F$30:F$121,MATCH('Print View'!$A147&amp;'Print View'!$J$81,'Outcome Indicators - Section C'!$A$30:$A$121&amp;'Outcome Indicators - Section C'!$C$30:$C$121,0))&lt;&gt;"",INDEX('Outcome Indicators - Section C'!F$30:F$121,MATCH('Print View'!$A147&amp;'Print View'!$J$81,'Outcome Indicators - Section C'!$A$30:$A$121&amp;'Outcome Indicators - Section C'!$C$30:$C$121,0)),""),"")</f>
        <v/>
      </c>
      <c r="L147" s="545" t="str">
        <f t="array" ref="L147">IFERROR(IF(INDEX('Outcome Indicators - Section C'!G$30:G$121,MATCH('Print View'!$A147&amp;'Print View'!$J$81,'Outcome Indicators - Section C'!$A$30:$A$121&amp;'Outcome Indicators - Section C'!$C$30:$C$121,0))&lt;&gt;"",INDEX('Outcome Indicators - Section C'!G$30:G$121,MATCH('Print View'!$A147&amp;'Print View'!$J$81,'Outcome Indicators - Section C'!$A$30:$A$121&amp;'Outcome Indicators - Section C'!$C$30:$C$121,0)),""),"")</f>
        <v/>
      </c>
      <c r="M147" s="541" t="str">
        <f t="array" ref="M147">IFERROR(IF(INDEX('Outcome Indicators - Section C'!H$30:H$121,MATCH('Print View'!$A147&amp;'Print View'!$J$81,'Outcome Indicators - Section C'!$A$30:$A$121&amp;'Outcome Indicators - Section C'!$C$30:$C$121,0))&lt;&gt;"",INDEX('Outcome Indicators - Section C'!H$30:H$121,MATCH('Print View'!$A147&amp;'Print View'!$J$81,'Outcome Indicators - Section C'!$A$30:$A$121&amp;'Outcome Indicators - Section C'!$C$30:$C$121,0)),""),"")</f>
        <v/>
      </c>
      <c r="N147" s="311" t="str">
        <f t="array" ref="N147">IFERROR(IF(INDEX('Outcome Indicators - Section C'!D$30:D$121,MATCH('Print View'!$A147&amp;'Print View'!$N$81,'Outcome Indicators - Section C'!$A$30:$A$121&amp;'Outcome Indicators - Section C'!$C$30:$C$121,0))&lt;&gt;"",INDEX('Outcome Indicators - Section C'!D$30:D$121,MATCH('Print View'!$A147&amp;'Print View'!$N$81,'Outcome Indicators - Section C'!$A$30:$A$121&amp;'Outcome Indicators - Section C'!$C$30:$C$121,0)),""),"")</f>
        <v/>
      </c>
      <c r="O147" s="543" t="str">
        <f t="array" ref="O147">IFERROR(IF(INDEX('Outcome Indicators - Section C'!F$30:F$121,MATCH('Print View'!$A147&amp;'Print View'!$N$81,'Outcome Indicators - Section C'!$A$30:$A$121&amp;'Outcome Indicators - Section C'!$C$30:$C$121,0))&lt;&gt;"",INDEX('Outcome Indicators - Section C'!F$30:F$121,MATCH('Print View'!$A147&amp;'Print View'!$N$81,'Outcome Indicators - Section C'!$A$30:$A$121&amp;'Outcome Indicators - Section C'!$C$30:$C$121,0)),""),"")</f>
        <v/>
      </c>
      <c r="P147" s="545" t="str">
        <f t="array" ref="P147">IFERROR(IF(INDEX('Outcome Indicators - Section C'!G$30:G$121,MATCH('Print View'!$A147&amp;'Print View'!$N$81,'Outcome Indicators - Section C'!$A$30:$A$121&amp;'Outcome Indicators - Section C'!$C$30:$C$121,0))&lt;&gt;"",INDEX('Outcome Indicators - Section C'!G$30:G$121,MATCH('Print View'!$A147&amp;'Print View'!$N$81,'Outcome Indicators - Section C'!$A$30:$A$121&amp;'Outcome Indicators - Section C'!$C$30:$C$121,0)),""),"")</f>
        <v/>
      </c>
      <c r="Q147" s="541" t="str">
        <f t="array" ref="Q147">IFERROR(IF(INDEX('Outcome Indicators - Section C'!H$30:H$121,MATCH('Print View'!$A147&amp;'Print View'!$N$81,'Outcome Indicators - Section C'!$A$30:$A$121&amp;'Outcome Indicators - Section C'!$C$30:$C$121,0))&lt;&gt;"",INDEX('Outcome Indicators - Section C'!H$30:H$121,MATCH('Print View'!$A147&amp;'Print View'!$N$81,'Outcome Indicators - Section C'!$A$30:$A$121&amp;'Outcome Indicators - Section C'!$C$30:$C$121,0)),""),"")</f>
        <v/>
      </c>
      <c r="R147" s="311" t="str">
        <f t="array" ref="R147">IFERROR(IF(INDEX('Outcome Indicators - Section C'!D$30:D$121,MATCH('Print View'!$A147&amp;'Print View'!$R$81,'Outcome Indicators - Section C'!$A$30:$A$121&amp;'Outcome Indicators - Section C'!$C$30:$C$121,0))&lt;&gt;"",INDEX('Outcome Indicators - Section C'!D$30:D$121,MATCH('Print View'!$A147&amp;'Print View'!$R$81,'Outcome Indicators - Section C'!$A$30:$A$121&amp;'Outcome Indicators - Section C'!$C$30:$C$121,0)),""),"")</f>
        <v/>
      </c>
      <c r="S147" s="543" t="str">
        <f t="array" ref="S147">IFERROR(IF(INDEX('Outcome Indicators - Section C'!F$30:F$121,MATCH('Print View'!$A147&amp;'Print View'!$R$81,'Outcome Indicators - Section C'!$A$30:$A$121&amp;'Outcome Indicators - Section C'!$C$30:$C$121,0))&lt;&gt;"",INDEX('Outcome Indicators - Section C'!F$30:F$121,MATCH('Print View'!$A147&amp;'Print View'!$R$81,'Outcome Indicators - Section C'!$A$30:$A$121&amp;'Outcome Indicators - Section C'!$C$30:$C$121,0)),""),"")</f>
        <v/>
      </c>
      <c r="T147" s="545" t="str">
        <f t="array" ref="T147">IFERROR(IF(INDEX('Outcome Indicators - Section C'!G$30:G$121,MATCH('Print View'!$A147&amp;'Print View'!$R$81,'Outcome Indicators - Section C'!$A$30:$A$121&amp;'Outcome Indicators - Section C'!$C$30:$C$121,0))&lt;&gt;"",INDEX('Outcome Indicators - Section C'!G$30:G$121,MATCH('Print View'!$A147&amp;'Print View'!$R$81,'Outcome Indicators - Section C'!$A$30:$A$121&amp;'Outcome Indicators - Section C'!$C$30:$C$121,0)),""),"")</f>
        <v/>
      </c>
      <c r="U147" s="541" t="str">
        <f t="array" ref="U147">IFERROR(IF(INDEX('Outcome Indicators - Section C'!H$30:H$121,MATCH('Print View'!$A147&amp;'Print View'!$R$81,'Outcome Indicators - Section C'!$A$30:$A$121&amp;'Outcome Indicators - Section C'!$C$30:$C$121,0))&lt;&gt;"",INDEX('Outcome Indicators - Section C'!H$30:H$121,MATCH('Print View'!$A147&amp;'Print View'!$R$81,'Outcome Indicators - Section C'!$A$30:$A$121&amp;'Outcome Indicators - Section C'!$C$30:$C$121,0)),""),"")</f>
        <v/>
      </c>
      <c r="V147" s="311" t="str">
        <f t="array" ref="V147">IFERROR(IF(INDEX('Outcome Indicators - Section C'!D$30:D$121,MATCH('Print View'!$A147&amp;'Print View'!$V$81,'Outcome Indicators - Section C'!$A$30:$A$121&amp;'Outcome Indicators - Section C'!$C$30:$C$121,0))&lt;&gt;"",INDEX('Outcome Indicators - Section C'!D$30:D$121,MATCH('Print View'!$A147&amp;'Print View'!$V$81,'Outcome Indicators - Section C'!$A$30:$A$121&amp;'Outcome Indicators - Section C'!$C$30:$C$121,0)),""),"")</f>
        <v/>
      </c>
      <c r="W147" s="543" t="str">
        <f t="array" ref="W147">IFERROR(IF(INDEX('Outcome Indicators - Section C'!F$30:F$121,MATCH('Print View'!$A147&amp;'Print View'!$V$81,'Outcome Indicators - Section C'!$A$30:$A$121&amp;'Outcome Indicators - Section C'!$C$30:$C$121,0))&lt;&gt;"",INDEX('Outcome Indicators - Section C'!F$30:F$121,MATCH('Print View'!$A147&amp;'Print View'!$V$81,'Outcome Indicators - Section C'!$A$30:$A$121&amp;'Outcome Indicators - Section C'!$C$30:$C$121,0)),""),"")</f>
        <v/>
      </c>
      <c r="X147" s="545" t="str">
        <f t="array" ref="X147">IFERROR(IF(INDEX('Outcome Indicators - Section C'!G$30:G$121,MATCH('Print View'!$A147&amp;'Print View'!$V$81,'Outcome Indicators - Section C'!$A$30:$A$121&amp;'Outcome Indicators - Section C'!$C$30:$C$121,0))&lt;&gt;"",INDEX('Outcome Indicators - Section C'!G$30:G$121,MATCH('Print View'!$A147&amp;'Print View'!$V$81,'Outcome Indicators - Section C'!$A$30:$A$121&amp;'Outcome Indicators - Section C'!$C$30:$C$121,0)),""),"")</f>
        <v/>
      </c>
      <c r="Y147" s="541" t="str">
        <f t="array" ref="Y147">IFERROR(IF(INDEX('Outcome Indicators - Section C'!H$30:H$121,MATCH('Print View'!$A147&amp;'Print View'!$V$81,'Outcome Indicators - Section C'!$A$30:$A$121&amp;'Outcome Indicators - Section C'!$C$30:$C$121,0))&lt;&gt;"",INDEX('Outcome Indicators - Section C'!H$30:H$121,MATCH('Print View'!$A147&amp;'Print View'!$V$81,'Outcome Indicators - Section C'!$A$30:$A$121&amp;'Outcome Indicators - Section C'!$C$30:$C$121,0)),""),"")</f>
        <v/>
      </c>
      <c r="Z147" s="311" t="str">
        <f t="array" ref="Z147">IFERROR(IF(INDEX('Outcome Indicators - Section C'!D$30:D$121,MATCH('Print View'!$A147&amp;'Print View'!$Z$81,'Outcome Indicators - Section C'!$A$30:$A$121&amp;'Outcome Indicators - Section C'!$C$30:$C$121,0))&lt;&gt;"",INDEX('Outcome Indicators - Section C'!D$30:D$121,MATCH('Print View'!$A147&amp;'Print View'!$Z$81,'Outcome Indicators - Section C'!$A$30:$A$121&amp;'Outcome Indicators - Section C'!$C$30:$C$121,0)),""),"")</f>
        <v/>
      </c>
      <c r="AA147" s="543" t="str">
        <f t="array" ref="AA147">IFERROR(IF(INDEX('Outcome Indicators - Section C'!F$30:F$121,MATCH('Print View'!$A147&amp;'Print View'!$Z$81,'Outcome Indicators - Section C'!$A$30:$A$121&amp;'Outcome Indicators - Section C'!$C$30:$C$121,0))&lt;&gt;"",INDEX('Outcome Indicators - Section C'!F$30:F$121,MATCH('Print View'!$A147&amp;'Print View'!$Z$81,'Outcome Indicators - Section C'!$A$30:$A$121&amp;'Outcome Indicators - Section C'!$C$30:$C$121,0)),""),"")</f>
        <v/>
      </c>
      <c r="AB147" s="545" t="str">
        <f t="array" ref="AB147">IFERROR(IF(INDEX('Outcome Indicators - Section C'!G$30:G$121,MATCH('Print View'!$A147&amp;'Print View'!$Z$81,'Outcome Indicators - Section C'!$A$30:$A$121&amp;'Outcome Indicators - Section C'!$C$30:$C$121,0))&lt;&gt;"",INDEX('Outcome Indicators - Section C'!G$30:G$121,MATCH('Print View'!$A147&amp;'Print View'!$Z$81,'Outcome Indicators - Section C'!$A$30:$A$121&amp;'Outcome Indicators - Section C'!$C$30:$C$121,0)),""),"")</f>
        <v/>
      </c>
      <c r="AC147" s="541" t="str">
        <f t="array" ref="AC147">IFERROR(IF(INDEX('Outcome Indicators - Section C'!H$30:H$121,MATCH('Print View'!$A147&amp;'Print View'!$Z$81,'Outcome Indicators - Section C'!$A$30:$A$121&amp;'Outcome Indicators - Section C'!$C$30:$C$121,0))&lt;&gt;"",INDEX('Outcome Indicators - Section C'!H$30:H$121,MATCH('Print View'!$A147&amp;'Print View'!$Z$81,'Outcome Indicators - Section C'!$A$30:$A$121&amp;'Outcome Indicators - Section C'!$C$30:$C$121,0)),""),"")</f>
        <v/>
      </c>
      <c r="AD147" s="278"/>
      <c r="AE147" s="260"/>
      <c r="AF147" s="260"/>
      <c r="AG147" s="260"/>
      <c r="AH147" s="260"/>
      <c r="AI147" s="260"/>
      <c r="AJ147" s="261"/>
    </row>
    <row r="148" spans="1:36" s="229" customFormat="1" ht="15.75" customHeight="1" x14ac:dyDescent="0.3">
      <c r="A148" s="560"/>
      <c r="B148" s="565"/>
      <c r="C148" s="565"/>
      <c r="D148" s="565"/>
      <c r="E148" s="565"/>
      <c r="F148" s="565"/>
      <c r="G148" s="565"/>
      <c r="H148" s="565"/>
      <c r="I148" s="567"/>
      <c r="J148" s="312" t="str">
        <f t="array" ref="J148">IFERROR(IF(INDEX('Outcome Indicators - Section C'!E$30:E$121,MATCH('Print View'!$A147&amp;'Print View'!$J$81,'Outcome Indicators - Section C'!$A$30:$A$121&amp;'Outcome Indicators - Section C'!$C$30:$C$121,0))&lt;&gt;"",INDEX('Outcome Indicators - Section C'!E$30:E$121,MATCH('Print View'!$A147&amp;'Print View'!$J$81,'Outcome Indicators - Section C'!$A$30:$A$121&amp;'Outcome Indicators - Section C'!$C$30:$C$121,0)),""),"")</f>
        <v/>
      </c>
      <c r="K148" s="568"/>
      <c r="L148" s="569"/>
      <c r="M148" s="570"/>
      <c r="N148" s="312" t="str">
        <f t="array" ref="N148">IFERROR(IF(INDEX('Outcome Indicators - Section C'!E$30:E$121,MATCH('Print View'!$A147&amp;'Print View'!$N$81,'Outcome Indicators - Section C'!$A$30:$A$121&amp;'Outcome Indicators - Section C'!$C$30:$C$121,0))&lt;&gt;"",INDEX('Outcome Indicators - Section C'!E$30:E$121,MATCH('Print View'!$A147&amp;'Print View'!$N$81,'Outcome Indicators - Section C'!$A$30:$A$121&amp;'Outcome Indicators - Section C'!$C$30:$C$121,0)),""),"")</f>
        <v/>
      </c>
      <c r="O148" s="568"/>
      <c r="P148" s="569"/>
      <c r="Q148" s="570"/>
      <c r="R148" s="312" t="str">
        <f t="array" ref="R148">IFERROR(IF(INDEX('Outcome Indicators - Section C'!E$30:E$121,MATCH('Print View'!$A147&amp;'Print View'!$R$81,'Outcome Indicators - Section C'!$A$30:$A$121&amp;'Outcome Indicators - Section C'!$C$30:$C$121,0))&lt;&gt;"",INDEX('Outcome Indicators - Section C'!E$30:E$121,MATCH('Print View'!$A147&amp;'Print View'!$R$81,'Outcome Indicators - Section C'!$A$30:$A$121&amp;'Outcome Indicators - Section C'!$C$30:$C$121,0)),""),"")</f>
        <v/>
      </c>
      <c r="S148" s="568"/>
      <c r="T148" s="569"/>
      <c r="U148" s="570"/>
      <c r="V148" s="312" t="str">
        <f t="array" ref="V148">IFERROR(IF(INDEX('Outcome Indicators - Section C'!E$30:E$121,MATCH('Print View'!$A147&amp;'Print View'!$V$81,'Outcome Indicators - Section C'!$A$30:$A$121&amp;'Outcome Indicators - Section C'!$C$30:$C$121,0))&lt;&gt;"",INDEX('Outcome Indicators - Section C'!E$30:E$121,MATCH('Print View'!$A147&amp;'Print View'!$V$81,'Outcome Indicators - Section C'!$A$30:$A$121&amp;'Outcome Indicators - Section C'!$C$30:$C$121,0)),""),"")</f>
        <v/>
      </c>
      <c r="W148" s="568"/>
      <c r="X148" s="569"/>
      <c r="Y148" s="570"/>
      <c r="Z148" s="312" t="str">
        <f t="array" ref="Z148">IFERROR(IF(INDEX('Outcome Indicators - Section C'!E$30:E$121,MATCH('Print View'!$A147&amp;'Print View'!$Z$81,'Outcome Indicators - Section C'!$A$30:$A$121&amp;'Outcome Indicators - Section C'!$C$30:$C$121,0))&lt;&gt;"",INDEX('Outcome Indicators - Section C'!E$30:E$121,MATCH('Print View'!$A147&amp;'Print View'!$Z$81,'Outcome Indicators - Section C'!$A$30:$A$121&amp;'Outcome Indicators - Section C'!$C$30:$C$121,0)),""),"")</f>
        <v/>
      </c>
      <c r="AA148" s="568"/>
      <c r="AB148" s="569"/>
      <c r="AC148" s="570"/>
      <c r="AD148" s="279"/>
      <c r="AE148" s="262"/>
      <c r="AF148" s="262"/>
      <c r="AG148" s="262"/>
      <c r="AH148" s="262"/>
      <c r="AI148" s="262"/>
      <c r="AJ148" s="263"/>
    </row>
    <row r="149" spans="1:36" s="229" customFormat="1" ht="28.8" x14ac:dyDescent="0.55000000000000004">
      <c r="A149" s="549">
        <v>15</v>
      </c>
      <c r="B149" s="550" t="str">
        <f>IFERROR(IF(INDEX('Outcome Indicators - Section C'!B$10:B$26,MATCH('Print View'!$A149,'Outcome Indicators - Section C'!$A$10:$A$26,0))&lt;&gt;"",INDEX('Outcome Indicators - Section C'!B$10:B$26,MATCH('Print View'!$A149,'Outcome Indicators - Section C'!$A$10:$A$26,0)),""),"")</f>
        <v/>
      </c>
      <c r="C149" s="550" t="str">
        <f>IFERROR(IF(INDEX('Outcome Indicators - Section C'!C$10:C$26,MATCH('Print View'!$A149,'Outcome Indicators - Section C'!$A$10:$A$26,0))&lt;&gt;"",INDEX('Outcome Indicators - Section C'!C$10:C$26,MATCH('Print View'!$A149,'Outcome Indicators - Section C'!$A$10:$A$26,0)),""),"")</f>
        <v/>
      </c>
      <c r="D149" s="550" t="str">
        <f>IFERROR(IF(INDEX('Outcome Indicators - Section C'!D$10:D$26,MATCH('Print View'!$A149,'Outcome Indicators - Section C'!$A$10:$A$26,0))&lt;&gt;"",INDEX('Outcome Indicators - Section C'!D$10:D$26,MATCH('Print View'!$A149,'Outcome Indicators - Section C'!$A$10:$A$26,0)),""),"")</f>
        <v/>
      </c>
      <c r="E149" s="550" t="str">
        <f>IFERROR(IF(INDEX('Outcome Indicators - Section C'!E$10:E$26,MATCH('Print View'!$A149,'Outcome Indicators - Section C'!$A$10:$A$26,0))&lt;&gt;"",INDEX('Outcome Indicators - Section C'!E$10:E$26,MATCH('Print View'!$A149,'Outcome Indicators - Section C'!$A$10:$A$26,0)),""),"")</f>
        <v/>
      </c>
      <c r="F149" s="550" t="str">
        <f>IFERROR(IF(INDEX('Outcome Indicators - Section C'!F$10:F$26,MATCH('Print View'!$A149,'Outcome Indicators - Section C'!$A$10:$A$26,0))&lt;&gt;"",INDEX('Outcome Indicators - Section C'!F$10:F$26,MATCH('Print View'!$A149,'Outcome Indicators - Section C'!$A$10:$A$26,0)),""),"")</f>
        <v/>
      </c>
      <c r="G149" s="550" t="str">
        <f>IFERROR(IF(INDEX('Outcome Indicators - Section C'!G$10:G$26,MATCH('Print View'!$A149,'Outcome Indicators - Section C'!$A$10:$A$26,0))&lt;&gt;"",INDEX('Outcome Indicators - Section C'!G$10:G$26,MATCH('Print View'!$A149,'Outcome Indicators - Section C'!$A$10:$A$26,0)),""),"")</f>
        <v/>
      </c>
      <c r="H149" s="550" t="str">
        <f>IFERROR(IF(INDEX('Outcome Indicators - Section C'!H$10:H$26,MATCH('Print View'!$A149,'Outcome Indicators - Section C'!$A$10:$A$26,0))&lt;&gt;"",INDEX('Outcome Indicators - Section C'!H$10:H$26,MATCH('Print View'!$A149,'Outcome Indicators - Section C'!$A$10:$A$26,0)),""),"")</f>
        <v/>
      </c>
      <c r="I149" s="552">
        <f>IFERROR(IF(INDEX('Outcome Indicators - Section C'!A$10:A$26,MATCH('Print View'!$A149,'Outcome Indicators - Section C'!$A$10:$A$26,0))&lt;&gt;"",INDEX('Outcome Indicators - Section C'!A$10:A$26,MATCH('Print View'!$A149,'Outcome Indicators - Section C'!$A$10:$A$26,0)),""),"")</f>
        <v>15</v>
      </c>
      <c r="J149" s="284" t="str">
        <f t="array" ref="J149">IFERROR(IF(INDEX('Outcome Indicators - Section C'!D$30:D$121,MATCH('Print View'!$A149&amp;'Print View'!$J$81,'Outcome Indicators - Section C'!$A$30:$A$121&amp;'Outcome Indicators - Section C'!$C$30:$C$121,0))&lt;&gt;"",INDEX('Outcome Indicators - Section C'!D$30:D$121,MATCH('Print View'!$A149&amp;'Print View'!$J$81,'Outcome Indicators - Section C'!$A$30:$A$121&amp;'Outcome Indicators - Section C'!$C$30:$C$121,0)),""),"")</f>
        <v/>
      </c>
      <c r="K149" s="554" t="str">
        <f t="array" ref="K149">IFERROR(IF(INDEX('Outcome Indicators - Section C'!F$30:F$121,MATCH('Print View'!$A149&amp;'Print View'!$J$81,'Outcome Indicators - Section C'!$A$30:$A$121&amp;'Outcome Indicators - Section C'!$C$30:$C$121,0))&lt;&gt;"",INDEX('Outcome Indicators - Section C'!F$30:F$121,MATCH('Print View'!$A149&amp;'Print View'!$J$81,'Outcome Indicators - Section C'!$A$30:$A$121&amp;'Outcome Indicators - Section C'!$C$30:$C$121,0)),""),"")</f>
        <v/>
      </c>
      <c r="L149" s="556" t="str">
        <f t="array" ref="L149">IFERROR(IF(INDEX('Outcome Indicators - Section C'!G$30:G$121,MATCH('Print View'!$A149&amp;'Print View'!$J$81,'Outcome Indicators - Section C'!$A$30:$A$121&amp;'Outcome Indicators - Section C'!$C$30:$C$121,0))&lt;&gt;"",INDEX('Outcome Indicators - Section C'!G$30:G$121,MATCH('Print View'!$A149&amp;'Print View'!$J$81,'Outcome Indicators - Section C'!$A$30:$A$121&amp;'Outcome Indicators - Section C'!$C$30:$C$121,0)),""),"")</f>
        <v/>
      </c>
      <c r="M149" s="558" t="str">
        <f t="array" ref="M149">IFERROR(IF(INDEX('Outcome Indicators - Section C'!H$30:H$121,MATCH('Print View'!$A149&amp;'Print View'!$J$81,'Outcome Indicators - Section C'!$A$30:$A$121&amp;'Outcome Indicators - Section C'!$C$30:$C$121,0))&lt;&gt;"",INDEX('Outcome Indicators - Section C'!H$30:H$121,MATCH('Print View'!$A149&amp;'Print View'!$J$81,'Outcome Indicators - Section C'!$A$30:$A$121&amp;'Outcome Indicators - Section C'!$C$30:$C$121,0)),""),"")</f>
        <v/>
      </c>
      <c r="N149" s="284" t="str">
        <f t="array" ref="N149">IFERROR(IF(INDEX('Outcome Indicators - Section C'!D$30:D$121,MATCH('Print View'!$A149&amp;'Print View'!$N$81,'Outcome Indicators - Section C'!$A$30:$A$121&amp;'Outcome Indicators - Section C'!$C$30:$C$121,0))&lt;&gt;"",INDEX('Outcome Indicators - Section C'!D$30:D$121,MATCH('Print View'!$A149&amp;'Print View'!$N$81,'Outcome Indicators - Section C'!$A$30:$A$121&amp;'Outcome Indicators - Section C'!$C$30:$C$121,0)),""),"")</f>
        <v/>
      </c>
      <c r="O149" s="554" t="str">
        <f t="array" ref="O149">IFERROR(IF(INDEX('Outcome Indicators - Section C'!F$30:F$121,MATCH('Print View'!$A149&amp;'Print View'!$N$81,'Outcome Indicators - Section C'!$A$30:$A$121&amp;'Outcome Indicators - Section C'!$C$30:$C$121,0))&lt;&gt;"",INDEX('Outcome Indicators - Section C'!F$30:F$121,MATCH('Print View'!$A149&amp;'Print View'!$N$81,'Outcome Indicators - Section C'!$A$30:$A$121&amp;'Outcome Indicators - Section C'!$C$30:$C$121,0)),""),"")</f>
        <v/>
      </c>
      <c r="P149" s="556" t="str">
        <f t="array" ref="P149">IFERROR(IF(INDEX('Outcome Indicators - Section C'!G$30:G$121,MATCH('Print View'!$A149&amp;'Print View'!$N$81,'Outcome Indicators - Section C'!$A$30:$A$121&amp;'Outcome Indicators - Section C'!$C$30:$C$121,0))&lt;&gt;"",INDEX('Outcome Indicators - Section C'!G$30:G$121,MATCH('Print View'!$A149&amp;'Print View'!$N$81,'Outcome Indicators - Section C'!$A$30:$A$121&amp;'Outcome Indicators - Section C'!$C$30:$C$121,0)),""),"")</f>
        <v/>
      </c>
      <c r="Q149" s="558" t="str">
        <f t="array" ref="Q149">IFERROR(IF(INDEX('Outcome Indicators - Section C'!H$30:H$121,MATCH('Print View'!$A149&amp;'Print View'!$N$81,'Outcome Indicators - Section C'!$A$30:$A$121&amp;'Outcome Indicators - Section C'!$C$30:$C$121,0))&lt;&gt;"",INDEX('Outcome Indicators - Section C'!H$30:H$121,MATCH('Print View'!$A149&amp;'Print View'!$N$81,'Outcome Indicators - Section C'!$A$30:$A$121&amp;'Outcome Indicators - Section C'!$C$30:$C$121,0)),""),"")</f>
        <v/>
      </c>
      <c r="R149" s="284" t="str">
        <f t="array" ref="R149">IFERROR(IF(INDEX('Outcome Indicators - Section C'!D$30:D$121,MATCH('Print View'!$A149&amp;'Print View'!$R$81,'Outcome Indicators - Section C'!$A$30:$A$121&amp;'Outcome Indicators - Section C'!$C$30:$C$121,0))&lt;&gt;"",INDEX('Outcome Indicators - Section C'!D$30:D$121,MATCH('Print View'!$A149&amp;'Print View'!$R$81,'Outcome Indicators - Section C'!$A$30:$A$121&amp;'Outcome Indicators - Section C'!$C$30:$C$121,0)),""),"")</f>
        <v/>
      </c>
      <c r="S149" s="554" t="str">
        <f t="array" ref="S149">IFERROR(IF(INDEX('Outcome Indicators - Section C'!F$30:F$121,MATCH('Print View'!$A149&amp;'Print View'!$R$81,'Outcome Indicators - Section C'!$A$30:$A$121&amp;'Outcome Indicators - Section C'!$C$30:$C$121,0))&lt;&gt;"",INDEX('Outcome Indicators - Section C'!F$30:F$121,MATCH('Print View'!$A149&amp;'Print View'!$R$81,'Outcome Indicators - Section C'!$A$30:$A$121&amp;'Outcome Indicators - Section C'!$C$30:$C$121,0)),""),"")</f>
        <v/>
      </c>
      <c r="T149" s="556" t="str">
        <f t="array" ref="T149">IFERROR(IF(INDEX('Outcome Indicators - Section C'!G$30:G$121,MATCH('Print View'!$A149&amp;'Print View'!$R$81,'Outcome Indicators - Section C'!$A$30:$A$121&amp;'Outcome Indicators - Section C'!$C$30:$C$121,0))&lt;&gt;"",INDEX('Outcome Indicators - Section C'!G$30:G$121,MATCH('Print View'!$A149&amp;'Print View'!$R$81,'Outcome Indicators - Section C'!$A$30:$A$121&amp;'Outcome Indicators - Section C'!$C$30:$C$121,0)),""),"")</f>
        <v/>
      </c>
      <c r="U149" s="558" t="str">
        <f t="array" ref="U149">IFERROR(IF(INDEX('Outcome Indicators - Section C'!H$30:H$121,MATCH('Print View'!$A149&amp;'Print View'!$R$81,'Outcome Indicators - Section C'!$A$30:$A$121&amp;'Outcome Indicators - Section C'!$C$30:$C$121,0))&lt;&gt;"",INDEX('Outcome Indicators - Section C'!H$30:H$121,MATCH('Print View'!$A149&amp;'Print View'!$R$81,'Outcome Indicators - Section C'!$A$30:$A$121&amp;'Outcome Indicators - Section C'!$C$30:$C$121,0)),""),"")</f>
        <v/>
      </c>
      <c r="V149" s="284" t="str">
        <f t="array" ref="V149">IFERROR(IF(INDEX('Outcome Indicators - Section C'!D$30:D$121,MATCH('Print View'!$A149&amp;'Print View'!$V$81,'Outcome Indicators - Section C'!$A$30:$A$121&amp;'Outcome Indicators - Section C'!$C$30:$C$121,0))&lt;&gt;"",INDEX('Outcome Indicators - Section C'!D$30:D$121,MATCH('Print View'!$A149&amp;'Print View'!$V$81,'Outcome Indicators - Section C'!$A$30:$A$121&amp;'Outcome Indicators - Section C'!$C$30:$C$121,0)),""),"")</f>
        <v/>
      </c>
      <c r="W149" s="554" t="str">
        <f t="array" ref="W149">IFERROR(IF(INDEX('Outcome Indicators - Section C'!F$30:F$121,MATCH('Print View'!$A149&amp;'Print View'!$V$81,'Outcome Indicators - Section C'!$A$30:$A$121&amp;'Outcome Indicators - Section C'!$C$30:$C$121,0))&lt;&gt;"",INDEX('Outcome Indicators - Section C'!F$30:F$121,MATCH('Print View'!$A149&amp;'Print View'!$V$81,'Outcome Indicators - Section C'!$A$30:$A$121&amp;'Outcome Indicators - Section C'!$C$30:$C$121,0)),""),"")</f>
        <v/>
      </c>
      <c r="X149" s="556" t="str">
        <f t="array" ref="X149">IFERROR(IF(INDEX('Outcome Indicators - Section C'!G$30:G$121,MATCH('Print View'!$A149&amp;'Print View'!$V$81,'Outcome Indicators - Section C'!$A$30:$A$121&amp;'Outcome Indicators - Section C'!$C$30:$C$121,0))&lt;&gt;"",INDEX('Outcome Indicators - Section C'!G$30:G$121,MATCH('Print View'!$A149&amp;'Print View'!$V$81,'Outcome Indicators - Section C'!$A$30:$A$121&amp;'Outcome Indicators - Section C'!$C$30:$C$121,0)),""),"")</f>
        <v/>
      </c>
      <c r="Y149" s="558" t="str">
        <f t="array" ref="Y149">IFERROR(IF(INDEX('Outcome Indicators - Section C'!H$30:H$121,MATCH('Print View'!$A149&amp;'Print View'!$V$81,'Outcome Indicators - Section C'!$A$30:$A$121&amp;'Outcome Indicators - Section C'!$C$30:$C$121,0))&lt;&gt;"",INDEX('Outcome Indicators - Section C'!H$30:H$121,MATCH('Print View'!$A149&amp;'Print View'!$V$81,'Outcome Indicators - Section C'!$A$30:$A$121&amp;'Outcome Indicators - Section C'!$C$30:$C$121,0)),""),"")</f>
        <v/>
      </c>
      <c r="Z149" s="284" t="str">
        <f t="array" ref="Z149">IFERROR(IF(INDEX('Outcome Indicators - Section C'!D$30:D$121,MATCH('Print View'!$A149&amp;'Print View'!$Z$81,'Outcome Indicators - Section C'!$A$30:$A$121&amp;'Outcome Indicators - Section C'!$C$30:$C$121,0))&lt;&gt;"",INDEX('Outcome Indicators - Section C'!D$30:D$121,MATCH('Print View'!$A149&amp;'Print View'!$Z$81,'Outcome Indicators - Section C'!$A$30:$A$121&amp;'Outcome Indicators - Section C'!$C$30:$C$121,0)),""),"")</f>
        <v/>
      </c>
      <c r="AA149" s="554" t="str">
        <f t="array" ref="AA149">IFERROR(IF(INDEX('Outcome Indicators - Section C'!F$30:F$121,MATCH('Print View'!$A149&amp;'Print View'!$Z$81,'Outcome Indicators - Section C'!$A$30:$A$121&amp;'Outcome Indicators - Section C'!$C$30:$C$121,0))&lt;&gt;"",INDEX('Outcome Indicators - Section C'!F$30:F$121,MATCH('Print View'!$A149&amp;'Print View'!$Z$81,'Outcome Indicators - Section C'!$A$30:$A$121&amp;'Outcome Indicators - Section C'!$C$30:$C$121,0)),""),"")</f>
        <v/>
      </c>
      <c r="AB149" s="556" t="str">
        <f t="array" ref="AB149">IFERROR(IF(INDEX('Outcome Indicators - Section C'!G$30:G$121,MATCH('Print View'!$A149&amp;'Print View'!$Z$81,'Outcome Indicators - Section C'!$A$30:$A$121&amp;'Outcome Indicators - Section C'!$C$30:$C$121,0))&lt;&gt;"",INDEX('Outcome Indicators - Section C'!G$30:G$121,MATCH('Print View'!$A149&amp;'Print View'!$Z$81,'Outcome Indicators - Section C'!$A$30:$A$121&amp;'Outcome Indicators - Section C'!$C$30:$C$121,0)),""),"")</f>
        <v/>
      </c>
      <c r="AC149" s="558" t="str">
        <f t="array" ref="AC149">IFERROR(IF(INDEX('Outcome Indicators - Section C'!H$30:H$121,MATCH('Print View'!$A149&amp;'Print View'!$Z$81,'Outcome Indicators - Section C'!$A$30:$A$121&amp;'Outcome Indicators - Section C'!$C$30:$C$121,0))&lt;&gt;"",INDEX('Outcome Indicators - Section C'!H$30:H$121,MATCH('Print View'!$A149&amp;'Print View'!$Z$81,'Outcome Indicators - Section C'!$A$30:$A$121&amp;'Outcome Indicators - Section C'!$C$30:$C$121,0)),""),"")</f>
        <v/>
      </c>
      <c r="AD149" s="280"/>
      <c r="AE149" s="255"/>
      <c r="AF149" s="255"/>
      <c r="AG149" s="255"/>
      <c r="AH149" s="255"/>
      <c r="AI149" s="268"/>
      <c r="AJ149" s="540"/>
    </row>
    <row r="150" spans="1:36" s="229" customFormat="1" ht="16.5" customHeight="1" thickBot="1" x14ac:dyDescent="0.35">
      <c r="A150" s="549"/>
      <c r="B150" s="575"/>
      <c r="C150" s="575"/>
      <c r="D150" s="575"/>
      <c r="E150" s="575"/>
      <c r="F150" s="575"/>
      <c r="G150" s="575"/>
      <c r="H150" s="575"/>
      <c r="I150" s="576"/>
      <c r="J150" s="285" t="str">
        <f t="array" ref="J150">IFERROR(IF(INDEX('Outcome Indicators - Section C'!E$30:E$121,MATCH('Print View'!$A149&amp;'Print View'!$J$81,'Outcome Indicators - Section C'!$A$30:$A$121&amp;'Outcome Indicators - Section C'!$C$30:$C$121,0))&lt;&gt;"",INDEX('Outcome Indicators - Section C'!E$30:E$121,MATCH('Print View'!$A149&amp;'Print View'!$J$81,'Outcome Indicators - Section C'!$A$30:$A$121&amp;'Outcome Indicators - Section C'!$C$30:$C$121,0)),""),"")</f>
        <v/>
      </c>
      <c r="K150" s="555"/>
      <c r="L150" s="557"/>
      <c r="M150" s="559"/>
      <c r="N150" s="285" t="str">
        <f t="array" ref="N150">IFERROR(IF(INDEX('Outcome Indicators - Section C'!E$30:E$121,MATCH('Print View'!$A149&amp;'Print View'!$N$81,'Outcome Indicators - Section C'!$A$30:$A$121&amp;'Outcome Indicators - Section C'!$C$30:$C$121,0))&lt;&gt;"",INDEX('Outcome Indicators - Section C'!E$30:E$121,MATCH('Print View'!$A149&amp;'Print View'!$N$81,'Outcome Indicators - Section C'!$A$30:$A$121&amp;'Outcome Indicators - Section C'!$C$30:$C$121,0)),""),"")</f>
        <v/>
      </c>
      <c r="O150" s="555"/>
      <c r="P150" s="557"/>
      <c r="Q150" s="559"/>
      <c r="R150" s="285" t="str">
        <f t="array" ref="R150">IFERROR(IF(INDEX('Outcome Indicators - Section C'!E$30:E$121,MATCH('Print View'!$A149&amp;'Print View'!$R$81,'Outcome Indicators - Section C'!$A$30:$A$121&amp;'Outcome Indicators - Section C'!$C$30:$C$121,0))&lt;&gt;"",INDEX('Outcome Indicators - Section C'!E$30:E$121,MATCH('Print View'!$A149&amp;'Print View'!$R$81,'Outcome Indicators - Section C'!$A$30:$A$121&amp;'Outcome Indicators - Section C'!$C$30:$C$121,0)),""),"")</f>
        <v/>
      </c>
      <c r="S150" s="555"/>
      <c r="T150" s="557"/>
      <c r="U150" s="559"/>
      <c r="V150" s="285" t="str">
        <f t="array" ref="V150">IFERROR(IF(INDEX('Outcome Indicators - Section C'!E$30:E$121,MATCH('Print View'!$A149&amp;'Print View'!$V$81,'Outcome Indicators - Section C'!$A$30:$A$121&amp;'Outcome Indicators - Section C'!$C$30:$C$121,0))&lt;&gt;"",INDEX('Outcome Indicators - Section C'!E$30:E$121,MATCH('Print View'!$A149&amp;'Print View'!$V$81,'Outcome Indicators - Section C'!$A$30:$A$121&amp;'Outcome Indicators - Section C'!$C$30:$C$121,0)),""),"")</f>
        <v/>
      </c>
      <c r="W150" s="555"/>
      <c r="X150" s="557"/>
      <c r="Y150" s="559"/>
      <c r="Z150" s="285" t="str">
        <f t="array" ref="Z150">IFERROR(IF(INDEX('Outcome Indicators - Section C'!E$30:E$121,MATCH('Print View'!$A149&amp;'Print View'!$Z$81,'Outcome Indicators - Section C'!$A$30:$A$121&amp;'Outcome Indicators - Section C'!$C$30:$C$121,0))&lt;&gt;"",INDEX('Outcome Indicators - Section C'!E$30:E$121,MATCH('Print View'!$A149&amp;'Print View'!$Z$81,'Outcome Indicators - Section C'!$A$30:$A$121&amp;'Outcome Indicators - Section C'!$C$30:$C$121,0)),""),"")</f>
        <v/>
      </c>
      <c r="AA150" s="555"/>
      <c r="AB150" s="557"/>
      <c r="AC150" s="559"/>
      <c r="AD150" s="281"/>
      <c r="AE150" s="264"/>
      <c r="AF150" s="264"/>
      <c r="AG150" s="264"/>
      <c r="AH150" s="264"/>
      <c r="AI150" s="269"/>
      <c r="AJ150" s="574"/>
    </row>
    <row r="151" spans="1:36" s="229" customFormat="1" ht="28.8" x14ac:dyDescent="0.55000000000000004">
      <c r="A151" s="560">
        <v>16</v>
      </c>
      <c r="B151" s="564" t="str">
        <f>IFERROR(IF(INDEX('Outcome Indicators - Section C'!B$10:B$26,MATCH('Print View'!$A151,'Outcome Indicators - Section C'!$A$10:$A$26,0))&lt;&gt;"",INDEX('Outcome Indicators - Section C'!B$10:B$26,MATCH('Print View'!$A151,'Outcome Indicators - Section C'!$A$10:$A$26,0)),""),"")</f>
        <v/>
      </c>
      <c r="C151" s="564" t="str">
        <f>IFERROR(IF(INDEX('Outcome Indicators - Section C'!C$10:C$26,MATCH('Print View'!$A151,'Outcome Indicators - Section C'!$A$10:$A$26,0))&lt;&gt;"",INDEX('Outcome Indicators - Section C'!C$10:C$26,MATCH('Print View'!$A151,'Outcome Indicators - Section C'!$A$10:$A$26,0)),""),"")</f>
        <v/>
      </c>
      <c r="D151" s="564" t="str">
        <f>IFERROR(IF(INDEX('Outcome Indicators - Section C'!D$10:D$26,MATCH('Print View'!$A151,'Outcome Indicators - Section C'!$A$10:$A$26,0))&lt;&gt;"",INDEX('Outcome Indicators - Section C'!D$10:D$26,MATCH('Print View'!$A151,'Outcome Indicators - Section C'!$A$10:$A$26,0)),""),"")</f>
        <v/>
      </c>
      <c r="E151" s="564" t="str">
        <f>IFERROR(IF(INDEX('Outcome Indicators - Section C'!E$10:E$26,MATCH('Print View'!$A151,'Outcome Indicators - Section C'!$A$10:$A$26,0))&lt;&gt;"",INDEX('Outcome Indicators - Section C'!E$10:E$26,MATCH('Print View'!$A151,'Outcome Indicators - Section C'!$A$10:$A$26,0)),""),"")</f>
        <v/>
      </c>
      <c r="F151" s="564" t="str">
        <f>IFERROR(IF(INDEX('Outcome Indicators - Section C'!F$10:F$26,MATCH('Print View'!$A151,'Outcome Indicators - Section C'!$A$10:$A$26,0))&lt;&gt;"",INDEX('Outcome Indicators - Section C'!F$10:F$26,MATCH('Print View'!$A151,'Outcome Indicators - Section C'!$A$10:$A$26,0)),""),"")</f>
        <v/>
      </c>
      <c r="G151" s="564" t="str">
        <f>IFERROR(IF(INDEX('Outcome Indicators - Section C'!G$10:G$26,MATCH('Print View'!$A151,'Outcome Indicators - Section C'!$A$10:$A$26,0))&lt;&gt;"",INDEX('Outcome Indicators - Section C'!G$10:G$26,MATCH('Print View'!$A151,'Outcome Indicators - Section C'!$A$10:$A$26,0)),""),"")</f>
        <v/>
      </c>
      <c r="H151" s="564" t="str">
        <f>IFERROR(IF(INDEX('Outcome Indicators - Section C'!H$10:H$26,MATCH('Print View'!$A151,'Outcome Indicators - Section C'!$A$10:$A$26,0))&lt;&gt;"",INDEX('Outcome Indicators - Section C'!H$10:H$26,MATCH('Print View'!$A151,'Outcome Indicators - Section C'!$A$10:$A$26,0)),""),"")</f>
        <v/>
      </c>
      <c r="I151" s="566" t="str">
        <f>IFERROR(IF(INDEX('Outcome Indicators - Section C'!A$10:A$26,MATCH('Print View'!$A151,'Outcome Indicators - Section C'!$A$10:$A$26,0))&lt;&gt;"",INDEX('Outcome Indicators - Section C'!A$10:A$26,MATCH('Print View'!$A151,'Outcome Indicators - Section C'!$A$10:$A$26,0)),""),"")</f>
        <v/>
      </c>
      <c r="J151" s="311" t="str">
        <f t="array" ref="J151">IFERROR(IF(INDEX('Outcome Indicators - Section C'!D$30:D$121,MATCH('Print View'!$A151&amp;'Print View'!$J$81,'Outcome Indicators - Section C'!$A$30:$A$121&amp;'Outcome Indicators - Section C'!$C$30:$C$121,0))&lt;&gt;"",INDEX('Outcome Indicators - Section C'!D$30:D$121,MATCH('Print View'!$A151&amp;'Print View'!$J$81,'Outcome Indicators - Section C'!$A$30:$A$121&amp;'Outcome Indicators - Section C'!$C$30:$C$121,0)),""),"")</f>
        <v/>
      </c>
      <c r="K151" s="543" t="str">
        <f t="array" ref="K151">IFERROR(IF(INDEX('Outcome Indicators - Section C'!F$30:F$121,MATCH('Print View'!$A151&amp;'Print View'!$J$81,'Outcome Indicators - Section C'!$A$30:$A$121&amp;'Outcome Indicators - Section C'!$C$30:$C$121,0))&lt;&gt;"",INDEX('Outcome Indicators - Section C'!F$30:F$121,MATCH('Print View'!$A151&amp;'Print View'!$J$81,'Outcome Indicators - Section C'!$A$30:$A$121&amp;'Outcome Indicators - Section C'!$C$30:$C$121,0)),""),"")</f>
        <v/>
      </c>
      <c r="L151" s="545" t="str">
        <f t="array" ref="L151">IFERROR(IF(INDEX('Outcome Indicators - Section C'!G$30:G$121,MATCH('Print View'!$A151&amp;'Print View'!$J$81,'Outcome Indicators - Section C'!$A$30:$A$121&amp;'Outcome Indicators - Section C'!$C$30:$C$121,0))&lt;&gt;"",INDEX('Outcome Indicators - Section C'!G$30:G$121,MATCH('Print View'!$A151&amp;'Print View'!$J$81,'Outcome Indicators - Section C'!$A$30:$A$121&amp;'Outcome Indicators - Section C'!$C$30:$C$121,0)),""),"")</f>
        <v/>
      </c>
      <c r="M151" s="541" t="str">
        <f t="array" ref="M151">IFERROR(IF(INDEX('Outcome Indicators - Section C'!H$30:H$121,MATCH('Print View'!$A151&amp;'Print View'!$J$81,'Outcome Indicators - Section C'!$A$30:$A$121&amp;'Outcome Indicators - Section C'!$C$30:$C$121,0))&lt;&gt;"",INDEX('Outcome Indicators - Section C'!H$30:H$121,MATCH('Print View'!$A151&amp;'Print View'!$J$81,'Outcome Indicators - Section C'!$A$30:$A$121&amp;'Outcome Indicators - Section C'!$C$30:$C$121,0)),""),"")</f>
        <v/>
      </c>
      <c r="N151" s="311" t="str">
        <f t="array" ref="N151">IFERROR(IF(INDEX('Outcome Indicators - Section C'!D$30:D$121,MATCH('Print View'!$A151&amp;'Print View'!$N$81,'Outcome Indicators - Section C'!$A$30:$A$121&amp;'Outcome Indicators - Section C'!$C$30:$C$121,0))&lt;&gt;"",INDEX('Outcome Indicators - Section C'!D$30:D$121,MATCH('Print View'!$A151&amp;'Print View'!$N$81,'Outcome Indicators - Section C'!$A$30:$A$121&amp;'Outcome Indicators - Section C'!$C$30:$C$121,0)),""),"")</f>
        <v/>
      </c>
      <c r="O151" s="543" t="str">
        <f t="array" ref="O151">IFERROR(IF(INDEX('Outcome Indicators - Section C'!F$30:F$121,MATCH('Print View'!$A151&amp;'Print View'!$N$81,'Outcome Indicators - Section C'!$A$30:$A$121&amp;'Outcome Indicators - Section C'!$C$30:$C$121,0))&lt;&gt;"",INDEX('Outcome Indicators - Section C'!F$30:F$121,MATCH('Print View'!$A151&amp;'Print View'!$N$81,'Outcome Indicators - Section C'!$A$30:$A$121&amp;'Outcome Indicators - Section C'!$C$30:$C$121,0)),""),"")</f>
        <v/>
      </c>
      <c r="P151" s="545" t="str">
        <f t="array" ref="P151">IFERROR(IF(INDEX('Outcome Indicators - Section C'!G$30:G$121,MATCH('Print View'!$A151&amp;'Print View'!$N$81,'Outcome Indicators - Section C'!$A$30:$A$121&amp;'Outcome Indicators - Section C'!$C$30:$C$121,0))&lt;&gt;"",INDEX('Outcome Indicators - Section C'!G$30:G$121,MATCH('Print View'!$A151&amp;'Print View'!$N$81,'Outcome Indicators - Section C'!$A$30:$A$121&amp;'Outcome Indicators - Section C'!$C$30:$C$121,0)),""),"")</f>
        <v/>
      </c>
      <c r="Q151" s="541" t="str">
        <f t="array" ref="Q151">IFERROR(IF(INDEX('Outcome Indicators - Section C'!H$30:H$121,MATCH('Print View'!$A151&amp;'Print View'!$N$81,'Outcome Indicators - Section C'!$A$30:$A$121&amp;'Outcome Indicators - Section C'!$C$30:$C$121,0))&lt;&gt;"",INDEX('Outcome Indicators - Section C'!H$30:H$121,MATCH('Print View'!$A151&amp;'Print View'!$N$81,'Outcome Indicators - Section C'!$A$30:$A$121&amp;'Outcome Indicators - Section C'!$C$30:$C$121,0)),""),"")</f>
        <v/>
      </c>
      <c r="R151" s="311" t="str">
        <f t="array" ref="R151">IFERROR(IF(INDEX('Outcome Indicators - Section C'!D$30:D$121,MATCH('Print View'!$A151&amp;'Print View'!$R$81,'Outcome Indicators - Section C'!$A$30:$A$121&amp;'Outcome Indicators - Section C'!$C$30:$C$121,0))&lt;&gt;"",INDEX('Outcome Indicators - Section C'!D$30:D$121,MATCH('Print View'!$A151&amp;'Print View'!$R$81,'Outcome Indicators - Section C'!$A$30:$A$121&amp;'Outcome Indicators - Section C'!$C$30:$C$121,0)),""),"")</f>
        <v/>
      </c>
      <c r="S151" s="543" t="str">
        <f t="array" ref="S151">IFERROR(IF(INDEX('Outcome Indicators - Section C'!F$30:F$121,MATCH('Print View'!$A151&amp;'Print View'!$R$81,'Outcome Indicators - Section C'!$A$30:$A$121&amp;'Outcome Indicators - Section C'!$C$30:$C$121,0))&lt;&gt;"",INDEX('Outcome Indicators - Section C'!F$30:F$121,MATCH('Print View'!$A151&amp;'Print View'!$R$81,'Outcome Indicators - Section C'!$A$30:$A$121&amp;'Outcome Indicators - Section C'!$C$30:$C$121,0)),""),"")</f>
        <v/>
      </c>
      <c r="T151" s="545" t="str">
        <f t="array" ref="T151">IFERROR(IF(INDEX('Outcome Indicators - Section C'!G$30:G$121,MATCH('Print View'!$A151&amp;'Print View'!$R$81,'Outcome Indicators - Section C'!$A$30:$A$121&amp;'Outcome Indicators - Section C'!$C$30:$C$121,0))&lt;&gt;"",INDEX('Outcome Indicators - Section C'!G$30:G$121,MATCH('Print View'!$A151&amp;'Print View'!$R$81,'Outcome Indicators - Section C'!$A$30:$A$121&amp;'Outcome Indicators - Section C'!$C$30:$C$121,0)),""),"")</f>
        <v/>
      </c>
      <c r="U151" s="541" t="str">
        <f t="array" ref="U151">IFERROR(IF(INDEX('Outcome Indicators - Section C'!H$30:H$121,MATCH('Print View'!$A151&amp;'Print View'!$R$81,'Outcome Indicators - Section C'!$A$30:$A$121&amp;'Outcome Indicators - Section C'!$C$30:$C$121,0))&lt;&gt;"",INDEX('Outcome Indicators - Section C'!H$30:H$121,MATCH('Print View'!$A151&amp;'Print View'!$R$81,'Outcome Indicators - Section C'!$A$30:$A$121&amp;'Outcome Indicators - Section C'!$C$30:$C$121,0)),""),"")</f>
        <v/>
      </c>
      <c r="V151" s="311" t="str">
        <f t="array" ref="V151">IFERROR(IF(INDEX('Outcome Indicators - Section C'!D$30:D$121,MATCH('Print View'!$A151&amp;'Print View'!$V$81,'Outcome Indicators - Section C'!$A$30:$A$121&amp;'Outcome Indicators - Section C'!$C$30:$C$121,0))&lt;&gt;"",INDEX('Outcome Indicators - Section C'!D$30:D$121,MATCH('Print View'!$A151&amp;'Print View'!$V$81,'Outcome Indicators - Section C'!$A$30:$A$121&amp;'Outcome Indicators - Section C'!$C$30:$C$121,0)),""),"")</f>
        <v/>
      </c>
      <c r="W151" s="543" t="str">
        <f t="array" ref="W151">IFERROR(IF(INDEX('Outcome Indicators - Section C'!F$30:F$121,MATCH('Print View'!$A151&amp;'Print View'!$V$81,'Outcome Indicators - Section C'!$A$30:$A$121&amp;'Outcome Indicators - Section C'!$C$30:$C$121,0))&lt;&gt;"",INDEX('Outcome Indicators - Section C'!F$30:F$121,MATCH('Print View'!$A151&amp;'Print View'!$V$81,'Outcome Indicators - Section C'!$A$30:$A$121&amp;'Outcome Indicators - Section C'!$C$30:$C$121,0)),""),"")</f>
        <v/>
      </c>
      <c r="X151" s="545" t="str">
        <f t="array" ref="X151">IFERROR(IF(INDEX('Outcome Indicators - Section C'!G$30:G$121,MATCH('Print View'!$A151&amp;'Print View'!$V$81,'Outcome Indicators - Section C'!$A$30:$A$121&amp;'Outcome Indicators - Section C'!$C$30:$C$121,0))&lt;&gt;"",INDEX('Outcome Indicators - Section C'!G$30:G$121,MATCH('Print View'!$A151&amp;'Print View'!$V$81,'Outcome Indicators - Section C'!$A$30:$A$121&amp;'Outcome Indicators - Section C'!$C$30:$C$121,0)),""),"")</f>
        <v/>
      </c>
      <c r="Y151" s="541" t="str">
        <f t="array" ref="Y151">IFERROR(IF(INDEX('Outcome Indicators - Section C'!H$30:H$121,MATCH('Print View'!$A151&amp;'Print View'!$V$81,'Outcome Indicators - Section C'!$A$30:$A$121&amp;'Outcome Indicators - Section C'!$C$30:$C$121,0))&lt;&gt;"",INDEX('Outcome Indicators - Section C'!H$30:H$121,MATCH('Print View'!$A151&amp;'Print View'!$V$81,'Outcome Indicators - Section C'!$A$30:$A$121&amp;'Outcome Indicators - Section C'!$C$30:$C$121,0)),""),"")</f>
        <v/>
      </c>
      <c r="Z151" s="311" t="str">
        <f t="array" ref="Z151">IFERROR(IF(INDEX('Outcome Indicators - Section C'!D$30:D$121,MATCH('Print View'!$A151&amp;'Print View'!$Z$81,'Outcome Indicators - Section C'!$A$30:$A$121&amp;'Outcome Indicators - Section C'!$C$30:$C$121,0))&lt;&gt;"",INDEX('Outcome Indicators - Section C'!D$30:D$121,MATCH('Print View'!$A151&amp;'Print View'!$Z$81,'Outcome Indicators - Section C'!$A$30:$A$121&amp;'Outcome Indicators - Section C'!$C$30:$C$121,0)),""),"")</f>
        <v/>
      </c>
      <c r="AA151" s="543" t="str">
        <f t="array" ref="AA151">IFERROR(IF(INDEX('Outcome Indicators - Section C'!F$30:F$121,MATCH('Print View'!$A151&amp;'Print View'!$Z$81,'Outcome Indicators - Section C'!$A$30:$A$121&amp;'Outcome Indicators - Section C'!$C$30:$C$121,0))&lt;&gt;"",INDEX('Outcome Indicators - Section C'!F$30:F$121,MATCH('Print View'!$A151&amp;'Print View'!$Z$81,'Outcome Indicators - Section C'!$A$30:$A$121&amp;'Outcome Indicators - Section C'!$C$30:$C$121,0)),""),"")</f>
        <v/>
      </c>
      <c r="AB151" s="545" t="str">
        <f t="array" ref="AB151">IFERROR(IF(INDEX('Outcome Indicators - Section C'!G$30:G$121,MATCH('Print View'!$A151&amp;'Print View'!$Z$81,'Outcome Indicators - Section C'!$A$30:$A$121&amp;'Outcome Indicators - Section C'!$C$30:$C$121,0))&lt;&gt;"",INDEX('Outcome Indicators - Section C'!G$30:G$121,MATCH('Print View'!$A151&amp;'Print View'!$Z$81,'Outcome Indicators - Section C'!$A$30:$A$121&amp;'Outcome Indicators - Section C'!$C$30:$C$121,0)),""),"")</f>
        <v/>
      </c>
      <c r="AC151" s="541" t="str">
        <f t="array" ref="AC151">IFERROR(IF(INDEX('Outcome Indicators - Section C'!H$30:H$121,MATCH('Print View'!$A151&amp;'Print View'!$Z$81,'Outcome Indicators - Section C'!$A$30:$A$121&amp;'Outcome Indicators - Section C'!$C$30:$C$121,0))&lt;&gt;"",INDEX('Outcome Indicators - Section C'!H$30:H$121,MATCH('Print View'!$A151&amp;'Print View'!$Z$81,'Outcome Indicators - Section C'!$A$30:$A$121&amp;'Outcome Indicators - Section C'!$C$30:$C$121,0)),""),"")</f>
        <v/>
      </c>
      <c r="AD151" s="278"/>
      <c r="AE151" s="260"/>
      <c r="AF151" s="260"/>
      <c r="AG151" s="260"/>
      <c r="AH151" s="260"/>
      <c r="AI151" s="260"/>
      <c r="AJ151" s="261"/>
    </row>
    <row r="152" spans="1:36" s="229" customFormat="1" ht="15.75" customHeight="1" x14ac:dyDescent="0.3">
      <c r="A152" s="560"/>
      <c r="B152" s="565"/>
      <c r="C152" s="565"/>
      <c r="D152" s="565"/>
      <c r="E152" s="565"/>
      <c r="F152" s="565"/>
      <c r="G152" s="565"/>
      <c r="H152" s="565"/>
      <c r="I152" s="567"/>
      <c r="J152" s="312" t="str">
        <f t="array" ref="J152">IFERROR(IF(INDEX('Outcome Indicators - Section C'!E$30:E$121,MATCH('Print View'!$A151&amp;'Print View'!$J$81,'Outcome Indicators - Section C'!$A$30:$A$121&amp;'Outcome Indicators - Section C'!$C$30:$C$121,0))&lt;&gt;"",INDEX('Outcome Indicators - Section C'!E$30:E$121,MATCH('Print View'!$A151&amp;'Print View'!$J$81,'Outcome Indicators - Section C'!$A$30:$A$121&amp;'Outcome Indicators - Section C'!$C$30:$C$121,0)),""),"")</f>
        <v/>
      </c>
      <c r="K152" s="568"/>
      <c r="L152" s="569"/>
      <c r="M152" s="570"/>
      <c r="N152" s="312" t="str">
        <f t="array" ref="N152">IFERROR(IF(INDEX('Outcome Indicators - Section C'!E$30:E$121,MATCH('Print View'!$A151&amp;'Print View'!$N$81,'Outcome Indicators - Section C'!$A$30:$A$121&amp;'Outcome Indicators - Section C'!$C$30:$C$121,0))&lt;&gt;"",INDEX('Outcome Indicators - Section C'!E$30:E$121,MATCH('Print View'!$A151&amp;'Print View'!$N$81,'Outcome Indicators - Section C'!$A$30:$A$121&amp;'Outcome Indicators - Section C'!$C$30:$C$121,0)),""),"")</f>
        <v/>
      </c>
      <c r="O152" s="568"/>
      <c r="P152" s="569"/>
      <c r="Q152" s="570"/>
      <c r="R152" s="312" t="str">
        <f t="array" ref="R152">IFERROR(IF(INDEX('Outcome Indicators - Section C'!E$30:E$121,MATCH('Print View'!$A151&amp;'Print View'!$R$81,'Outcome Indicators - Section C'!$A$30:$A$121&amp;'Outcome Indicators - Section C'!$C$30:$C$121,0))&lt;&gt;"",INDEX('Outcome Indicators - Section C'!E$30:E$121,MATCH('Print View'!$A151&amp;'Print View'!$R$81,'Outcome Indicators - Section C'!$A$30:$A$121&amp;'Outcome Indicators - Section C'!$C$30:$C$121,0)),""),"")</f>
        <v/>
      </c>
      <c r="S152" s="568"/>
      <c r="T152" s="569"/>
      <c r="U152" s="570"/>
      <c r="V152" s="312" t="str">
        <f t="array" ref="V152">IFERROR(IF(INDEX('Outcome Indicators - Section C'!E$30:E$121,MATCH('Print View'!$A151&amp;'Print View'!$V$81,'Outcome Indicators - Section C'!$A$30:$A$121&amp;'Outcome Indicators - Section C'!$C$30:$C$121,0))&lt;&gt;"",INDEX('Outcome Indicators - Section C'!E$30:E$121,MATCH('Print View'!$A151&amp;'Print View'!$V$81,'Outcome Indicators - Section C'!$A$30:$A$121&amp;'Outcome Indicators - Section C'!$C$30:$C$121,0)),""),"")</f>
        <v/>
      </c>
      <c r="W152" s="568"/>
      <c r="X152" s="569"/>
      <c r="Y152" s="570"/>
      <c r="Z152" s="312" t="str">
        <f t="array" ref="Z152">IFERROR(IF(INDEX('Outcome Indicators - Section C'!E$30:E$121,MATCH('Print View'!$A151&amp;'Print View'!$Z$81,'Outcome Indicators - Section C'!$A$30:$A$121&amp;'Outcome Indicators - Section C'!$C$30:$C$121,0))&lt;&gt;"",INDEX('Outcome Indicators - Section C'!E$30:E$121,MATCH('Print View'!$A151&amp;'Print View'!$Z$81,'Outcome Indicators - Section C'!$A$30:$A$121&amp;'Outcome Indicators - Section C'!$C$30:$C$121,0)),""),"")</f>
        <v/>
      </c>
      <c r="AA152" s="568"/>
      <c r="AB152" s="569"/>
      <c r="AC152" s="570"/>
      <c r="AD152" s="279"/>
      <c r="AE152" s="262"/>
      <c r="AF152" s="262"/>
      <c r="AG152" s="262"/>
      <c r="AH152" s="262"/>
      <c r="AI152" s="262"/>
      <c r="AJ152" s="263" t="s">
        <v>287</v>
      </c>
    </row>
    <row r="153" spans="1:36" s="229" customFormat="1" ht="28.8" x14ac:dyDescent="0.55000000000000004">
      <c r="A153" s="549">
        <v>17</v>
      </c>
      <c r="B153" s="572" t="str">
        <f>IFERROR(IF(INDEX('Outcome Indicators - Section C'!B$10:B$26,MATCH('Print View'!$A153,'Outcome Indicators - Section C'!$A$10:$A$26,0))&lt;&gt;"",INDEX('Outcome Indicators - Section C'!B$10:B$26,MATCH('Print View'!$A153,'Outcome Indicators - Section C'!$A$10:$A$26,0)),""),"")</f>
        <v/>
      </c>
      <c r="C153" s="572" t="str">
        <f>IFERROR(IF(INDEX('Outcome Indicators - Section C'!C$10:C$26,MATCH('Print View'!$A153,'Outcome Indicators - Section C'!$A$10:$A$26,0))&lt;&gt;"",INDEX('Outcome Indicators - Section C'!C$10:C$26,MATCH('Print View'!$A153,'Outcome Indicators - Section C'!$A$10:$A$26,0)),""),"")</f>
        <v/>
      </c>
      <c r="D153" s="572" t="str">
        <f>IFERROR(IF(INDEX('Outcome Indicators - Section C'!D$10:D$26,MATCH('Print View'!$A153,'Outcome Indicators - Section C'!$A$10:$A$26,0))&lt;&gt;"",INDEX('Outcome Indicators - Section C'!D$10:D$26,MATCH('Print View'!$A153,'Outcome Indicators - Section C'!$A$10:$A$26,0)),""),"")</f>
        <v/>
      </c>
      <c r="E153" s="572" t="str">
        <f>IFERROR(IF(INDEX('Outcome Indicators - Section C'!E$10:E$26,MATCH('Print View'!$A153,'Outcome Indicators - Section C'!$A$10:$A$26,0))&lt;&gt;"",INDEX('Outcome Indicators - Section C'!E$10:E$26,MATCH('Print View'!$A153,'Outcome Indicators - Section C'!$A$10:$A$26,0)),""),"")</f>
        <v/>
      </c>
      <c r="F153" s="572" t="str">
        <f>IFERROR(IF(INDEX('Outcome Indicators - Section C'!F$10:F$26,MATCH('Print View'!$A153,'Outcome Indicators - Section C'!$A$10:$A$26,0))&lt;&gt;"",INDEX('Outcome Indicators - Section C'!F$10:F$26,MATCH('Print View'!$A153,'Outcome Indicators - Section C'!$A$10:$A$26,0)),""),"")</f>
        <v/>
      </c>
      <c r="G153" s="572" t="str">
        <f>IFERROR(IF(INDEX('Outcome Indicators - Section C'!G$10:G$26,MATCH('Print View'!$A153,'Outcome Indicators - Section C'!$A$10:$A$26,0))&lt;&gt;"",INDEX('Outcome Indicators - Section C'!G$10:G$26,MATCH('Print View'!$A153,'Outcome Indicators - Section C'!$A$10:$A$26,0)),""),"")</f>
        <v/>
      </c>
      <c r="H153" s="550" t="str">
        <f>IFERROR(IF(INDEX('Outcome Indicators - Section C'!H$10:H$26,MATCH('Print View'!$A153,'Outcome Indicators - Section C'!$A$10:$A$26,0))&lt;&gt;"",INDEX('Outcome Indicators - Section C'!H$10:H$26,MATCH('Print View'!$A153,'Outcome Indicators - Section C'!$A$10:$A$26,0)),""),"")</f>
        <v/>
      </c>
      <c r="I153" s="558" t="str">
        <f>IFERROR(IF(INDEX('Outcome Indicators - Section C'!A$10:A$26,MATCH('Print View'!$A153,'Outcome Indicators - Section C'!$A$10:$A$26,0))&lt;&gt;"",INDEX('Outcome Indicators - Section C'!A$10:A$26,MATCH('Print View'!$A153,'Outcome Indicators - Section C'!$A$10:$A$26,0)),""),"")</f>
        <v/>
      </c>
      <c r="J153" s="284" t="str">
        <f t="array" ref="J153">IFERROR(IF(INDEX('Outcome Indicators - Section C'!D$30:D$121,MATCH('Print View'!$A153&amp;'Print View'!$J$81,'Outcome Indicators - Section C'!$A$30:$A$121&amp;'Outcome Indicators - Section C'!$C$30:$C$121,0))&lt;&gt;"",INDEX('Outcome Indicators - Section C'!D$30:D$121,MATCH('Print View'!$A153&amp;'Print View'!$J$81,'Outcome Indicators - Section C'!$A$30:$A$121&amp;'Outcome Indicators - Section C'!$C$30:$C$121,0)),""),"")</f>
        <v/>
      </c>
      <c r="K153" s="554" t="str">
        <f t="array" ref="K153">IFERROR(IF(INDEX('Outcome Indicators - Section C'!F$30:F$121,MATCH('Print View'!$A153&amp;'Print View'!$J$81,'Outcome Indicators - Section C'!$A$30:$A$121&amp;'Outcome Indicators - Section C'!$C$30:$C$121,0))&lt;&gt;"",INDEX('Outcome Indicators - Section C'!F$30:F$121,MATCH('Print View'!$A153&amp;'Print View'!$J$81,'Outcome Indicators - Section C'!$A$30:$A$121&amp;'Outcome Indicators - Section C'!$C$30:$C$121,0)),""),"")</f>
        <v/>
      </c>
      <c r="L153" s="556" t="str">
        <f t="array" ref="L153">IFERROR(IF(INDEX('Outcome Indicators - Section C'!G$30:G$121,MATCH('Print View'!$A153&amp;'Print View'!$J$81,'Outcome Indicators - Section C'!$A$30:$A$121&amp;'Outcome Indicators - Section C'!$C$30:$C$121,0))&lt;&gt;"",INDEX('Outcome Indicators - Section C'!G$30:G$121,MATCH('Print View'!$A153&amp;'Print View'!$J$81,'Outcome Indicators - Section C'!$A$30:$A$121&amp;'Outcome Indicators - Section C'!$C$30:$C$121,0)),""),"")</f>
        <v/>
      </c>
      <c r="M153" s="558" t="str">
        <f t="array" ref="M153">IFERROR(IF(INDEX('Outcome Indicators - Section C'!H$30:H$121,MATCH('Print View'!$A153&amp;'Print View'!$J$81,'Outcome Indicators - Section C'!$A$30:$A$121&amp;'Outcome Indicators - Section C'!$C$30:$C$121,0))&lt;&gt;"",INDEX('Outcome Indicators - Section C'!H$30:H$121,MATCH('Print View'!$A153&amp;'Print View'!$J$81,'Outcome Indicators - Section C'!$A$30:$A$121&amp;'Outcome Indicators - Section C'!$C$30:$C$121,0)),""),"")</f>
        <v/>
      </c>
      <c r="N153" s="284" t="str">
        <f t="array" ref="N153">IFERROR(IF(INDEX('Outcome Indicators - Section C'!D$30:D$121,MATCH('Print View'!$A153&amp;'Print View'!$N$81,'Outcome Indicators - Section C'!$A$30:$A$121&amp;'Outcome Indicators - Section C'!$C$30:$C$121,0))&lt;&gt;"",INDEX('Outcome Indicators - Section C'!D$30:D$121,MATCH('Print View'!$A153&amp;'Print View'!$N$81,'Outcome Indicators - Section C'!$A$30:$A$121&amp;'Outcome Indicators - Section C'!$C$30:$C$121,0)),""),"")</f>
        <v/>
      </c>
      <c r="O153" s="554" t="str">
        <f t="array" ref="O153">IFERROR(IF(INDEX('Outcome Indicators - Section C'!F$30:F$121,MATCH('Print View'!$A153&amp;'Print View'!$N$81,'Outcome Indicators - Section C'!$A$30:$A$121&amp;'Outcome Indicators - Section C'!$C$30:$C$121,0))&lt;&gt;"",INDEX('Outcome Indicators - Section C'!F$30:F$121,MATCH('Print View'!$A153&amp;'Print View'!$N$81,'Outcome Indicators - Section C'!$A$30:$A$121&amp;'Outcome Indicators - Section C'!$C$30:$C$121,0)),""),"")</f>
        <v/>
      </c>
      <c r="P153" s="556" t="str">
        <f t="array" ref="P153">IFERROR(IF(INDEX('Outcome Indicators - Section C'!G$30:G$121,MATCH('Print View'!$A153&amp;'Print View'!$N$81,'Outcome Indicators - Section C'!$A$30:$A$121&amp;'Outcome Indicators - Section C'!$C$30:$C$121,0))&lt;&gt;"",INDEX('Outcome Indicators - Section C'!G$30:G$121,MATCH('Print View'!$A153&amp;'Print View'!$N$81,'Outcome Indicators - Section C'!$A$30:$A$121&amp;'Outcome Indicators - Section C'!$C$30:$C$121,0)),""),"")</f>
        <v/>
      </c>
      <c r="Q153" s="558" t="str">
        <f t="array" ref="Q153">IFERROR(IF(INDEX('Outcome Indicators - Section C'!H$30:H$121,MATCH('Print View'!$A153&amp;'Print View'!$N$81,'Outcome Indicators - Section C'!$A$30:$A$121&amp;'Outcome Indicators - Section C'!$C$30:$C$121,0))&lt;&gt;"",INDEX('Outcome Indicators - Section C'!H$30:H$121,MATCH('Print View'!$A153&amp;'Print View'!$N$81,'Outcome Indicators - Section C'!$A$30:$A$121&amp;'Outcome Indicators - Section C'!$C$30:$C$121,0)),""),"")</f>
        <v/>
      </c>
      <c r="R153" s="284" t="str">
        <f t="array" ref="R153">IFERROR(IF(INDEX('Outcome Indicators - Section C'!D$30:D$121,MATCH('Print View'!$A153&amp;'Print View'!$R$81,'Outcome Indicators - Section C'!$A$30:$A$121&amp;'Outcome Indicators - Section C'!$C$30:$C$121,0))&lt;&gt;"",INDEX('Outcome Indicators - Section C'!D$30:D$121,MATCH('Print View'!$A153&amp;'Print View'!$R$81,'Outcome Indicators - Section C'!$A$30:$A$121&amp;'Outcome Indicators - Section C'!$C$30:$C$121,0)),""),"")</f>
        <v/>
      </c>
      <c r="S153" s="554" t="str">
        <f t="array" ref="S153">IFERROR(IF(INDEX('Outcome Indicators - Section C'!F$30:F$121,MATCH('Print View'!$A153&amp;'Print View'!$R$81,'Outcome Indicators - Section C'!$A$30:$A$121&amp;'Outcome Indicators - Section C'!$C$30:$C$121,0))&lt;&gt;"",INDEX('Outcome Indicators - Section C'!F$30:F$121,MATCH('Print View'!$A153&amp;'Print View'!$R$81,'Outcome Indicators - Section C'!$A$30:$A$121&amp;'Outcome Indicators - Section C'!$C$30:$C$121,0)),""),"")</f>
        <v/>
      </c>
      <c r="T153" s="556" t="str">
        <f t="array" ref="T153">IFERROR(IF(INDEX('Outcome Indicators - Section C'!G$30:G$121,MATCH('Print View'!$A153&amp;'Print View'!$R$81,'Outcome Indicators - Section C'!$A$30:$A$121&amp;'Outcome Indicators - Section C'!$C$30:$C$121,0))&lt;&gt;"",INDEX('Outcome Indicators - Section C'!G$30:G$121,MATCH('Print View'!$A153&amp;'Print View'!$R$81,'Outcome Indicators - Section C'!$A$30:$A$121&amp;'Outcome Indicators - Section C'!$C$30:$C$121,0)),""),"")</f>
        <v/>
      </c>
      <c r="U153" s="558" t="str">
        <f t="array" ref="U153">IFERROR(IF(INDEX('Outcome Indicators - Section C'!H$30:H$121,MATCH('Print View'!$A153&amp;'Print View'!$R$81,'Outcome Indicators - Section C'!$A$30:$A$121&amp;'Outcome Indicators - Section C'!$C$30:$C$121,0))&lt;&gt;"",INDEX('Outcome Indicators - Section C'!H$30:H$121,MATCH('Print View'!$A153&amp;'Print View'!$R$81,'Outcome Indicators - Section C'!$A$30:$A$121&amp;'Outcome Indicators - Section C'!$C$30:$C$121,0)),""),"")</f>
        <v/>
      </c>
      <c r="V153" s="284" t="str">
        <f t="array" ref="V153">IFERROR(IF(INDEX('Outcome Indicators - Section C'!D$30:D$121,MATCH('Print View'!$A153&amp;'Print View'!$V$81,'Outcome Indicators - Section C'!$A$30:$A$121&amp;'Outcome Indicators - Section C'!$C$30:$C$121,0))&lt;&gt;"",INDEX('Outcome Indicators - Section C'!D$30:D$121,MATCH('Print View'!$A153&amp;'Print View'!$V$81,'Outcome Indicators - Section C'!$A$30:$A$121&amp;'Outcome Indicators - Section C'!$C$30:$C$121,0)),""),"")</f>
        <v/>
      </c>
      <c r="W153" s="554" t="str">
        <f t="array" ref="W153">IFERROR(IF(INDEX('Outcome Indicators - Section C'!F$30:F$121,MATCH('Print View'!$A153&amp;'Print View'!$V$81,'Outcome Indicators - Section C'!$A$30:$A$121&amp;'Outcome Indicators - Section C'!$C$30:$C$121,0))&lt;&gt;"",INDEX('Outcome Indicators - Section C'!F$30:F$121,MATCH('Print View'!$A153&amp;'Print View'!$V$81,'Outcome Indicators - Section C'!$A$30:$A$121&amp;'Outcome Indicators - Section C'!$C$30:$C$121,0)),""),"")</f>
        <v/>
      </c>
      <c r="X153" s="556" t="str">
        <f t="array" ref="X153">IFERROR(IF(INDEX('Outcome Indicators - Section C'!G$30:G$121,MATCH('Print View'!$A153&amp;'Print View'!$V$81,'Outcome Indicators - Section C'!$A$30:$A$121&amp;'Outcome Indicators - Section C'!$C$30:$C$121,0))&lt;&gt;"",INDEX('Outcome Indicators - Section C'!G$30:G$121,MATCH('Print View'!$A153&amp;'Print View'!$V$81,'Outcome Indicators - Section C'!$A$30:$A$121&amp;'Outcome Indicators - Section C'!$C$30:$C$121,0)),""),"")</f>
        <v/>
      </c>
      <c r="Y153" s="558" t="str">
        <f t="array" ref="Y153">IFERROR(IF(INDEX('Outcome Indicators - Section C'!H$30:H$121,MATCH('Print View'!$A153&amp;'Print View'!$V$81,'Outcome Indicators - Section C'!$A$30:$A$121&amp;'Outcome Indicators - Section C'!$C$30:$C$121,0))&lt;&gt;"",INDEX('Outcome Indicators - Section C'!H$30:H$121,MATCH('Print View'!$A153&amp;'Print View'!$V$81,'Outcome Indicators - Section C'!$A$30:$A$121&amp;'Outcome Indicators - Section C'!$C$30:$C$121,0)),""),"")</f>
        <v/>
      </c>
      <c r="Z153" s="284" t="str">
        <f t="array" ref="Z153">IFERROR(IF(INDEX('Outcome Indicators - Section C'!D$30:D$121,MATCH('Print View'!$A153&amp;'Print View'!$Z$81,'Outcome Indicators - Section C'!$A$30:$A$121&amp;'Outcome Indicators - Section C'!$C$30:$C$121,0))&lt;&gt;"",INDEX('Outcome Indicators - Section C'!D$30:D$121,MATCH('Print View'!$A153&amp;'Print View'!$Z$81,'Outcome Indicators - Section C'!$A$30:$A$121&amp;'Outcome Indicators - Section C'!$C$30:$C$121,0)),""),"")</f>
        <v/>
      </c>
      <c r="AA153" s="554" t="str">
        <f t="array" ref="AA153">IFERROR(IF(INDEX('Outcome Indicators - Section C'!F$30:F$121,MATCH('Print View'!$A153&amp;'Print View'!$Z$81,'Outcome Indicators - Section C'!$A$30:$A$121&amp;'Outcome Indicators - Section C'!$C$30:$C$121,0))&lt;&gt;"",INDEX('Outcome Indicators - Section C'!F$30:F$121,MATCH('Print View'!$A153&amp;'Print View'!$Z$81,'Outcome Indicators - Section C'!$A$30:$A$121&amp;'Outcome Indicators - Section C'!$C$30:$C$121,0)),""),"")</f>
        <v/>
      </c>
      <c r="AB153" s="556" t="str">
        <f t="array" ref="AB153">IFERROR(IF(INDEX('Outcome Indicators - Section C'!G$30:G$121,MATCH('Print View'!$A153&amp;'Print View'!$Z$81,'Outcome Indicators - Section C'!$A$30:$A$121&amp;'Outcome Indicators - Section C'!$C$30:$C$121,0))&lt;&gt;"",INDEX('Outcome Indicators - Section C'!G$30:G$121,MATCH('Print View'!$A153&amp;'Print View'!$Z$81,'Outcome Indicators - Section C'!$A$30:$A$121&amp;'Outcome Indicators - Section C'!$C$30:$C$121,0)),""),"")</f>
        <v/>
      </c>
      <c r="AC153" s="558" t="str">
        <f t="array" ref="AC153">IFERROR(IF(INDEX('Outcome Indicators - Section C'!H$30:H$121,MATCH('Print View'!$A153&amp;'Print View'!$Z$81,'Outcome Indicators - Section C'!$A$30:$A$121&amp;'Outcome Indicators - Section C'!$C$30:$C$121,0))&lt;&gt;"",INDEX('Outcome Indicators - Section C'!H$30:H$121,MATCH('Print View'!$A153&amp;'Print View'!$Z$81,'Outcome Indicators - Section C'!$A$30:$A$121&amp;'Outcome Indicators - Section C'!$C$30:$C$121,0)),""),"")</f>
        <v/>
      </c>
      <c r="AD153" s="276"/>
      <c r="AE153" s="256"/>
      <c r="AF153" s="256"/>
      <c r="AG153" s="256"/>
      <c r="AH153" s="256"/>
      <c r="AI153" s="267"/>
      <c r="AJ153" s="571" t="s">
        <v>287</v>
      </c>
    </row>
    <row r="154" spans="1:36" s="229" customFormat="1" ht="15.75" customHeight="1" x14ac:dyDescent="0.3">
      <c r="A154" s="549"/>
      <c r="B154" s="573"/>
      <c r="C154" s="573"/>
      <c r="D154" s="573"/>
      <c r="E154" s="573"/>
      <c r="F154" s="573"/>
      <c r="G154" s="573"/>
      <c r="H154" s="551"/>
      <c r="I154" s="559"/>
      <c r="J154" s="285" t="str">
        <f t="array" ref="J154">IFERROR(IF(INDEX('Outcome Indicators - Section C'!E$30:E$121,MATCH('Print View'!$A153&amp;'Print View'!$J$81,'Outcome Indicators - Section C'!$A$30:$A$121&amp;'Outcome Indicators - Section C'!$C$30:$C$121,0))&lt;&gt;"",INDEX('Outcome Indicators - Section C'!E$30:E$121,MATCH('Print View'!$A153&amp;'Print View'!$J$81,'Outcome Indicators - Section C'!$A$30:$A$121&amp;'Outcome Indicators - Section C'!$C$30:$C$121,0)),""),"")</f>
        <v/>
      </c>
      <c r="K154" s="555"/>
      <c r="L154" s="557"/>
      <c r="M154" s="559"/>
      <c r="N154" s="285" t="str">
        <f t="array" ref="N154">IFERROR(IF(INDEX('Outcome Indicators - Section C'!E$30:E$121,MATCH('Print View'!$A153&amp;'Print View'!$N$81,'Outcome Indicators - Section C'!$A$30:$A$121&amp;'Outcome Indicators - Section C'!$C$30:$C$121,0))&lt;&gt;"",INDEX('Outcome Indicators - Section C'!E$30:E$121,MATCH('Print View'!$A153&amp;'Print View'!$N$81,'Outcome Indicators - Section C'!$A$30:$A$121&amp;'Outcome Indicators - Section C'!$C$30:$C$121,0)),""),"")</f>
        <v/>
      </c>
      <c r="O154" s="555"/>
      <c r="P154" s="557"/>
      <c r="Q154" s="559"/>
      <c r="R154" s="285" t="str">
        <f t="array" ref="R154">IFERROR(IF(INDEX('Outcome Indicators - Section C'!E$30:E$121,MATCH('Print View'!$A153&amp;'Print View'!$R$81,'Outcome Indicators - Section C'!$A$30:$A$121&amp;'Outcome Indicators - Section C'!$C$30:$C$121,0))&lt;&gt;"",INDEX('Outcome Indicators - Section C'!E$30:E$121,MATCH('Print View'!$A153&amp;'Print View'!$R$81,'Outcome Indicators - Section C'!$A$30:$A$121&amp;'Outcome Indicators - Section C'!$C$30:$C$121,0)),""),"")</f>
        <v/>
      </c>
      <c r="S154" s="555"/>
      <c r="T154" s="557"/>
      <c r="U154" s="559"/>
      <c r="V154" s="285" t="str">
        <f t="array" ref="V154">IFERROR(IF(INDEX('Outcome Indicators - Section C'!E$30:E$121,MATCH('Print View'!$A153&amp;'Print View'!$V$81,'Outcome Indicators - Section C'!$A$30:$A$121&amp;'Outcome Indicators - Section C'!$C$30:$C$121,0))&lt;&gt;"",INDEX('Outcome Indicators - Section C'!E$30:E$121,MATCH('Print View'!$A153&amp;'Print View'!$V$81,'Outcome Indicators - Section C'!$A$30:$A$121&amp;'Outcome Indicators - Section C'!$C$30:$C$121,0)),""),"")</f>
        <v/>
      </c>
      <c r="W154" s="555"/>
      <c r="X154" s="557"/>
      <c r="Y154" s="559"/>
      <c r="Z154" s="285" t="str">
        <f t="array" ref="Z154">IFERROR(IF(INDEX('Outcome Indicators - Section C'!E$30:E$121,MATCH('Print View'!$A153&amp;'Print View'!$Z$81,'Outcome Indicators - Section C'!$A$30:$A$121&amp;'Outcome Indicators - Section C'!$C$30:$C$121,0))&lt;&gt;"",INDEX('Outcome Indicators - Section C'!E$30:E$121,MATCH('Print View'!$A153&amp;'Print View'!$Z$81,'Outcome Indicators - Section C'!$A$30:$A$121&amp;'Outcome Indicators - Section C'!$C$30:$C$121,0)),""),"")</f>
        <v/>
      </c>
      <c r="AA154" s="555"/>
      <c r="AB154" s="557"/>
      <c r="AC154" s="559"/>
      <c r="AD154" s="277"/>
      <c r="AE154" s="258"/>
      <c r="AF154" s="258"/>
      <c r="AG154" s="258"/>
      <c r="AH154" s="258"/>
      <c r="AI154" s="267"/>
      <c r="AJ154" s="571" t="s">
        <v>287</v>
      </c>
    </row>
    <row r="155" spans="1:36" s="229" customFormat="1" ht="28.8" x14ac:dyDescent="0.55000000000000004">
      <c r="A155" s="560">
        <v>18</v>
      </c>
      <c r="B155" s="564" t="str">
        <f>IFERROR(IF(INDEX('Outcome Indicators - Section C'!B$10:B$26,MATCH('Print View'!$A155,'Outcome Indicators - Section C'!$A$10:$A$26,0))&lt;&gt;"",INDEX('Outcome Indicators - Section C'!B$10:B$26,MATCH('Print View'!$A155,'Outcome Indicators - Section C'!$A$10:$A$26,0)),""),"")</f>
        <v/>
      </c>
      <c r="C155" s="564" t="str">
        <f>IFERROR(IF(INDEX('Outcome Indicators - Section C'!C$10:C$26,MATCH('Print View'!$A155,'Outcome Indicators - Section C'!$A$10:$A$26,0))&lt;&gt;"",INDEX('Outcome Indicators - Section C'!C$10:C$26,MATCH('Print View'!$A155,'Outcome Indicators - Section C'!$A$10:$A$26,0)),""),"")</f>
        <v/>
      </c>
      <c r="D155" s="564" t="str">
        <f>IFERROR(IF(INDEX('Outcome Indicators - Section C'!D$10:D$26,MATCH('Print View'!$A155,'Outcome Indicators - Section C'!$A$10:$A$26,0))&lt;&gt;"",INDEX('Outcome Indicators - Section C'!D$10:D$26,MATCH('Print View'!$A155,'Outcome Indicators - Section C'!$A$10:$A$26,0)),""),"")</f>
        <v/>
      </c>
      <c r="E155" s="564" t="str">
        <f>IFERROR(IF(INDEX('Outcome Indicators - Section C'!E$10:E$26,MATCH('Print View'!$A155,'Outcome Indicators - Section C'!$A$10:$A$26,0))&lt;&gt;"",INDEX('Outcome Indicators - Section C'!E$10:E$26,MATCH('Print View'!$A155,'Outcome Indicators - Section C'!$A$10:$A$26,0)),""),"")</f>
        <v/>
      </c>
      <c r="F155" s="564" t="str">
        <f>IFERROR(IF(INDEX('Outcome Indicators - Section C'!F$10:F$26,MATCH('Print View'!$A155,'Outcome Indicators - Section C'!$A$10:$A$26,0))&lt;&gt;"",INDEX('Outcome Indicators - Section C'!F$10:F$26,MATCH('Print View'!$A155,'Outcome Indicators - Section C'!$A$10:$A$26,0)),""),"")</f>
        <v/>
      </c>
      <c r="G155" s="564" t="str">
        <f>IFERROR(IF(INDEX('Outcome Indicators - Section C'!G$10:G$26,MATCH('Print View'!$A155,'Outcome Indicators - Section C'!$A$10:$A$26,0))&lt;&gt;"",INDEX('Outcome Indicators - Section C'!G$10:G$26,MATCH('Print View'!$A155,'Outcome Indicators - Section C'!$A$10:$A$26,0)),""),"")</f>
        <v/>
      </c>
      <c r="H155" s="564" t="str">
        <f>IFERROR(IF(INDEX('Outcome Indicators - Section C'!H$10:H$26,MATCH('Print View'!$A155,'Outcome Indicators - Section C'!$A$10:$A$26,0))&lt;&gt;"",INDEX('Outcome Indicators - Section C'!H$10:H$26,MATCH('Print View'!$A155,'Outcome Indicators - Section C'!$A$10:$A$26,0)),""),"")</f>
        <v/>
      </c>
      <c r="I155" s="566" t="str">
        <f>IFERROR(IF(INDEX('Outcome Indicators - Section C'!A$10:A$26,MATCH('Print View'!$A155,'Outcome Indicators - Section C'!$A$10:$A$26,0))&lt;&gt;"",INDEX('Outcome Indicators - Section C'!A$10:A$26,MATCH('Print View'!$A155,'Outcome Indicators - Section C'!$A$10:$A$26,0)),""),"")</f>
        <v/>
      </c>
      <c r="J155" s="311" t="str">
        <f t="array" ref="J155">IFERROR(IF(INDEX('Outcome Indicators - Section C'!D$30:D$121,MATCH('Print View'!$A155&amp;'Print View'!$J$81,'Outcome Indicators - Section C'!$A$30:$A$121&amp;'Outcome Indicators - Section C'!$C$30:$C$121,0))&lt;&gt;"",INDEX('Outcome Indicators - Section C'!D$30:D$121,MATCH('Print View'!$A155&amp;'Print View'!$J$81,'Outcome Indicators - Section C'!$A$30:$A$121&amp;'Outcome Indicators - Section C'!$C$30:$C$121,0)),""),"")</f>
        <v/>
      </c>
      <c r="K155" s="543" t="str">
        <f t="array" ref="K155">IFERROR(IF(INDEX('Outcome Indicators - Section C'!F$30:F$121,MATCH('Print View'!$A155&amp;'Print View'!$J$81,'Outcome Indicators - Section C'!$A$30:$A$121&amp;'Outcome Indicators - Section C'!$C$30:$C$121,0))&lt;&gt;"",INDEX('Outcome Indicators - Section C'!F$30:F$121,MATCH('Print View'!$A155&amp;'Print View'!$J$81,'Outcome Indicators - Section C'!$A$30:$A$121&amp;'Outcome Indicators - Section C'!$C$30:$C$121,0)),""),"")</f>
        <v/>
      </c>
      <c r="L155" s="545" t="str">
        <f t="array" ref="L155">IFERROR(IF(INDEX('Outcome Indicators - Section C'!G$30:G$121,MATCH('Print View'!$A155&amp;'Print View'!$J$81,'Outcome Indicators - Section C'!$A$30:$A$121&amp;'Outcome Indicators - Section C'!$C$30:$C$121,0))&lt;&gt;"",INDEX('Outcome Indicators - Section C'!G$30:G$121,MATCH('Print View'!$A155&amp;'Print View'!$J$81,'Outcome Indicators - Section C'!$A$30:$A$121&amp;'Outcome Indicators - Section C'!$C$30:$C$121,0)),""),"")</f>
        <v/>
      </c>
      <c r="M155" s="541" t="str">
        <f t="array" ref="M155">IFERROR(IF(INDEX('Outcome Indicators - Section C'!H$30:H$121,MATCH('Print View'!$A155&amp;'Print View'!$J$81,'Outcome Indicators - Section C'!$A$30:$A$121&amp;'Outcome Indicators - Section C'!$C$30:$C$121,0))&lt;&gt;"",INDEX('Outcome Indicators - Section C'!H$30:H$121,MATCH('Print View'!$A155&amp;'Print View'!$J$81,'Outcome Indicators - Section C'!$A$30:$A$121&amp;'Outcome Indicators - Section C'!$C$30:$C$121,0)),""),"")</f>
        <v/>
      </c>
      <c r="N155" s="311" t="str">
        <f t="array" ref="N155">IFERROR(IF(INDEX('Outcome Indicators - Section C'!D$30:D$121,MATCH('Print View'!$A155&amp;'Print View'!$N$81,'Outcome Indicators - Section C'!$A$30:$A$121&amp;'Outcome Indicators - Section C'!$C$30:$C$121,0))&lt;&gt;"",INDEX('Outcome Indicators - Section C'!D$30:D$121,MATCH('Print View'!$A155&amp;'Print View'!$N$81,'Outcome Indicators - Section C'!$A$30:$A$121&amp;'Outcome Indicators - Section C'!$C$30:$C$121,0)),""),"")</f>
        <v/>
      </c>
      <c r="O155" s="543" t="str">
        <f t="array" ref="O155">IFERROR(IF(INDEX('Outcome Indicators - Section C'!F$30:F$121,MATCH('Print View'!$A155&amp;'Print View'!$N$81,'Outcome Indicators - Section C'!$A$30:$A$121&amp;'Outcome Indicators - Section C'!$C$30:$C$121,0))&lt;&gt;"",INDEX('Outcome Indicators - Section C'!F$30:F$121,MATCH('Print View'!$A155&amp;'Print View'!$N$81,'Outcome Indicators - Section C'!$A$30:$A$121&amp;'Outcome Indicators - Section C'!$C$30:$C$121,0)),""),"")</f>
        <v/>
      </c>
      <c r="P155" s="545" t="str">
        <f t="array" ref="P155">IFERROR(IF(INDEX('Outcome Indicators - Section C'!G$30:G$121,MATCH('Print View'!$A155&amp;'Print View'!$N$81,'Outcome Indicators - Section C'!$A$30:$A$121&amp;'Outcome Indicators - Section C'!$C$30:$C$121,0))&lt;&gt;"",INDEX('Outcome Indicators - Section C'!G$30:G$121,MATCH('Print View'!$A155&amp;'Print View'!$N$81,'Outcome Indicators - Section C'!$A$30:$A$121&amp;'Outcome Indicators - Section C'!$C$30:$C$121,0)),""),"")</f>
        <v/>
      </c>
      <c r="Q155" s="541" t="str">
        <f t="array" ref="Q155">IFERROR(IF(INDEX('Outcome Indicators - Section C'!H$30:H$121,MATCH('Print View'!$A155&amp;'Print View'!$N$81,'Outcome Indicators - Section C'!$A$30:$A$121&amp;'Outcome Indicators - Section C'!$C$30:$C$121,0))&lt;&gt;"",INDEX('Outcome Indicators - Section C'!H$30:H$121,MATCH('Print View'!$A155&amp;'Print View'!$N$81,'Outcome Indicators - Section C'!$A$30:$A$121&amp;'Outcome Indicators - Section C'!$C$30:$C$121,0)),""),"")</f>
        <v/>
      </c>
      <c r="R155" s="311" t="str">
        <f t="array" ref="R155">IFERROR(IF(INDEX('Outcome Indicators - Section C'!D$30:D$121,MATCH('Print View'!$A155&amp;'Print View'!$R$81,'Outcome Indicators - Section C'!$A$30:$A$121&amp;'Outcome Indicators - Section C'!$C$30:$C$121,0))&lt;&gt;"",INDEX('Outcome Indicators - Section C'!D$30:D$121,MATCH('Print View'!$A155&amp;'Print View'!$R$81,'Outcome Indicators - Section C'!$A$30:$A$121&amp;'Outcome Indicators - Section C'!$C$30:$C$121,0)),""),"")</f>
        <v/>
      </c>
      <c r="S155" s="543" t="str">
        <f t="array" ref="S155">IFERROR(IF(INDEX('Outcome Indicators - Section C'!F$30:F$121,MATCH('Print View'!$A155&amp;'Print View'!$R$81,'Outcome Indicators - Section C'!$A$30:$A$121&amp;'Outcome Indicators - Section C'!$C$30:$C$121,0))&lt;&gt;"",INDEX('Outcome Indicators - Section C'!F$30:F$121,MATCH('Print View'!$A155&amp;'Print View'!$R$81,'Outcome Indicators - Section C'!$A$30:$A$121&amp;'Outcome Indicators - Section C'!$C$30:$C$121,0)),""),"")</f>
        <v/>
      </c>
      <c r="T155" s="545" t="str">
        <f t="array" ref="T155">IFERROR(IF(INDEX('Outcome Indicators - Section C'!G$30:G$121,MATCH('Print View'!$A155&amp;'Print View'!$R$81,'Outcome Indicators - Section C'!$A$30:$A$121&amp;'Outcome Indicators - Section C'!$C$30:$C$121,0))&lt;&gt;"",INDEX('Outcome Indicators - Section C'!G$30:G$121,MATCH('Print View'!$A155&amp;'Print View'!$R$81,'Outcome Indicators - Section C'!$A$30:$A$121&amp;'Outcome Indicators - Section C'!$C$30:$C$121,0)),""),"")</f>
        <v/>
      </c>
      <c r="U155" s="541" t="str">
        <f t="array" ref="U155">IFERROR(IF(INDEX('Outcome Indicators - Section C'!H$30:H$121,MATCH('Print View'!$A155&amp;'Print View'!$R$81,'Outcome Indicators - Section C'!$A$30:$A$121&amp;'Outcome Indicators - Section C'!$C$30:$C$121,0))&lt;&gt;"",INDEX('Outcome Indicators - Section C'!H$30:H$121,MATCH('Print View'!$A155&amp;'Print View'!$R$81,'Outcome Indicators - Section C'!$A$30:$A$121&amp;'Outcome Indicators - Section C'!$C$30:$C$121,0)),""),"")</f>
        <v/>
      </c>
      <c r="V155" s="311" t="str">
        <f t="array" ref="V155">IFERROR(IF(INDEX('Outcome Indicators - Section C'!D$30:D$121,MATCH('Print View'!$A155&amp;'Print View'!$V$81,'Outcome Indicators - Section C'!$A$30:$A$121&amp;'Outcome Indicators - Section C'!$C$30:$C$121,0))&lt;&gt;"",INDEX('Outcome Indicators - Section C'!D$30:D$121,MATCH('Print View'!$A155&amp;'Print View'!$V$81,'Outcome Indicators - Section C'!$A$30:$A$121&amp;'Outcome Indicators - Section C'!$C$30:$C$121,0)),""),"")</f>
        <v/>
      </c>
      <c r="W155" s="543" t="str">
        <f t="array" ref="W155">IFERROR(IF(INDEX('Outcome Indicators - Section C'!F$30:F$121,MATCH('Print View'!$A155&amp;'Print View'!$V$81,'Outcome Indicators - Section C'!$A$30:$A$121&amp;'Outcome Indicators - Section C'!$C$30:$C$121,0))&lt;&gt;"",INDEX('Outcome Indicators - Section C'!F$30:F$121,MATCH('Print View'!$A155&amp;'Print View'!$V$81,'Outcome Indicators - Section C'!$A$30:$A$121&amp;'Outcome Indicators - Section C'!$C$30:$C$121,0)),""),"")</f>
        <v/>
      </c>
      <c r="X155" s="545" t="str">
        <f t="array" ref="X155">IFERROR(IF(INDEX('Outcome Indicators - Section C'!G$30:G$121,MATCH('Print View'!$A155&amp;'Print View'!$V$81,'Outcome Indicators - Section C'!$A$30:$A$121&amp;'Outcome Indicators - Section C'!$C$30:$C$121,0))&lt;&gt;"",INDEX('Outcome Indicators - Section C'!G$30:G$121,MATCH('Print View'!$A155&amp;'Print View'!$V$81,'Outcome Indicators - Section C'!$A$30:$A$121&amp;'Outcome Indicators - Section C'!$C$30:$C$121,0)),""),"")</f>
        <v/>
      </c>
      <c r="Y155" s="541" t="str">
        <f t="array" ref="Y155">IFERROR(IF(INDEX('Outcome Indicators - Section C'!H$30:H$121,MATCH('Print View'!$A155&amp;'Print View'!$V$81,'Outcome Indicators - Section C'!$A$30:$A$121&amp;'Outcome Indicators - Section C'!$C$30:$C$121,0))&lt;&gt;"",INDEX('Outcome Indicators - Section C'!H$30:H$121,MATCH('Print View'!$A155&amp;'Print View'!$V$81,'Outcome Indicators - Section C'!$A$30:$A$121&amp;'Outcome Indicators - Section C'!$C$30:$C$121,0)),""),"")</f>
        <v/>
      </c>
      <c r="Z155" s="311" t="str">
        <f t="array" ref="Z155">IFERROR(IF(INDEX('Outcome Indicators - Section C'!D$30:D$121,MATCH('Print View'!$A155&amp;'Print View'!$Z$81,'Outcome Indicators - Section C'!$A$30:$A$121&amp;'Outcome Indicators - Section C'!$C$30:$C$121,0))&lt;&gt;"",INDEX('Outcome Indicators - Section C'!D$30:D$121,MATCH('Print View'!$A155&amp;'Print View'!$Z$81,'Outcome Indicators - Section C'!$A$30:$A$121&amp;'Outcome Indicators - Section C'!$C$30:$C$121,0)),""),"")</f>
        <v/>
      </c>
      <c r="AA155" s="543" t="str">
        <f t="array" ref="AA155">IFERROR(IF(INDEX('Outcome Indicators - Section C'!F$30:F$121,MATCH('Print View'!$A155&amp;'Print View'!$Z$81,'Outcome Indicators - Section C'!$A$30:$A$121&amp;'Outcome Indicators - Section C'!$C$30:$C$121,0))&lt;&gt;"",INDEX('Outcome Indicators - Section C'!F$30:F$121,MATCH('Print View'!$A155&amp;'Print View'!$Z$81,'Outcome Indicators - Section C'!$A$30:$A$121&amp;'Outcome Indicators - Section C'!$C$30:$C$121,0)),""),"")</f>
        <v/>
      </c>
      <c r="AB155" s="545" t="str">
        <f t="array" ref="AB155">IFERROR(IF(INDEX('Outcome Indicators - Section C'!G$30:G$121,MATCH('Print View'!$A155&amp;'Print View'!$Z$81,'Outcome Indicators - Section C'!$A$30:$A$121&amp;'Outcome Indicators - Section C'!$C$30:$C$121,0))&lt;&gt;"",INDEX('Outcome Indicators - Section C'!G$30:G$121,MATCH('Print View'!$A155&amp;'Print View'!$Z$81,'Outcome Indicators - Section C'!$A$30:$A$121&amp;'Outcome Indicators - Section C'!$C$30:$C$121,0)),""),"")</f>
        <v/>
      </c>
      <c r="AC155" s="541" t="str">
        <f t="array" ref="AC155">IFERROR(IF(INDEX('Outcome Indicators - Section C'!H$30:H$121,MATCH('Print View'!$A155&amp;'Print View'!$Z$81,'Outcome Indicators - Section C'!$A$30:$A$121&amp;'Outcome Indicators - Section C'!$C$30:$C$121,0))&lt;&gt;"",INDEX('Outcome Indicators - Section C'!H$30:H$121,MATCH('Print View'!$A155&amp;'Print View'!$Z$81,'Outcome Indicators - Section C'!$A$30:$A$121&amp;'Outcome Indicators - Section C'!$C$30:$C$121,0)),""),"")</f>
        <v/>
      </c>
      <c r="AD155" s="278"/>
      <c r="AE155" s="260"/>
      <c r="AF155" s="260"/>
      <c r="AG155" s="260"/>
      <c r="AH155" s="260"/>
      <c r="AI155" s="260"/>
      <c r="AJ155" s="261" t="s">
        <v>287</v>
      </c>
    </row>
    <row r="156" spans="1:36" s="229" customFormat="1" ht="15.75" customHeight="1" x14ac:dyDescent="0.3">
      <c r="A156" s="560"/>
      <c r="B156" s="565"/>
      <c r="C156" s="565"/>
      <c r="D156" s="565"/>
      <c r="E156" s="565"/>
      <c r="F156" s="565"/>
      <c r="G156" s="565"/>
      <c r="H156" s="565"/>
      <c r="I156" s="567"/>
      <c r="J156" s="312" t="str">
        <f t="array" ref="J156">IFERROR(IF(INDEX('Outcome Indicators - Section C'!E$30:E$121,MATCH('Print View'!$A155&amp;'Print View'!$J$81,'Outcome Indicators - Section C'!$A$30:$A$121&amp;'Outcome Indicators - Section C'!$C$30:$C$121,0))&lt;&gt;"",INDEX('Outcome Indicators - Section C'!E$30:E$121,MATCH('Print View'!$A155&amp;'Print View'!$J$81,'Outcome Indicators - Section C'!$A$30:$A$121&amp;'Outcome Indicators - Section C'!$C$30:$C$121,0)),""),"")</f>
        <v/>
      </c>
      <c r="K156" s="568"/>
      <c r="L156" s="569"/>
      <c r="M156" s="570"/>
      <c r="N156" s="312" t="str">
        <f t="array" ref="N156">IFERROR(IF(INDEX('Outcome Indicators - Section C'!E$30:E$121,MATCH('Print View'!$A155&amp;'Print View'!$N$81,'Outcome Indicators - Section C'!$A$30:$A$121&amp;'Outcome Indicators - Section C'!$C$30:$C$121,0))&lt;&gt;"",INDEX('Outcome Indicators - Section C'!E$30:E$121,MATCH('Print View'!$A155&amp;'Print View'!$N$81,'Outcome Indicators - Section C'!$A$30:$A$121&amp;'Outcome Indicators - Section C'!$C$30:$C$121,0)),""),"")</f>
        <v/>
      </c>
      <c r="O156" s="568"/>
      <c r="P156" s="569"/>
      <c r="Q156" s="570"/>
      <c r="R156" s="312" t="str">
        <f t="array" ref="R156">IFERROR(IF(INDEX('Outcome Indicators - Section C'!E$30:E$121,MATCH('Print View'!$A155&amp;'Print View'!$R$81,'Outcome Indicators - Section C'!$A$30:$A$121&amp;'Outcome Indicators - Section C'!$C$30:$C$121,0))&lt;&gt;"",INDEX('Outcome Indicators - Section C'!E$30:E$121,MATCH('Print View'!$A155&amp;'Print View'!$R$81,'Outcome Indicators - Section C'!$A$30:$A$121&amp;'Outcome Indicators - Section C'!$C$30:$C$121,0)),""),"")</f>
        <v/>
      </c>
      <c r="S156" s="568"/>
      <c r="T156" s="569"/>
      <c r="U156" s="570"/>
      <c r="V156" s="312" t="str">
        <f t="array" ref="V156">IFERROR(IF(INDEX('Outcome Indicators - Section C'!E$30:E$121,MATCH('Print View'!$A155&amp;'Print View'!$V$81,'Outcome Indicators - Section C'!$A$30:$A$121&amp;'Outcome Indicators - Section C'!$C$30:$C$121,0))&lt;&gt;"",INDEX('Outcome Indicators - Section C'!E$30:E$121,MATCH('Print View'!$A155&amp;'Print View'!$V$81,'Outcome Indicators - Section C'!$A$30:$A$121&amp;'Outcome Indicators - Section C'!$C$30:$C$121,0)),""),"")</f>
        <v/>
      </c>
      <c r="W156" s="568"/>
      <c r="X156" s="569"/>
      <c r="Y156" s="570"/>
      <c r="Z156" s="312" t="str">
        <f t="array" ref="Z156">IFERROR(IF(INDEX('Outcome Indicators - Section C'!E$30:E$121,MATCH('Print View'!$A155&amp;'Print View'!$Z$81,'Outcome Indicators - Section C'!$A$30:$A$121&amp;'Outcome Indicators - Section C'!$C$30:$C$121,0))&lt;&gt;"",INDEX('Outcome Indicators - Section C'!E$30:E$121,MATCH('Print View'!$A155&amp;'Print View'!$Z$81,'Outcome Indicators - Section C'!$A$30:$A$121&amp;'Outcome Indicators - Section C'!$C$30:$C$121,0)),""),"")</f>
        <v/>
      </c>
      <c r="AA156" s="568"/>
      <c r="AB156" s="569"/>
      <c r="AC156" s="570"/>
      <c r="AD156" s="279"/>
      <c r="AE156" s="262"/>
      <c r="AF156" s="262"/>
      <c r="AG156" s="262"/>
      <c r="AH156" s="262"/>
      <c r="AI156" s="262"/>
      <c r="AJ156" s="263" t="s">
        <v>287</v>
      </c>
    </row>
    <row r="157" spans="1:36" s="229" customFormat="1" ht="28.8" x14ac:dyDescent="0.55000000000000004">
      <c r="A157" s="549">
        <v>19</v>
      </c>
      <c r="B157" s="572" t="str">
        <f>IFERROR(IF(INDEX('Outcome Indicators - Section C'!B$10:B$26,MATCH('Print View'!$A157,'Outcome Indicators - Section C'!$A$10:$A$26,0))&lt;&gt;"",INDEX('Outcome Indicators - Section C'!B$10:B$26,MATCH('Print View'!$A157,'Outcome Indicators - Section C'!$A$10:$A$26,0)),""),"")</f>
        <v/>
      </c>
      <c r="C157" s="572" t="str">
        <f>IFERROR(IF(INDEX('Outcome Indicators - Section C'!C$10:C$26,MATCH('Print View'!$A157,'Outcome Indicators - Section C'!$A$10:$A$26,0))&lt;&gt;"",INDEX('Outcome Indicators - Section C'!C$10:C$26,MATCH('Print View'!$A157,'Outcome Indicators - Section C'!$A$10:$A$26,0)),""),"")</f>
        <v/>
      </c>
      <c r="D157" s="572" t="str">
        <f>IFERROR(IF(INDEX('Outcome Indicators - Section C'!D$10:D$26,MATCH('Print View'!$A157,'Outcome Indicators - Section C'!$A$10:$A$26,0))&lt;&gt;"",INDEX('Outcome Indicators - Section C'!D$10:D$26,MATCH('Print View'!$A157,'Outcome Indicators - Section C'!$A$10:$A$26,0)),""),"")</f>
        <v/>
      </c>
      <c r="E157" s="572" t="str">
        <f>IFERROR(IF(INDEX('Outcome Indicators - Section C'!E$10:E$26,MATCH('Print View'!$A157,'Outcome Indicators - Section C'!$A$10:$A$26,0))&lt;&gt;"",INDEX('Outcome Indicators - Section C'!E$10:E$26,MATCH('Print View'!$A157,'Outcome Indicators - Section C'!$A$10:$A$26,0)),""),"")</f>
        <v/>
      </c>
      <c r="F157" s="572" t="str">
        <f>IFERROR(IF(INDEX('Outcome Indicators - Section C'!F$10:F$26,MATCH('Print View'!$A157,'Outcome Indicators - Section C'!$A$10:$A$26,0))&lt;&gt;"",INDEX('Outcome Indicators - Section C'!F$10:F$26,MATCH('Print View'!$A157,'Outcome Indicators - Section C'!$A$10:$A$26,0)),""),"")</f>
        <v/>
      </c>
      <c r="G157" s="572" t="str">
        <f>IFERROR(IF(INDEX('Outcome Indicators - Section C'!G$10:G$26,MATCH('Print View'!$A157,'Outcome Indicators - Section C'!$A$10:$A$26,0))&lt;&gt;"",INDEX('Outcome Indicators - Section C'!G$10:G$26,MATCH('Print View'!$A157,'Outcome Indicators - Section C'!$A$10:$A$26,0)),""),"")</f>
        <v/>
      </c>
      <c r="H157" s="550" t="str">
        <f>IFERROR(IF(INDEX('Outcome Indicators - Section C'!H$10:H$26,MATCH('Print View'!$A157,'Outcome Indicators - Section C'!$A$10:$A$26,0))&lt;&gt;"",INDEX('Outcome Indicators - Section C'!H$10:H$26,MATCH('Print View'!$A157,'Outcome Indicators - Section C'!$A$10:$A$26,0)),""),"")</f>
        <v/>
      </c>
      <c r="I157" s="558" t="str">
        <f>IFERROR(IF(INDEX('Outcome Indicators - Section C'!A$10:A$26,MATCH('Print View'!$A157,'Outcome Indicators - Section C'!$A$10:$A$26,0))&lt;&gt;"",INDEX('Outcome Indicators - Section C'!A$10:A$26,MATCH('Print View'!$A157,'Outcome Indicators - Section C'!$A$10:$A$26,0)),""),"")</f>
        <v/>
      </c>
      <c r="J157" s="284" t="str">
        <f t="array" ref="J157">IFERROR(IF(INDEX('Outcome Indicators - Section C'!D$30:D$121,MATCH('Print View'!$A157&amp;'Print View'!$J$81,'Outcome Indicators - Section C'!$A$30:$A$121&amp;'Outcome Indicators - Section C'!$C$30:$C$121,0))&lt;&gt;"",INDEX('Outcome Indicators - Section C'!D$30:D$121,MATCH('Print View'!$A157&amp;'Print View'!$J$81,'Outcome Indicators - Section C'!$A$30:$A$121&amp;'Outcome Indicators - Section C'!$C$30:$C$121,0)),""),"")</f>
        <v/>
      </c>
      <c r="K157" s="554" t="str">
        <f t="array" ref="K157">IFERROR(IF(INDEX('Outcome Indicators - Section C'!F$30:F$121,MATCH('Print View'!$A157&amp;'Print View'!$J$81,'Outcome Indicators - Section C'!$A$30:$A$121&amp;'Outcome Indicators - Section C'!$C$30:$C$121,0))&lt;&gt;"",INDEX('Outcome Indicators - Section C'!F$30:F$121,MATCH('Print View'!$A157&amp;'Print View'!$J$81,'Outcome Indicators - Section C'!$A$30:$A$121&amp;'Outcome Indicators - Section C'!$C$30:$C$121,0)),""),"")</f>
        <v/>
      </c>
      <c r="L157" s="556" t="str">
        <f t="array" ref="L157">IFERROR(IF(INDEX('Outcome Indicators - Section C'!G$30:G$121,MATCH('Print View'!$A157&amp;'Print View'!$J$81,'Outcome Indicators - Section C'!$A$30:$A$121&amp;'Outcome Indicators - Section C'!$C$30:$C$121,0))&lt;&gt;"",INDEX('Outcome Indicators - Section C'!G$30:G$121,MATCH('Print View'!$A157&amp;'Print View'!$J$81,'Outcome Indicators - Section C'!$A$30:$A$121&amp;'Outcome Indicators - Section C'!$C$30:$C$121,0)),""),"")</f>
        <v/>
      </c>
      <c r="M157" s="558" t="str">
        <f t="array" ref="M157">IFERROR(IF(INDEX('Outcome Indicators - Section C'!H$30:H$121,MATCH('Print View'!$A157&amp;'Print View'!$J$81,'Outcome Indicators - Section C'!$A$30:$A$121&amp;'Outcome Indicators - Section C'!$C$30:$C$121,0))&lt;&gt;"",INDEX('Outcome Indicators - Section C'!H$30:H$121,MATCH('Print View'!$A157&amp;'Print View'!$J$81,'Outcome Indicators - Section C'!$A$30:$A$121&amp;'Outcome Indicators - Section C'!$C$30:$C$121,0)),""),"")</f>
        <v/>
      </c>
      <c r="N157" s="284" t="str">
        <f t="array" ref="N157">IFERROR(IF(INDEX('Outcome Indicators - Section C'!D$30:D$121,MATCH('Print View'!$A157&amp;'Print View'!$N$81,'Outcome Indicators - Section C'!$A$30:$A$121&amp;'Outcome Indicators - Section C'!$C$30:$C$121,0))&lt;&gt;"",INDEX('Outcome Indicators - Section C'!D$30:D$121,MATCH('Print View'!$A157&amp;'Print View'!$N$81,'Outcome Indicators - Section C'!$A$30:$A$121&amp;'Outcome Indicators - Section C'!$C$30:$C$121,0)),""),"")</f>
        <v/>
      </c>
      <c r="O157" s="554" t="str">
        <f t="array" ref="O157">IFERROR(IF(INDEX('Outcome Indicators - Section C'!F$30:F$121,MATCH('Print View'!$A157&amp;'Print View'!$N$81,'Outcome Indicators - Section C'!$A$30:$A$121&amp;'Outcome Indicators - Section C'!$C$30:$C$121,0))&lt;&gt;"",INDEX('Outcome Indicators - Section C'!F$30:F$121,MATCH('Print View'!$A157&amp;'Print View'!$N$81,'Outcome Indicators - Section C'!$A$30:$A$121&amp;'Outcome Indicators - Section C'!$C$30:$C$121,0)),""),"")</f>
        <v/>
      </c>
      <c r="P157" s="556" t="str">
        <f t="array" ref="P157">IFERROR(IF(INDEX('Outcome Indicators - Section C'!G$30:G$121,MATCH('Print View'!$A157&amp;'Print View'!$N$81,'Outcome Indicators - Section C'!$A$30:$A$121&amp;'Outcome Indicators - Section C'!$C$30:$C$121,0))&lt;&gt;"",INDEX('Outcome Indicators - Section C'!G$30:G$121,MATCH('Print View'!$A157&amp;'Print View'!$N$81,'Outcome Indicators - Section C'!$A$30:$A$121&amp;'Outcome Indicators - Section C'!$C$30:$C$121,0)),""),"")</f>
        <v/>
      </c>
      <c r="Q157" s="558" t="str">
        <f t="array" ref="Q157">IFERROR(IF(INDEX('Outcome Indicators - Section C'!H$30:H$121,MATCH('Print View'!$A157&amp;'Print View'!$N$81,'Outcome Indicators - Section C'!$A$30:$A$121&amp;'Outcome Indicators - Section C'!$C$30:$C$121,0))&lt;&gt;"",INDEX('Outcome Indicators - Section C'!H$30:H$121,MATCH('Print View'!$A157&amp;'Print View'!$N$81,'Outcome Indicators - Section C'!$A$30:$A$121&amp;'Outcome Indicators - Section C'!$C$30:$C$121,0)),""),"")</f>
        <v/>
      </c>
      <c r="R157" s="284" t="str">
        <f t="array" ref="R157">IFERROR(IF(INDEX('Outcome Indicators - Section C'!D$30:D$121,MATCH('Print View'!$A157&amp;'Print View'!$R$81,'Outcome Indicators - Section C'!$A$30:$A$121&amp;'Outcome Indicators - Section C'!$C$30:$C$121,0))&lt;&gt;"",INDEX('Outcome Indicators - Section C'!D$30:D$121,MATCH('Print View'!$A157&amp;'Print View'!$R$81,'Outcome Indicators - Section C'!$A$30:$A$121&amp;'Outcome Indicators - Section C'!$C$30:$C$121,0)),""),"")</f>
        <v/>
      </c>
      <c r="S157" s="554" t="str">
        <f t="array" ref="S157">IFERROR(IF(INDEX('Outcome Indicators - Section C'!F$30:F$121,MATCH('Print View'!$A157&amp;'Print View'!$R$81,'Outcome Indicators - Section C'!$A$30:$A$121&amp;'Outcome Indicators - Section C'!$C$30:$C$121,0))&lt;&gt;"",INDEX('Outcome Indicators - Section C'!F$30:F$121,MATCH('Print View'!$A157&amp;'Print View'!$R$81,'Outcome Indicators - Section C'!$A$30:$A$121&amp;'Outcome Indicators - Section C'!$C$30:$C$121,0)),""),"")</f>
        <v/>
      </c>
      <c r="T157" s="556" t="str">
        <f t="array" ref="T157">IFERROR(IF(INDEX('Outcome Indicators - Section C'!G$30:G$121,MATCH('Print View'!$A157&amp;'Print View'!$R$81,'Outcome Indicators - Section C'!$A$30:$A$121&amp;'Outcome Indicators - Section C'!$C$30:$C$121,0))&lt;&gt;"",INDEX('Outcome Indicators - Section C'!G$30:G$121,MATCH('Print View'!$A157&amp;'Print View'!$R$81,'Outcome Indicators - Section C'!$A$30:$A$121&amp;'Outcome Indicators - Section C'!$C$30:$C$121,0)),""),"")</f>
        <v/>
      </c>
      <c r="U157" s="558" t="str">
        <f t="array" ref="U157">IFERROR(IF(INDEX('Outcome Indicators - Section C'!H$30:H$121,MATCH('Print View'!$A157&amp;'Print View'!$R$81,'Outcome Indicators - Section C'!$A$30:$A$121&amp;'Outcome Indicators - Section C'!$C$30:$C$121,0))&lt;&gt;"",INDEX('Outcome Indicators - Section C'!H$30:H$121,MATCH('Print View'!$A157&amp;'Print View'!$R$81,'Outcome Indicators - Section C'!$A$30:$A$121&amp;'Outcome Indicators - Section C'!$C$30:$C$121,0)),""),"")</f>
        <v/>
      </c>
      <c r="V157" s="284" t="str">
        <f t="array" ref="V157">IFERROR(IF(INDEX('Outcome Indicators - Section C'!D$30:D$121,MATCH('Print View'!$A157&amp;'Print View'!$V$81,'Outcome Indicators - Section C'!$A$30:$A$121&amp;'Outcome Indicators - Section C'!$C$30:$C$121,0))&lt;&gt;"",INDEX('Outcome Indicators - Section C'!D$30:D$121,MATCH('Print View'!$A157&amp;'Print View'!$V$81,'Outcome Indicators - Section C'!$A$30:$A$121&amp;'Outcome Indicators - Section C'!$C$30:$C$121,0)),""),"")</f>
        <v/>
      </c>
      <c r="W157" s="554" t="str">
        <f t="array" ref="W157">IFERROR(IF(INDEX('Outcome Indicators - Section C'!F$30:F$121,MATCH('Print View'!$A157&amp;'Print View'!$V$81,'Outcome Indicators - Section C'!$A$30:$A$121&amp;'Outcome Indicators - Section C'!$C$30:$C$121,0))&lt;&gt;"",INDEX('Outcome Indicators - Section C'!F$30:F$121,MATCH('Print View'!$A157&amp;'Print View'!$V$81,'Outcome Indicators - Section C'!$A$30:$A$121&amp;'Outcome Indicators - Section C'!$C$30:$C$121,0)),""),"")</f>
        <v/>
      </c>
      <c r="X157" s="556" t="str">
        <f t="array" ref="X157">IFERROR(IF(INDEX('Outcome Indicators - Section C'!G$30:G$121,MATCH('Print View'!$A157&amp;'Print View'!$V$81,'Outcome Indicators - Section C'!$A$30:$A$121&amp;'Outcome Indicators - Section C'!$C$30:$C$121,0))&lt;&gt;"",INDEX('Outcome Indicators - Section C'!G$30:G$121,MATCH('Print View'!$A157&amp;'Print View'!$V$81,'Outcome Indicators - Section C'!$A$30:$A$121&amp;'Outcome Indicators - Section C'!$C$30:$C$121,0)),""),"")</f>
        <v/>
      </c>
      <c r="Y157" s="558" t="str">
        <f t="array" ref="Y157">IFERROR(IF(INDEX('Outcome Indicators - Section C'!H$30:H$121,MATCH('Print View'!$A157&amp;'Print View'!$V$81,'Outcome Indicators - Section C'!$A$30:$A$121&amp;'Outcome Indicators - Section C'!$C$30:$C$121,0))&lt;&gt;"",INDEX('Outcome Indicators - Section C'!H$30:H$121,MATCH('Print View'!$A157&amp;'Print View'!$V$81,'Outcome Indicators - Section C'!$A$30:$A$121&amp;'Outcome Indicators - Section C'!$C$30:$C$121,0)),""),"")</f>
        <v/>
      </c>
      <c r="Z157" s="284" t="str">
        <f t="array" ref="Z157">IFERROR(IF(INDEX('Outcome Indicators - Section C'!D$30:D$121,MATCH('Print View'!$A157&amp;'Print View'!$Z$81,'Outcome Indicators - Section C'!$A$30:$A$121&amp;'Outcome Indicators - Section C'!$C$30:$C$121,0))&lt;&gt;"",INDEX('Outcome Indicators - Section C'!D$30:D$121,MATCH('Print View'!$A157&amp;'Print View'!$Z$81,'Outcome Indicators - Section C'!$A$30:$A$121&amp;'Outcome Indicators - Section C'!$C$30:$C$121,0)),""),"")</f>
        <v/>
      </c>
      <c r="AA157" s="554" t="str">
        <f t="array" ref="AA157">IFERROR(IF(INDEX('Outcome Indicators - Section C'!F$30:F$121,MATCH('Print View'!$A157&amp;'Print View'!$Z$81,'Outcome Indicators - Section C'!$A$30:$A$121&amp;'Outcome Indicators - Section C'!$C$30:$C$121,0))&lt;&gt;"",INDEX('Outcome Indicators - Section C'!F$30:F$121,MATCH('Print View'!$A157&amp;'Print View'!$Z$81,'Outcome Indicators - Section C'!$A$30:$A$121&amp;'Outcome Indicators - Section C'!$C$30:$C$121,0)),""),"")</f>
        <v/>
      </c>
      <c r="AB157" s="556" t="str">
        <f t="array" ref="AB157">IFERROR(IF(INDEX('Outcome Indicators - Section C'!G$30:G$121,MATCH('Print View'!$A157&amp;'Print View'!$Z$81,'Outcome Indicators - Section C'!$A$30:$A$121&amp;'Outcome Indicators - Section C'!$C$30:$C$121,0))&lt;&gt;"",INDEX('Outcome Indicators - Section C'!G$30:G$121,MATCH('Print View'!$A157&amp;'Print View'!$Z$81,'Outcome Indicators - Section C'!$A$30:$A$121&amp;'Outcome Indicators - Section C'!$C$30:$C$121,0)),""),"")</f>
        <v/>
      </c>
      <c r="AC157" s="558" t="str">
        <f t="array" ref="AC157">IFERROR(IF(INDEX('Outcome Indicators - Section C'!H$30:H$121,MATCH('Print View'!$A157&amp;'Print View'!$Z$81,'Outcome Indicators - Section C'!$A$30:$A$121&amp;'Outcome Indicators - Section C'!$C$30:$C$121,0))&lt;&gt;"",INDEX('Outcome Indicators - Section C'!H$30:H$121,MATCH('Print View'!$A157&amp;'Print View'!$Z$81,'Outcome Indicators - Section C'!$A$30:$A$121&amp;'Outcome Indicators - Section C'!$C$30:$C$121,0)),""),"")</f>
        <v/>
      </c>
      <c r="AD157" s="276"/>
      <c r="AE157" s="256"/>
      <c r="AF157" s="256"/>
      <c r="AG157" s="256"/>
      <c r="AH157" s="256"/>
      <c r="AI157" s="267"/>
      <c r="AJ157" s="571" t="s">
        <v>287</v>
      </c>
    </row>
    <row r="158" spans="1:36" s="229" customFormat="1" ht="15.75" customHeight="1" x14ac:dyDescent="0.3">
      <c r="A158" s="549"/>
      <c r="B158" s="573"/>
      <c r="C158" s="573"/>
      <c r="D158" s="573"/>
      <c r="E158" s="573"/>
      <c r="F158" s="573"/>
      <c r="G158" s="573"/>
      <c r="H158" s="551"/>
      <c r="I158" s="559"/>
      <c r="J158" s="285" t="str">
        <f t="array" ref="J158">IFERROR(IF(INDEX('Outcome Indicators - Section C'!E$30:E$121,MATCH('Print View'!$A157&amp;'Print View'!$J$81,'Outcome Indicators - Section C'!$A$30:$A$121&amp;'Outcome Indicators - Section C'!$C$30:$C$121,0))&lt;&gt;"",INDEX('Outcome Indicators - Section C'!E$30:E$121,MATCH('Print View'!$A157&amp;'Print View'!$J$81,'Outcome Indicators - Section C'!$A$30:$A$121&amp;'Outcome Indicators - Section C'!$C$30:$C$121,0)),""),"")</f>
        <v/>
      </c>
      <c r="K158" s="555"/>
      <c r="L158" s="557"/>
      <c r="M158" s="559"/>
      <c r="N158" s="285" t="str">
        <f t="array" ref="N158">IFERROR(IF(INDEX('Outcome Indicators - Section C'!E$30:E$121,MATCH('Print View'!$A157&amp;'Print View'!$N$81,'Outcome Indicators - Section C'!$A$30:$A$121&amp;'Outcome Indicators - Section C'!$C$30:$C$121,0))&lt;&gt;"",INDEX('Outcome Indicators - Section C'!E$30:E$121,MATCH('Print View'!$A157&amp;'Print View'!$N$81,'Outcome Indicators - Section C'!$A$30:$A$121&amp;'Outcome Indicators - Section C'!$C$30:$C$121,0)),""),"")</f>
        <v/>
      </c>
      <c r="O158" s="555"/>
      <c r="P158" s="557"/>
      <c r="Q158" s="559"/>
      <c r="R158" s="285" t="str">
        <f t="array" ref="R158">IFERROR(IF(INDEX('Outcome Indicators - Section C'!E$30:E$121,MATCH('Print View'!$A157&amp;'Print View'!$R$81,'Outcome Indicators - Section C'!$A$30:$A$121&amp;'Outcome Indicators - Section C'!$C$30:$C$121,0))&lt;&gt;"",INDEX('Outcome Indicators - Section C'!E$30:E$121,MATCH('Print View'!$A157&amp;'Print View'!$R$81,'Outcome Indicators - Section C'!$A$30:$A$121&amp;'Outcome Indicators - Section C'!$C$30:$C$121,0)),""),"")</f>
        <v/>
      </c>
      <c r="S158" s="555"/>
      <c r="T158" s="557"/>
      <c r="U158" s="559"/>
      <c r="V158" s="285" t="str">
        <f t="array" ref="V158">IFERROR(IF(INDEX('Outcome Indicators - Section C'!E$30:E$121,MATCH('Print View'!$A157&amp;'Print View'!$V$81,'Outcome Indicators - Section C'!$A$30:$A$121&amp;'Outcome Indicators - Section C'!$C$30:$C$121,0))&lt;&gt;"",INDEX('Outcome Indicators - Section C'!E$30:E$121,MATCH('Print View'!$A157&amp;'Print View'!$V$81,'Outcome Indicators - Section C'!$A$30:$A$121&amp;'Outcome Indicators - Section C'!$C$30:$C$121,0)),""),"")</f>
        <v/>
      </c>
      <c r="W158" s="555"/>
      <c r="X158" s="557"/>
      <c r="Y158" s="559"/>
      <c r="Z158" s="285" t="str">
        <f t="array" ref="Z158">IFERROR(IF(INDEX('Outcome Indicators - Section C'!E$30:E$121,MATCH('Print View'!$A157&amp;'Print View'!$Z$81,'Outcome Indicators - Section C'!$A$30:$A$121&amp;'Outcome Indicators - Section C'!$C$30:$C$121,0))&lt;&gt;"",INDEX('Outcome Indicators - Section C'!E$30:E$121,MATCH('Print View'!$A157&amp;'Print View'!$Z$81,'Outcome Indicators - Section C'!$A$30:$A$121&amp;'Outcome Indicators - Section C'!$C$30:$C$121,0)),""),"")</f>
        <v/>
      </c>
      <c r="AA158" s="555"/>
      <c r="AB158" s="557"/>
      <c r="AC158" s="559"/>
      <c r="AD158" s="277"/>
      <c r="AE158" s="258"/>
      <c r="AF158" s="258"/>
      <c r="AG158" s="258"/>
      <c r="AH158" s="258"/>
      <c r="AI158" s="267"/>
      <c r="AJ158" s="571" t="s">
        <v>287</v>
      </c>
    </row>
    <row r="159" spans="1:36" s="229" customFormat="1" ht="28.8" x14ac:dyDescent="0.55000000000000004">
      <c r="A159" s="560">
        <v>20</v>
      </c>
      <c r="B159" s="564" t="str">
        <f>IFERROR(IF(INDEX('Outcome Indicators - Section C'!B$10:B$26,MATCH('Print View'!$A159,'Outcome Indicators - Section C'!$A$10:$A$26,0))&lt;&gt;"",INDEX('Outcome Indicators - Section C'!B$10:B$26,MATCH('Print View'!$A159,'Outcome Indicators - Section C'!$A$10:$A$26,0)),""),"")</f>
        <v/>
      </c>
      <c r="C159" s="564" t="str">
        <f>IFERROR(IF(INDEX('Outcome Indicators - Section C'!C$10:C$26,MATCH('Print View'!$A159,'Outcome Indicators - Section C'!$A$10:$A$26,0))&lt;&gt;"",INDEX('Outcome Indicators - Section C'!C$10:C$26,MATCH('Print View'!$A159,'Outcome Indicators - Section C'!$A$10:$A$26,0)),""),"")</f>
        <v/>
      </c>
      <c r="D159" s="564" t="str">
        <f>IFERROR(IF(INDEX('Outcome Indicators - Section C'!D$10:D$26,MATCH('Print View'!$A159,'Outcome Indicators - Section C'!$A$10:$A$26,0))&lt;&gt;"",INDEX('Outcome Indicators - Section C'!D$10:D$26,MATCH('Print View'!$A159,'Outcome Indicators - Section C'!$A$10:$A$26,0)),""),"")</f>
        <v/>
      </c>
      <c r="E159" s="564" t="str">
        <f>IFERROR(IF(INDEX('Outcome Indicators - Section C'!E$10:E$26,MATCH('Print View'!$A159,'Outcome Indicators - Section C'!$A$10:$A$26,0))&lt;&gt;"",INDEX('Outcome Indicators - Section C'!E$10:E$26,MATCH('Print View'!$A159,'Outcome Indicators - Section C'!$A$10:$A$26,0)),""),"")</f>
        <v/>
      </c>
      <c r="F159" s="564" t="str">
        <f>IFERROR(IF(INDEX('Outcome Indicators - Section C'!F$10:F$26,MATCH('Print View'!$A159,'Outcome Indicators - Section C'!$A$10:$A$26,0))&lt;&gt;"",INDEX('Outcome Indicators - Section C'!F$10:F$26,MATCH('Print View'!$A159,'Outcome Indicators - Section C'!$A$10:$A$26,0)),""),"")</f>
        <v/>
      </c>
      <c r="G159" s="564" t="str">
        <f>IFERROR(IF(INDEX('Outcome Indicators - Section C'!G$10:G$26,MATCH('Print View'!$A159,'Outcome Indicators - Section C'!$A$10:$A$26,0))&lt;&gt;"",INDEX('Outcome Indicators - Section C'!G$10:G$26,MATCH('Print View'!$A159,'Outcome Indicators - Section C'!$A$10:$A$26,0)),""),"")</f>
        <v/>
      </c>
      <c r="H159" s="564" t="str">
        <f>IFERROR(IF(INDEX('Outcome Indicators - Section C'!H$10:H$26,MATCH('Print View'!$A159,'Outcome Indicators - Section C'!$A$10:$A$26,0))&lt;&gt;"",INDEX('Outcome Indicators - Section C'!H$10:H$26,MATCH('Print View'!$A159,'Outcome Indicators - Section C'!$A$10:$A$26,0)),""),"")</f>
        <v/>
      </c>
      <c r="I159" s="566" t="str">
        <f>IFERROR(IF(INDEX('Outcome Indicators - Section C'!A$10:A$26,MATCH('Print View'!$A159,'Outcome Indicators - Section C'!$A$10:$A$26,0))&lt;&gt;"",INDEX('Outcome Indicators - Section C'!A$10:A$26,MATCH('Print View'!$A159,'Outcome Indicators - Section C'!$A$10:$A$26,0)),""),"")</f>
        <v/>
      </c>
      <c r="J159" s="311" t="str">
        <f t="array" ref="J159">IFERROR(IF(INDEX('Outcome Indicators - Section C'!D$30:D$121,MATCH('Print View'!$A159&amp;'Print View'!$J$81,'Outcome Indicators - Section C'!$A$30:$A$121&amp;'Outcome Indicators - Section C'!$C$30:$C$121,0))&lt;&gt;"",INDEX('Outcome Indicators - Section C'!D$30:D$121,MATCH('Print View'!$A159&amp;'Print View'!$J$81,'Outcome Indicators - Section C'!$A$30:$A$121&amp;'Outcome Indicators - Section C'!$C$30:$C$121,0)),""),"")</f>
        <v/>
      </c>
      <c r="K159" s="543" t="str">
        <f t="array" ref="K159">IFERROR(IF(INDEX('Outcome Indicators - Section C'!F$30:F$121,MATCH('Print View'!$A159&amp;'Print View'!$J$81,'Outcome Indicators - Section C'!$A$30:$A$121&amp;'Outcome Indicators - Section C'!$C$30:$C$121,0))&lt;&gt;"",INDEX('Outcome Indicators - Section C'!F$30:F$121,MATCH('Print View'!$A159&amp;'Print View'!$J$81,'Outcome Indicators - Section C'!$A$30:$A$121&amp;'Outcome Indicators - Section C'!$C$30:$C$121,0)),""),"")</f>
        <v/>
      </c>
      <c r="L159" s="545" t="str">
        <f t="array" ref="L159">IFERROR(IF(INDEX('Outcome Indicators - Section C'!G$30:G$121,MATCH('Print View'!$A159&amp;'Print View'!$J$81,'Outcome Indicators - Section C'!$A$30:$A$121&amp;'Outcome Indicators - Section C'!$C$30:$C$121,0))&lt;&gt;"",INDEX('Outcome Indicators - Section C'!G$30:G$121,MATCH('Print View'!$A159&amp;'Print View'!$J$81,'Outcome Indicators - Section C'!$A$30:$A$121&amp;'Outcome Indicators - Section C'!$C$30:$C$121,0)),""),"")</f>
        <v/>
      </c>
      <c r="M159" s="541" t="str">
        <f t="array" ref="M159">IFERROR(IF(INDEX('Outcome Indicators - Section C'!H$30:H$121,MATCH('Print View'!$A159&amp;'Print View'!$J$81,'Outcome Indicators - Section C'!$A$30:$A$121&amp;'Outcome Indicators - Section C'!$C$30:$C$121,0))&lt;&gt;"",INDEX('Outcome Indicators - Section C'!H$30:H$121,MATCH('Print View'!$A159&amp;'Print View'!$J$81,'Outcome Indicators - Section C'!$A$30:$A$121&amp;'Outcome Indicators - Section C'!$C$30:$C$121,0)),""),"")</f>
        <v/>
      </c>
      <c r="N159" s="311" t="str">
        <f t="array" ref="N159">IFERROR(IF(INDEX('Outcome Indicators - Section C'!D$30:D$121,MATCH('Print View'!$A159&amp;'Print View'!$N$81,'Outcome Indicators - Section C'!$A$30:$A$121&amp;'Outcome Indicators - Section C'!$C$30:$C$121,0))&lt;&gt;"",INDEX('Outcome Indicators - Section C'!D$30:D$121,MATCH('Print View'!$A159&amp;'Print View'!$N$81,'Outcome Indicators - Section C'!$A$30:$A$121&amp;'Outcome Indicators - Section C'!$C$30:$C$121,0)),""),"")</f>
        <v/>
      </c>
      <c r="O159" s="543" t="str">
        <f t="array" ref="O159">IFERROR(IF(INDEX('Outcome Indicators - Section C'!F$30:F$121,MATCH('Print View'!$A159&amp;'Print View'!$N$81,'Outcome Indicators - Section C'!$A$30:$A$121&amp;'Outcome Indicators - Section C'!$C$30:$C$121,0))&lt;&gt;"",INDEX('Outcome Indicators - Section C'!F$30:F$121,MATCH('Print View'!$A159&amp;'Print View'!$N$81,'Outcome Indicators - Section C'!$A$30:$A$121&amp;'Outcome Indicators - Section C'!$C$30:$C$121,0)),""),"")</f>
        <v/>
      </c>
      <c r="P159" s="545" t="str">
        <f t="array" ref="P159">IFERROR(IF(INDEX('Outcome Indicators - Section C'!G$30:G$121,MATCH('Print View'!$A159&amp;'Print View'!$N$81,'Outcome Indicators - Section C'!$A$30:$A$121&amp;'Outcome Indicators - Section C'!$C$30:$C$121,0))&lt;&gt;"",INDEX('Outcome Indicators - Section C'!G$30:G$121,MATCH('Print View'!$A159&amp;'Print View'!$N$81,'Outcome Indicators - Section C'!$A$30:$A$121&amp;'Outcome Indicators - Section C'!$C$30:$C$121,0)),""),"")</f>
        <v/>
      </c>
      <c r="Q159" s="541" t="str">
        <f t="array" ref="Q159">IFERROR(IF(INDEX('Outcome Indicators - Section C'!H$30:H$121,MATCH('Print View'!$A159&amp;'Print View'!$N$81,'Outcome Indicators - Section C'!$A$30:$A$121&amp;'Outcome Indicators - Section C'!$C$30:$C$121,0))&lt;&gt;"",INDEX('Outcome Indicators - Section C'!H$30:H$121,MATCH('Print View'!$A159&amp;'Print View'!$N$81,'Outcome Indicators - Section C'!$A$30:$A$121&amp;'Outcome Indicators - Section C'!$C$30:$C$121,0)),""),"")</f>
        <v/>
      </c>
      <c r="R159" s="311" t="str">
        <f t="array" ref="R159">IFERROR(IF(INDEX('Outcome Indicators - Section C'!D$30:D$121,MATCH('Print View'!$A159&amp;'Print View'!$R$81,'Outcome Indicators - Section C'!$A$30:$A$121&amp;'Outcome Indicators - Section C'!$C$30:$C$121,0))&lt;&gt;"",INDEX('Outcome Indicators - Section C'!D$30:D$121,MATCH('Print View'!$A159&amp;'Print View'!$R$81,'Outcome Indicators - Section C'!$A$30:$A$121&amp;'Outcome Indicators - Section C'!$C$30:$C$121,0)),""),"")</f>
        <v/>
      </c>
      <c r="S159" s="543" t="str">
        <f t="array" ref="S159">IFERROR(IF(INDEX('Outcome Indicators - Section C'!F$30:F$121,MATCH('Print View'!$A159&amp;'Print View'!$R$81,'Outcome Indicators - Section C'!$A$30:$A$121&amp;'Outcome Indicators - Section C'!$C$30:$C$121,0))&lt;&gt;"",INDEX('Outcome Indicators - Section C'!F$30:F$121,MATCH('Print View'!$A159&amp;'Print View'!$R$81,'Outcome Indicators - Section C'!$A$30:$A$121&amp;'Outcome Indicators - Section C'!$C$30:$C$121,0)),""),"")</f>
        <v/>
      </c>
      <c r="T159" s="545" t="str">
        <f t="array" ref="T159">IFERROR(IF(INDEX('Outcome Indicators - Section C'!G$30:G$121,MATCH('Print View'!$A159&amp;'Print View'!$R$81,'Outcome Indicators - Section C'!$A$30:$A$121&amp;'Outcome Indicators - Section C'!$C$30:$C$121,0))&lt;&gt;"",INDEX('Outcome Indicators - Section C'!G$30:G$121,MATCH('Print View'!$A159&amp;'Print View'!$R$81,'Outcome Indicators - Section C'!$A$30:$A$121&amp;'Outcome Indicators - Section C'!$C$30:$C$121,0)),""),"")</f>
        <v/>
      </c>
      <c r="U159" s="541" t="str">
        <f t="array" ref="U159">IFERROR(IF(INDEX('Outcome Indicators - Section C'!H$30:H$121,MATCH('Print View'!$A159&amp;'Print View'!$R$81,'Outcome Indicators - Section C'!$A$30:$A$121&amp;'Outcome Indicators - Section C'!$C$30:$C$121,0))&lt;&gt;"",INDEX('Outcome Indicators - Section C'!H$30:H$121,MATCH('Print View'!$A159&amp;'Print View'!$R$81,'Outcome Indicators - Section C'!$A$30:$A$121&amp;'Outcome Indicators - Section C'!$C$30:$C$121,0)),""),"")</f>
        <v/>
      </c>
      <c r="V159" s="311" t="str">
        <f t="array" ref="V159">IFERROR(IF(INDEX('Outcome Indicators - Section C'!D$30:D$121,MATCH('Print View'!$A159&amp;'Print View'!$V$81,'Outcome Indicators - Section C'!$A$30:$A$121&amp;'Outcome Indicators - Section C'!$C$30:$C$121,0))&lt;&gt;"",INDEX('Outcome Indicators - Section C'!D$30:D$121,MATCH('Print View'!$A159&amp;'Print View'!$V$81,'Outcome Indicators - Section C'!$A$30:$A$121&amp;'Outcome Indicators - Section C'!$C$30:$C$121,0)),""),"")</f>
        <v/>
      </c>
      <c r="W159" s="543" t="str">
        <f t="array" ref="W159">IFERROR(IF(INDEX('Outcome Indicators - Section C'!F$30:F$121,MATCH('Print View'!$A159&amp;'Print View'!$V$81,'Outcome Indicators - Section C'!$A$30:$A$121&amp;'Outcome Indicators - Section C'!$C$30:$C$121,0))&lt;&gt;"",INDEX('Outcome Indicators - Section C'!F$30:F$121,MATCH('Print View'!$A159&amp;'Print View'!$V$81,'Outcome Indicators - Section C'!$A$30:$A$121&amp;'Outcome Indicators - Section C'!$C$30:$C$121,0)),""),"")</f>
        <v/>
      </c>
      <c r="X159" s="545" t="str">
        <f t="array" ref="X159">IFERROR(IF(INDEX('Outcome Indicators - Section C'!G$30:G$121,MATCH('Print View'!$A159&amp;'Print View'!$V$81,'Outcome Indicators - Section C'!$A$30:$A$121&amp;'Outcome Indicators - Section C'!$C$30:$C$121,0))&lt;&gt;"",INDEX('Outcome Indicators - Section C'!G$30:G$121,MATCH('Print View'!$A159&amp;'Print View'!$V$81,'Outcome Indicators - Section C'!$A$30:$A$121&amp;'Outcome Indicators - Section C'!$C$30:$C$121,0)),""),"")</f>
        <v/>
      </c>
      <c r="Y159" s="541" t="str">
        <f t="array" ref="Y159">IFERROR(IF(INDEX('Outcome Indicators - Section C'!H$30:H$121,MATCH('Print View'!$A159&amp;'Print View'!$V$81,'Outcome Indicators - Section C'!$A$30:$A$121&amp;'Outcome Indicators - Section C'!$C$30:$C$121,0))&lt;&gt;"",INDEX('Outcome Indicators - Section C'!H$30:H$121,MATCH('Print View'!$A159&amp;'Print View'!$V$81,'Outcome Indicators - Section C'!$A$30:$A$121&amp;'Outcome Indicators - Section C'!$C$30:$C$121,0)),""),"")</f>
        <v/>
      </c>
      <c r="Z159" s="311" t="str">
        <f t="array" ref="Z159">IFERROR(IF(INDEX('Outcome Indicators - Section C'!D$30:D$121,MATCH('Print View'!$A159&amp;'Print View'!$Z$81,'Outcome Indicators - Section C'!$A$30:$A$121&amp;'Outcome Indicators - Section C'!$C$30:$C$121,0))&lt;&gt;"",INDEX('Outcome Indicators - Section C'!D$30:D$121,MATCH('Print View'!$A159&amp;'Print View'!$Z$81,'Outcome Indicators - Section C'!$A$30:$A$121&amp;'Outcome Indicators - Section C'!$C$30:$C$121,0)),""),"")</f>
        <v/>
      </c>
      <c r="AA159" s="543" t="str">
        <f t="array" ref="AA159">IFERROR(IF(INDEX('Outcome Indicators - Section C'!F$30:F$121,MATCH('Print View'!$A159&amp;'Print View'!$Z$81,'Outcome Indicators - Section C'!$A$30:$A$121&amp;'Outcome Indicators - Section C'!$C$30:$C$121,0))&lt;&gt;"",INDEX('Outcome Indicators - Section C'!F$30:F$121,MATCH('Print View'!$A159&amp;'Print View'!$Z$81,'Outcome Indicators - Section C'!$A$30:$A$121&amp;'Outcome Indicators - Section C'!$C$30:$C$121,0)),""),"")</f>
        <v/>
      </c>
      <c r="AB159" s="545" t="str">
        <f t="array" ref="AB159">IFERROR(IF(INDEX('Outcome Indicators - Section C'!G$30:G$121,MATCH('Print View'!$A159&amp;'Print View'!$Z$81,'Outcome Indicators - Section C'!$A$30:$A$121&amp;'Outcome Indicators - Section C'!$C$30:$C$121,0))&lt;&gt;"",INDEX('Outcome Indicators - Section C'!G$30:G$121,MATCH('Print View'!$A159&amp;'Print View'!$Z$81,'Outcome Indicators - Section C'!$A$30:$A$121&amp;'Outcome Indicators - Section C'!$C$30:$C$121,0)),""),"")</f>
        <v/>
      </c>
      <c r="AC159" s="541" t="str">
        <f t="array" ref="AC159">IFERROR(IF(INDEX('Outcome Indicators - Section C'!H$30:H$121,MATCH('Print View'!$A159&amp;'Print View'!$Z$81,'Outcome Indicators - Section C'!$A$30:$A$121&amp;'Outcome Indicators - Section C'!$C$30:$C$121,0))&lt;&gt;"",INDEX('Outcome Indicators - Section C'!H$30:H$121,MATCH('Print View'!$A159&amp;'Print View'!$Z$81,'Outcome Indicators - Section C'!$A$30:$A$121&amp;'Outcome Indicators - Section C'!$C$30:$C$121,0)),""),"")</f>
        <v/>
      </c>
      <c r="AD159" s="278"/>
      <c r="AE159" s="260"/>
      <c r="AF159" s="260"/>
      <c r="AG159" s="260"/>
      <c r="AH159" s="260"/>
      <c r="AI159" s="260"/>
      <c r="AJ159" s="261" t="s">
        <v>287</v>
      </c>
    </row>
    <row r="160" spans="1:36" s="229" customFormat="1" ht="15.75" customHeight="1" x14ac:dyDescent="0.3">
      <c r="A160" s="560"/>
      <c r="B160" s="565"/>
      <c r="C160" s="565"/>
      <c r="D160" s="565"/>
      <c r="E160" s="565"/>
      <c r="F160" s="565"/>
      <c r="G160" s="565"/>
      <c r="H160" s="565"/>
      <c r="I160" s="567"/>
      <c r="J160" s="312" t="str">
        <f t="array" ref="J160">IFERROR(IF(INDEX('Outcome Indicators - Section C'!E$30:E$121,MATCH('Print View'!$A159&amp;'Print View'!$J$81,'Outcome Indicators - Section C'!$A$30:$A$121&amp;'Outcome Indicators - Section C'!$C$30:$C$121,0))&lt;&gt;"",INDEX('Outcome Indicators - Section C'!E$30:E$121,MATCH('Print View'!$A159&amp;'Print View'!$J$81,'Outcome Indicators - Section C'!$A$30:$A$121&amp;'Outcome Indicators - Section C'!$C$30:$C$121,0)),""),"")</f>
        <v/>
      </c>
      <c r="K160" s="568"/>
      <c r="L160" s="569"/>
      <c r="M160" s="570"/>
      <c r="N160" s="312" t="str">
        <f t="array" ref="N160">IFERROR(IF(INDEX('Outcome Indicators - Section C'!E$30:E$121,MATCH('Print View'!$A159&amp;'Print View'!$N$81,'Outcome Indicators - Section C'!$A$30:$A$121&amp;'Outcome Indicators - Section C'!$C$30:$C$121,0))&lt;&gt;"",INDEX('Outcome Indicators - Section C'!E$30:E$121,MATCH('Print View'!$A159&amp;'Print View'!$N$81,'Outcome Indicators - Section C'!$A$30:$A$121&amp;'Outcome Indicators - Section C'!$C$30:$C$121,0)),""),"")</f>
        <v/>
      </c>
      <c r="O160" s="568"/>
      <c r="P160" s="569"/>
      <c r="Q160" s="570"/>
      <c r="R160" s="312" t="str">
        <f t="array" ref="R160">IFERROR(IF(INDEX('Outcome Indicators - Section C'!E$30:E$121,MATCH('Print View'!$A159&amp;'Print View'!$R$81,'Outcome Indicators - Section C'!$A$30:$A$121&amp;'Outcome Indicators - Section C'!$C$30:$C$121,0))&lt;&gt;"",INDEX('Outcome Indicators - Section C'!E$30:E$121,MATCH('Print View'!$A159&amp;'Print View'!$R$81,'Outcome Indicators - Section C'!$A$30:$A$121&amp;'Outcome Indicators - Section C'!$C$30:$C$121,0)),""),"")</f>
        <v/>
      </c>
      <c r="S160" s="568"/>
      <c r="T160" s="569"/>
      <c r="U160" s="570"/>
      <c r="V160" s="312" t="str">
        <f t="array" ref="V160">IFERROR(IF(INDEX('Outcome Indicators - Section C'!E$30:E$121,MATCH('Print View'!$A159&amp;'Print View'!$V$81,'Outcome Indicators - Section C'!$A$30:$A$121&amp;'Outcome Indicators - Section C'!$C$30:$C$121,0))&lt;&gt;"",INDEX('Outcome Indicators - Section C'!E$30:E$121,MATCH('Print View'!$A159&amp;'Print View'!$V$81,'Outcome Indicators - Section C'!$A$30:$A$121&amp;'Outcome Indicators - Section C'!$C$30:$C$121,0)),""),"")</f>
        <v/>
      </c>
      <c r="W160" s="568"/>
      <c r="X160" s="569"/>
      <c r="Y160" s="570"/>
      <c r="Z160" s="312" t="str">
        <f t="array" ref="Z160">IFERROR(IF(INDEX('Outcome Indicators - Section C'!E$30:E$121,MATCH('Print View'!$A159&amp;'Print View'!$Z$81,'Outcome Indicators - Section C'!$A$30:$A$121&amp;'Outcome Indicators - Section C'!$C$30:$C$121,0))&lt;&gt;"",INDEX('Outcome Indicators - Section C'!E$30:E$121,MATCH('Print View'!$A159&amp;'Print View'!$Z$81,'Outcome Indicators - Section C'!$A$30:$A$121&amp;'Outcome Indicators - Section C'!$C$30:$C$121,0)),""),"")</f>
        <v/>
      </c>
      <c r="AA160" s="568"/>
      <c r="AB160" s="569"/>
      <c r="AC160" s="570"/>
      <c r="AD160" s="279"/>
      <c r="AE160" s="262"/>
      <c r="AF160" s="262"/>
      <c r="AG160" s="262"/>
      <c r="AH160" s="262"/>
      <c r="AI160" s="262"/>
      <c r="AJ160" s="263" t="s">
        <v>287</v>
      </c>
    </row>
    <row r="161" spans="1:36" s="229" customFormat="1" ht="28.8" x14ac:dyDescent="0.55000000000000004">
      <c r="A161" s="549">
        <v>21</v>
      </c>
      <c r="B161" s="572" t="str">
        <f>IFERROR(IF(INDEX('Outcome Indicators - Section C'!B$10:B$26,MATCH('Print View'!$A161,'Outcome Indicators - Section C'!$A$10:$A$26,0))&lt;&gt;"",INDEX('Outcome Indicators - Section C'!B$10:B$26,MATCH('Print View'!$A161,'Outcome Indicators - Section C'!$A$10:$A$26,0)),""),"")</f>
        <v/>
      </c>
      <c r="C161" s="572" t="str">
        <f>IFERROR(IF(INDEX('Outcome Indicators - Section C'!C$10:C$26,MATCH('Print View'!$A161,'Outcome Indicators - Section C'!$A$10:$A$26,0))&lt;&gt;"",INDEX('Outcome Indicators - Section C'!C$10:C$26,MATCH('Print View'!$A161,'Outcome Indicators - Section C'!$A$10:$A$26,0)),""),"")</f>
        <v/>
      </c>
      <c r="D161" s="572" t="str">
        <f>IFERROR(IF(INDEX('Outcome Indicators - Section C'!D$10:D$26,MATCH('Print View'!$A161,'Outcome Indicators - Section C'!$A$10:$A$26,0))&lt;&gt;"",INDEX('Outcome Indicators - Section C'!D$10:D$26,MATCH('Print View'!$A161,'Outcome Indicators - Section C'!$A$10:$A$26,0)),""),"")</f>
        <v/>
      </c>
      <c r="E161" s="572" t="str">
        <f>IFERROR(IF(INDEX('Outcome Indicators - Section C'!E$10:E$26,MATCH('Print View'!$A161,'Outcome Indicators - Section C'!$A$10:$A$26,0))&lt;&gt;"",INDEX('Outcome Indicators - Section C'!E$10:E$26,MATCH('Print View'!$A161,'Outcome Indicators - Section C'!$A$10:$A$26,0)),""),"")</f>
        <v/>
      </c>
      <c r="F161" s="572" t="str">
        <f>IFERROR(IF(INDEX('Outcome Indicators - Section C'!F$10:F$26,MATCH('Print View'!$A161,'Outcome Indicators - Section C'!$A$10:$A$26,0))&lt;&gt;"",INDEX('Outcome Indicators - Section C'!F$10:F$26,MATCH('Print View'!$A161,'Outcome Indicators - Section C'!$A$10:$A$26,0)),""),"")</f>
        <v/>
      </c>
      <c r="G161" s="572" t="str">
        <f>IFERROR(IF(INDEX('Outcome Indicators - Section C'!G$10:G$26,MATCH('Print View'!$A161,'Outcome Indicators - Section C'!$A$10:$A$26,0))&lt;&gt;"",INDEX('Outcome Indicators - Section C'!G$10:G$26,MATCH('Print View'!$A161,'Outcome Indicators - Section C'!$A$10:$A$26,0)),""),"")</f>
        <v/>
      </c>
      <c r="H161" s="550" t="str">
        <f>IFERROR(IF(INDEX('Outcome Indicators - Section C'!H$10:H$26,MATCH('Print View'!$A161,'Outcome Indicators - Section C'!$A$10:$A$26,0))&lt;&gt;"",INDEX('Outcome Indicators - Section C'!H$10:H$26,MATCH('Print View'!$A161,'Outcome Indicators - Section C'!$A$10:$A$26,0)),""),"")</f>
        <v/>
      </c>
      <c r="I161" s="558" t="str">
        <f>IFERROR(IF(INDEX('Outcome Indicators - Section C'!A$10:A$26,MATCH('Print View'!$A161,'Outcome Indicators - Section C'!$A$10:$A$26,0))&lt;&gt;"",INDEX('Outcome Indicators - Section C'!A$10:A$26,MATCH('Print View'!$A161,'Outcome Indicators - Section C'!$A$10:$A$26,0)),""),"")</f>
        <v/>
      </c>
      <c r="J161" s="284" t="str">
        <f t="array" ref="J161">IFERROR(IF(INDEX('Outcome Indicators - Section C'!D$30:D$121,MATCH('Print View'!$A161&amp;'Print View'!$J$81,'Outcome Indicators - Section C'!$A$30:$A$121&amp;'Outcome Indicators - Section C'!$C$30:$C$121,0))&lt;&gt;"",INDEX('Outcome Indicators - Section C'!D$30:D$121,MATCH('Print View'!$A161&amp;'Print View'!$J$81,'Outcome Indicators - Section C'!$A$30:$A$121&amp;'Outcome Indicators - Section C'!$C$30:$C$121,0)),""),"")</f>
        <v/>
      </c>
      <c r="K161" s="554" t="str">
        <f t="array" ref="K161">IFERROR(IF(INDEX('Outcome Indicators - Section C'!F$30:F$121,MATCH('Print View'!$A161&amp;'Print View'!$J$81,'Outcome Indicators - Section C'!$A$30:$A$121&amp;'Outcome Indicators - Section C'!$C$30:$C$121,0))&lt;&gt;"",INDEX('Outcome Indicators - Section C'!F$30:F$121,MATCH('Print View'!$A161&amp;'Print View'!$J$81,'Outcome Indicators - Section C'!$A$30:$A$121&amp;'Outcome Indicators - Section C'!$C$30:$C$121,0)),""),"")</f>
        <v/>
      </c>
      <c r="L161" s="556" t="str">
        <f t="array" ref="L161">IFERROR(IF(INDEX('Outcome Indicators - Section C'!G$30:G$121,MATCH('Print View'!$A161&amp;'Print View'!$J$81,'Outcome Indicators - Section C'!$A$30:$A$121&amp;'Outcome Indicators - Section C'!$C$30:$C$121,0))&lt;&gt;"",INDEX('Outcome Indicators - Section C'!G$30:G$121,MATCH('Print View'!$A161&amp;'Print View'!$J$81,'Outcome Indicators - Section C'!$A$30:$A$121&amp;'Outcome Indicators - Section C'!$C$30:$C$121,0)),""),"")</f>
        <v/>
      </c>
      <c r="M161" s="558" t="str">
        <f t="array" ref="M161">IFERROR(IF(INDEX('Outcome Indicators - Section C'!H$30:H$121,MATCH('Print View'!$A161&amp;'Print View'!$J$81,'Outcome Indicators - Section C'!$A$30:$A$121&amp;'Outcome Indicators - Section C'!$C$30:$C$121,0))&lt;&gt;"",INDEX('Outcome Indicators - Section C'!H$30:H$121,MATCH('Print View'!$A161&amp;'Print View'!$J$81,'Outcome Indicators - Section C'!$A$30:$A$121&amp;'Outcome Indicators - Section C'!$C$30:$C$121,0)),""),"")</f>
        <v/>
      </c>
      <c r="N161" s="284" t="str">
        <f t="array" ref="N161">IFERROR(IF(INDEX('Outcome Indicators - Section C'!D$30:D$121,MATCH('Print View'!$A161&amp;'Print View'!$N$81,'Outcome Indicators - Section C'!$A$30:$A$121&amp;'Outcome Indicators - Section C'!$C$30:$C$121,0))&lt;&gt;"",INDEX('Outcome Indicators - Section C'!D$30:D$121,MATCH('Print View'!$A161&amp;'Print View'!$N$81,'Outcome Indicators - Section C'!$A$30:$A$121&amp;'Outcome Indicators - Section C'!$C$30:$C$121,0)),""),"")</f>
        <v/>
      </c>
      <c r="O161" s="554" t="str">
        <f t="array" ref="O161">IFERROR(IF(INDEX('Outcome Indicators - Section C'!F$30:F$121,MATCH('Print View'!$A161&amp;'Print View'!$N$81,'Outcome Indicators - Section C'!$A$30:$A$121&amp;'Outcome Indicators - Section C'!$C$30:$C$121,0))&lt;&gt;"",INDEX('Outcome Indicators - Section C'!F$30:F$121,MATCH('Print View'!$A161&amp;'Print View'!$N$81,'Outcome Indicators - Section C'!$A$30:$A$121&amp;'Outcome Indicators - Section C'!$C$30:$C$121,0)),""),"")</f>
        <v/>
      </c>
      <c r="P161" s="556" t="str">
        <f t="array" ref="P161">IFERROR(IF(INDEX('Outcome Indicators - Section C'!G$30:G$121,MATCH('Print View'!$A161&amp;'Print View'!$N$81,'Outcome Indicators - Section C'!$A$30:$A$121&amp;'Outcome Indicators - Section C'!$C$30:$C$121,0))&lt;&gt;"",INDEX('Outcome Indicators - Section C'!G$30:G$121,MATCH('Print View'!$A161&amp;'Print View'!$N$81,'Outcome Indicators - Section C'!$A$30:$A$121&amp;'Outcome Indicators - Section C'!$C$30:$C$121,0)),""),"")</f>
        <v/>
      </c>
      <c r="Q161" s="558" t="str">
        <f t="array" ref="Q161">IFERROR(IF(INDEX('Outcome Indicators - Section C'!H$30:H$121,MATCH('Print View'!$A161&amp;'Print View'!$N$81,'Outcome Indicators - Section C'!$A$30:$A$121&amp;'Outcome Indicators - Section C'!$C$30:$C$121,0))&lt;&gt;"",INDEX('Outcome Indicators - Section C'!H$30:H$121,MATCH('Print View'!$A161&amp;'Print View'!$N$81,'Outcome Indicators - Section C'!$A$30:$A$121&amp;'Outcome Indicators - Section C'!$C$30:$C$121,0)),""),"")</f>
        <v/>
      </c>
      <c r="R161" s="284" t="str">
        <f t="array" ref="R161">IFERROR(IF(INDEX('Outcome Indicators - Section C'!D$30:D$121,MATCH('Print View'!$A161&amp;'Print View'!$R$81,'Outcome Indicators - Section C'!$A$30:$A$121&amp;'Outcome Indicators - Section C'!$C$30:$C$121,0))&lt;&gt;"",INDEX('Outcome Indicators - Section C'!D$30:D$121,MATCH('Print View'!$A161&amp;'Print View'!$R$81,'Outcome Indicators - Section C'!$A$30:$A$121&amp;'Outcome Indicators - Section C'!$C$30:$C$121,0)),""),"")</f>
        <v/>
      </c>
      <c r="S161" s="554" t="str">
        <f t="array" ref="S161">IFERROR(IF(INDEX('Outcome Indicators - Section C'!F$30:F$121,MATCH('Print View'!$A161&amp;'Print View'!$R$81,'Outcome Indicators - Section C'!$A$30:$A$121&amp;'Outcome Indicators - Section C'!$C$30:$C$121,0))&lt;&gt;"",INDEX('Outcome Indicators - Section C'!F$30:F$121,MATCH('Print View'!$A161&amp;'Print View'!$R$81,'Outcome Indicators - Section C'!$A$30:$A$121&amp;'Outcome Indicators - Section C'!$C$30:$C$121,0)),""),"")</f>
        <v/>
      </c>
      <c r="T161" s="556" t="str">
        <f t="array" ref="T161">IFERROR(IF(INDEX('Outcome Indicators - Section C'!G$30:G$121,MATCH('Print View'!$A161&amp;'Print View'!$R$81,'Outcome Indicators - Section C'!$A$30:$A$121&amp;'Outcome Indicators - Section C'!$C$30:$C$121,0))&lt;&gt;"",INDEX('Outcome Indicators - Section C'!G$30:G$121,MATCH('Print View'!$A161&amp;'Print View'!$R$81,'Outcome Indicators - Section C'!$A$30:$A$121&amp;'Outcome Indicators - Section C'!$C$30:$C$121,0)),""),"")</f>
        <v/>
      </c>
      <c r="U161" s="558" t="str">
        <f t="array" ref="U161">IFERROR(IF(INDEX('Outcome Indicators - Section C'!H$30:H$121,MATCH('Print View'!$A161&amp;'Print View'!$R$81,'Outcome Indicators - Section C'!$A$30:$A$121&amp;'Outcome Indicators - Section C'!$C$30:$C$121,0))&lt;&gt;"",INDEX('Outcome Indicators - Section C'!H$30:H$121,MATCH('Print View'!$A161&amp;'Print View'!$R$81,'Outcome Indicators - Section C'!$A$30:$A$121&amp;'Outcome Indicators - Section C'!$C$30:$C$121,0)),""),"")</f>
        <v/>
      </c>
      <c r="V161" s="284" t="str">
        <f t="array" ref="V161">IFERROR(IF(INDEX('Outcome Indicators - Section C'!D$30:D$121,MATCH('Print View'!$A161&amp;'Print View'!$V$81,'Outcome Indicators - Section C'!$A$30:$A$121&amp;'Outcome Indicators - Section C'!$C$30:$C$121,0))&lt;&gt;"",INDEX('Outcome Indicators - Section C'!D$30:D$121,MATCH('Print View'!$A161&amp;'Print View'!$V$81,'Outcome Indicators - Section C'!$A$30:$A$121&amp;'Outcome Indicators - Section C'!$C$30:$C$121,0)),""),"")</f>
        <v/>
      </c>
      <c r="W161" s="554" t="str">
        <f t="array" ref="W161">IFERROR(IF(INDEX('Outcome Indicators - Section C'!F$30:F$121,MATCH('Print View'!$A161&amp;'Print View'!$V$81,'Outcome Indicators - Section C'!$A$30:$A$121&amp;'Outcome Indicators - Section C'!$C$30:$C$121,0))&lt;&gt;"",INDEX('Outcome Indicators - Section C'!F$30:F$121,MATCH('Print View'!$A161&amp;'Print View'!$V$81,'Outcome Indicators - Section C'!$A$30:$A$121&amp;'Outcome Indicators - Section C'!$C$30:$C$121,0)),""),"")</f>
        <v/>
      </c>
      <c r="X161" s="556" t="str">
        <f t="array" ref="X161">IFERROR(IF(INDEX('Outcome Indicators - Section C'!G$30:G$121,MATCH('Print View'!$A161&amp;'Print View'!$V$81,'Outcome Indicators - Section C'!$A$30:$A$121&amp;'Outcome Indicators - Section C'!$C$30:$C$121,0))&lt;&gt;"",INDEX('Outcome Indicators - Section C'!G$30:G$121,MATCH('Print View'!$A161&amp;'Print View'!$V$81,'Outcome Indicators - Section C'!$A$30:$A$121&amp;'Outcome Indicators - Section C'!$C$30:$C$121,0)),""),"")</f>
        <v/>
      </c>
      <c r="Y161" s="558" t="str">
        <f t="array" ref="Y161">IFERROR(IF(INDEX('Outcome Indicators - Section C'!H$30:H$121,MATCH('Print View'!$A161&amp;'Print View'!$V$81,'Outcome Indicators - Section C'!$A$30:$A$121&amp;'Outcome Indicators - Section C'!$C$30:$C$121,0))&lt;&gt;"",INDEX('Outcome Indicators - Section C'!H$30:H$121,MATCH('Print View'!$A161&amp;'Print View'!$V$81,'Outcome Indicators - Section C'!$A$30:$A$121&amp;'Outcome Indicators - Section C'!$C$30:$C$121,0)),""),"")</f>
        <v/>
      </c>
      <c r="Z161" s="284" t="str">
        <f t="array" ref="Z161">IFERROR(IF(INDEX('Outcome Indicators - Section C'!D$30:D$121,MATCH('Print View'!$A161&amp;'Print View'!$Z$81,'Outcome Indicators - Section C'!$A$30:$A$121&amp;'Outcome Indicators - Section C'!$C$30:$C$121,0))&lt;&gt;"",INDEX('Outcome Indicators - Section C'!D$30:D$121,MATCH('Print View'!$A161&amp;'Print View'!$Z$81,'Outcome Indicators - Section C'!$A$30:$A$121&amp;'Outcome Indicators - Section C'!$C$30:$C$121,0)),""),"")</f>
        <v/>
      </c>
      <c r="AA161" s="554" t="str">
        <f t="array" ref="AA161">IFERROR(IF(INDEX('Outcome Indicators - Section C'!F$30:F$121,MATCH('Print View'!$A161&amp;'Print View'!$Z$81,'Outcome Indicators - Section C'!$A$30:$A$121&amp;'Outcome Indicators - Section C'!$C$30:$C$121,0))&lt;&gt;"",INDEX('Outcome Indicators - Section C'!F$30:F$121,MATCH('Print View'!$A161&amp;'Print View'!$Z$81,'Outcome Indicators - Section C'!$A$30:$A$121&amp;'Outcome Indicators - Section C'!$C$30:$C$121,0)),""),"")</f>
        <v/>
      </c>
      <c r="AB161" s="556" t="str">
        <f t="array" ref="AB161">IFERROR(IF(INDEX('Outcome Indicators - Section C'!G$30:G$121,MATCH('Print View'!$A161&amp;'Print View'!$Z$81,'Outcome Indicators - Section C'!$A$30:$A$121&amp;'Outcome Indicators - Section C'!$C$30:$C$121,0))&lt;&gt;"",INDEX('Outcome Indicators - Section C'!G$30:G$121,MATCH('Print View'!$A161&amp;'Print View'!$Z$81,'Outcome Indicators - Section C'!$A$30:$A$121&amp;'Outcome Indicators - Section C'!$C$30:$C$121,0)),""),"")</f>
        <v/>
      </c>
      <c r="AC161" s="558" t="str">
        <f t="array" ref="AC161">IFERROR(IF(INDEX('Outcome Indicators - Section C'!H$30:H$121,MATCH('Print View'!$A161&amp;'Print View'!$Z$81,'Outcome Indicators - Section C'!$A$30:$A$121&amp;'Outcome Indicators - Section C'!$C$30:$C$121,0))&lt;&gt;"",INDEX('Outcome Indicators - Section C'!H$30:H$121,MATCH('Print View'!$A161&amp;'Print View'!$Z$81,'Outcome Indicators - Section C'!$A$30:$A$121&amp;'Outcome Indicators - Section C'!$C$30:$C$121,0)),""),"")</f>
        <v/>
      </c>
      <c r="AD161" s="276"/>
      <c r="AE161" s="256"/>
      <c r="AF161" s="256"/>
      <c r="AG161" s="256"/>
      <c r="AH161" s="256"/>
      <c r="AI161" s="267"/>
      <c r="AJ161" s="571" t="s">
        <v>287</v>
      </c>
    </row>
    <row r="162" spans="1:36" s="229" customFormat="1" ht="15.75" customHeight="1" x14ac:dyDescent="0.3">
      <c r="A162" s="549"/>
      <c r="B162" s="573"/>
      <c r="C162" s="573"/>
      <c r="D162" s="573"/>
      <c r="E162" s="573"/>
      <c r="F162" s="573"/>
      <c r="G162" s="573"/>
      <c r="H162" s="551"/>
      <c r="I162" s="559"/>
      <c r="J162" s="285" t="str">
        <f t="array" ref="J162">IFERROR(IF(INDEX('Outcome Indicators - Section C'!E$30:E$121,MATCH('Print View'!$A161&amp;'Print View'!$J$81,'Outcome Indicators - Section C'!$A$30:$A$121&amp;'Outcome Indicators - Section C'!$C$30:$C$121,0))&lt;&gt;"",INDEX('Outcome Indicators - Section C'!E$30:E$121,MATCH('Print View'!$A161&amp;'Print View'!$J$81,'Outcome Indicators - Section C'!$A$30:$A$121&amp;'Outcome Indicators - Section C'!$C$30:$C$121,0)),""),"")</f>
        <v/>
      </c>
      <c r="K162" s="555"/>
      <c r="L162" s="557"/>
      <c r="M162" s="559"/>
      <c r="N162" s="285" t="str">
        <f t="array" ref="N162">IFERROR(IF(INDEX('Outcome Indicators - Section C'!E$30:E$121,MATCH('Print View'!$A161&amp;'Print View'!$N$81,'Outcome Indicators - Section C'!$A$30:$A$121&amp;'Outcome Indicators - Section C'!$C$30:$C$121,0))&lt;&gt;"",INDEX('Outcome Indicators - Section C'!E$30:E$121,MATCH('Print View'!$A161&amp;'Print View'!$N$81,'Outcome Indicators - Section C'!$A$30:$A$121&amp;'Outcome Indicators - Section C'!$C$30:$C$121,0)),""),"")</f>
        <v/>
      </c>
      <c r="O162" s="555"/>
      <c r="P162" s="557"/>
      <c r="Q162" s="559"/>
      <c r="R162" s="285" t="str">
        <f t="array" ref="R162">IFERROR(IF(INDEX('Outcome Indicators - Section C'!E$30:E$121,MATCH('Print View'!$A161&amp;'Print View'!$R$81,'Outcome Indicators - Section C'!$A$30:$A$121&amp;'Outcome Indicators - Section C'!$C$30:$C$121,0))&lt;&gt;"",INDEX('Outcome Indicators - Section C'!E$30:E$121,MATCH('Print View'!$A161&amp;'Print View'!$R$81,'Outcome Indicators - Section C'!$A$30:$A$121&amp;'Outcome Indicators - Section C'!$C$30:$C$121,0)),""),"")</f>
        <v/>
      </c>
      <c r="S162" s="555"/>
      <c r="T162" s="557"/>
      <c r="U162" s="559"/>
      <c r="V162" s="285" t="str">
        <f t="array" ref="V162">IFERROR(IF(INDEX('Outcome Indicators - Section C'!E$30:E$121,MATCH('Print View'!$A161&amp;'Print View'!$V$81,'Outcome Indicators - Section C'!$A$30:$A$121&amp;'Outcome Indicators - Section C'!$C$30:$C$121,0))&lt;&gt;"",INDEX('Outcome Indicators - Section C'!E$30:E$121,MATCH('Print View'!$A161&amp;'Print View'!$V$81,'Outcome Indicators - Section C'!$A$30:$A$121&amp;'Outcome Indicators - Section C'!$C$30:$C$121,0)),""),"")</f>
        <v/>
      </c>
      <c r="W162" s="555"/>
      <c r="X162" s="557"/>
      <c r="Y162" s="559"/>
      <c r="Z162" s="285" t="str">
        <f t="array" ref="Z162">IFERROR(IF(INDEX('Outcome Indicators - Section C'!E$30:E$121,MATCH('Print View'!$A161&amp;'Print View'!$Z$81,'Outcome Indicators - Section C'!$A$30:$A$121&amp;'Outcome Indicators - Section C'!$C$30:$C$121,0))&lt;&gt;"",INDEX('Outcome Indicators - Section C'!E$30:E$121,MATCH('Print View'!$A161&amp;'Print View'!$Z$81,'Outcome Indicators - Section C'!$A$30:$A$121&amp;'Outcome Indicators - Section C'!$C$30:$C$121,0)),""),"")</f>
        <v/>
      </c>
      <c r="AA162" s="555"/>
      <c r="AB162" s="557"/>
      <c r="AC162" s="559"/>
      <c r="AD162" s="277"/>
      <c r="AE162" s="258"/>
      <c r="AF162" s="258"/>
      <c r="AG162" s="258"/>
      <c r="AH162" s="258"/>
      <c r="AI162" s="267"/>
      <c r="AJ162" s="571" t="s">
        <v>287</v>
      </c>
    </row>
    <row r="163" spans="1:36" s="229" customFormat="1" ht="28.8" x14ac:dyDescent="0.55000000000000004">
      <c r="A163" s="560">
        <v>22</v>
      </c>
      <c r="B163" s="564" t="str">
        <f>IFERROR(IF(INDEX('Outcome Indicators - Section C'!B$10:B$26,MATCH('Print View'!$A163,'Outcome Indicators - Section C'!$A$10:$A$26,0))&lt;&gt;"",INDEX('Outcome Indicators - Section C'!B$10:B$26,MATCH('Print View'!$A163,'Outcome Indicators - Section C'!$A$10:$A$26,0)),""),"")</f>
        <v/>
      </c>
      <c r="C163" s="564" t="str">
        <f>IFERROR(IF(INDEX('Outcome Indicators - Section C'!C$10:C$26,MATCH('Print View'!$A163,'Outcome Indicators - Section C'!$A$10:$A$26,0))&lt;&gt;"",INDEX('Outcome Indicators - Section C'!C$10:C$26,MATCH('Print View'!$A163,'Outcome Indicators - Section C'!$A$10:$A$26,0)),""),"")</f>
        <v/>
      </c>
      <c r="D163" s="564" t="str">
        <f>IFERROR(IF(INDEX('Outcome Indicators - Section C'!D$10:D$26,MATCH('Print View'!$A163,'Outcome Indicators - Section C'!$A$10:$A$26,0))&lt;&gt;"",INDEX('Outcome Indicators - Section C'!D$10:D$26,MATCH('Print View'!$A163,'Outcome Indicators - Section C'!$A$10:$A$26,0)),""),"")</f>
        <v/>
      </c>
      <c r="E163" s="564" t="str">
        <f>IFERROR(IF(INDEX('Outcome Indicators - Section C'!E$10:E$26,MATCH('Print View'!$A163,'Outcome Indicators - Section C'!$A$10:$A$26,0))&lt;&gt;"",INDEX('Outcome Indicators - Section C'!E$10:E$26,MATCH('Print View'!$A163,'Outcome Indicators - Section C'!$A$10:$A$26,0)),""),"")</f>
        <v/>
      </c>
      <c r="F163" s="564" t="str">
        <f>IFERROR(IF(INDEX('Outcome Indicators - Section C'!F$10:F$26,MATCH('Print View'!$A163,'Outcome Indicators - Section C'!$A$10:$A$26,0))&lt;&gt;"",INDEX('Outcome Indicators - Section C'!F$10:F$26,MATCH('Print View'!$A163,'Outcome Indicators - Section C'!$A$10:$A$26,0)),""),"")</f>
        <v/>
      </c>
      <c r="G163" s="564" t="str">
        <f>IFERROR(IF(INDEX('Outcome Indicators - Section C'!G$10:G$26,MATCH('Print View'!$A163,'Outcome Indicators - Section C'!$A$10:$A$26,0))&lt;&gt;"",INDEX('Outcome Indicators - Section C'!G$10:G$26,MATCH('Print View'!$A163,'Outcome Indicators - Section C'!$A$10:$A$26,0)),""),"")</f>
        <v/>
      </c>
      <c r="H163" s="564" t="str">
        <f>IFERROR(IF(INDEX('Outcome Indicators - Section C'!H$10:H$26,MATCH('Print View'!$A163,'Outcome Indicators - Section C'!$A$10:$A$26,0))&lt;&gt;"",INDEX('Outcome Indicators - Section C'!H$10:H$26,MATCH('Print View'!$A163,'Outcome Indicators - Section C'!$A$10:$A$26,0)),""),"")</f>
        <v/>
      </c>
      <c r="I163" s="566" t="str">
        <f>IFERROR(IF(INDEX('Outcome Indicators - Section C'!A$10:A$26,MATCH('Print View'!$A163,'Outcome Indicators - Section C'!$A$10:$A$26,0))&lt;&gt;"",INDEX('Outcome Indicators - Section C'!A$10:A$26,MATCH('Print View'!$A163,'Outcome Indicators - Section C'!$A$10:$A$26,0)),""),"")</f>
        <v/>
      </c>
      <c r="J163" s="311" t="str">
        <f t="array" ref="J163">IFERROR(IF(INDEX('Outcome Indicators - Section C'!D$30:D$121,MATCH('Print View'!$A163&amp;'Print View'!$J$81,'Outcome Indicators - Section C'!$A$30:$A$121&amp;'Outcome Indicators - Section C'!$C$30:$C$121,0))&lt;&gt;"",INDEX('Outcome Indicators - Section C'!D$30:D$121,MATCH('Print View'!$A163&amp;'Print View'!$J$81,'Outcome Indicators - Section C'!$A$30:$A$121&amp;'Outcome Indicators - Section C'!$C$30:$C$121,0)),""),"")</f>
        <v/>
      </c>
      <c r="K163" s="543" t="str">
        <f t="array" ref="K163">IFERROR(IF(INDEX('Outcome Indicators - Section C'!F$30:F$121,MATCH('Print View'!$A163&amp;'Print View'!$J$81,'Outcome Indicators - Section C'!$A$30:$A$121&amp;'Outcome Indicators - Section C'!$C$30:$C$121,0))&lt;&gt;"",INDEX('Outcome Indicators - Section C'!F$30:F$121,MATCH('Print View'!$A163&amp;'Print View'!$J$81,'Outcome Indicators - Section C'!$A$30:$A$121&amp;'Outcome Indicators - Section C'!$C$30:$C$121,0)),""),"")</f>
        <v/>
      </c>
      <c r="L163" s="545" t="str">
        <f t="array" ref="L163">IFERROR(IF(INDEX('Outcome Indicators - Section C'!G$30:G$121,MATCH('Print View'!$A163&amp;'Print View'!$J$81,'Outcome Indicators - Section C'!$A$30:$A$121&amp;'Outcome Indicators - Section C'!$C$30:$C$121,0))&lt;&gt;"",INDEX('Outcome Indicators - Section C'!G$30:G$121,MATCH('Print View'!$A163&amp;'Print View'!$J$81,'Outcome Indicators - Section C'!$A$30:$A$121&amp;'Outcome Indicators - Section C'!$C$30:$C$121,0)),""),"")</f>
        <v/>
      </c>
      <c r="M163" s="541" t="str">
        <f t="array" ref="M163">IFERROR(IF(INDEX('Outcome Indicators - Section C'!H$30:H$121,MATCH('Print View'!$A163&amp;'Print View'!$J$81,'Outcome Indicators - Section C'!$A$30:$A$121&amp;'Outcome Indicators - Section C'!$C$30:$C$121,0))&lt;&gt;"",INDEX('Outcome Indicators - Section C'!H$30:H$121,MATCH('Print View'!$A163&amp;'Print View'!$J$81,'Outcome Indicators - Section C'!$A$30:$A$121&amp;'Outcome Indicators - Section C'!$C$30:$C$121,0)),""),"")</f>
        <v/>
      </c>
      <c r="N163" s="311" t="str">
        <f t="array" ref="N163">IFERROR(IF(INDEX('Outcome Indicators - Section C'!D$30:D$121,MATCH('Print View'!$A163&amp;'Print View'!$N$81,'Outcome Indicators - Section C'!$A$30:$A$121&amp;'Outcome Indicators - Section C'!$C$30:$C$121,0))&lt;&gt;"",INDEX('Outcome Indicators - Section C'!D$30:D$121,MATCH('Print View'!$A163&amp;'Print View'!$N$81,'Outcome Indicators - Section C'!$A$30:$A$121&amp;'Outcome Indicators - Section C'!$C$30:$C$121,0)),""),"")</f>
        <v/>
      </c>
      <c r="O163" s="543" t="str">
        <f t="array" ref="O163">IFERROR(IF(INDEX('Outcome Indicators - Section C'!F$30:F$121,MATCH('Print View'!$A163&amp;'Print View'!$N$81,'Outcome Indicators - Section C'!$A$30:$A$121&amp;'Outcome Indicators - Section C'!$C$30:$C$121,0))&lt;&gt;"",INDEX('Outcome Indicators - Section C'!F$30:F$121,MATCH('Print View'!$A163&amp;'Print View'!$N$81,'Outcome Indicators - Section C'!$A$30:$A$121&amp;'Outcome Indicators - Section C'!$C$30:$C$121,0)),""),"")</f>
        <v/>
      </c>
      <c r="P163" s="545" t="str">
        <f t="array" ref="P163">IFERROR(IF(INDEX('Outcome Indicators - Section C'!G$30:G$121,MATCH('Print View'!$A163&amp;'Print View'!$N$81,'Outcome Indicators - Section C'!$A$30:$A$121&amp;'Outcome Indicators - Section C'!$C$30:$C$121,0))&lt;&gt;"",INDEX('Outcome Indicators - Section C'!G$30:G$121,MATCH('Print View'!$A163&amp;'Print View'!$N$81,'Outcome Indicators - Section C'!$A$30:$A$121&amp;'Outcome Indicators - Section C'!$C$30:$C$121,0)),""),"")</f>
        <v/>
      </c>
      <c r="Q163" s="541" t="str">
        <f t="array" ref="Q163">IFERROR(IF(INDEX('Outcome Indicators - Section C'!H$30:H$121,MATCH('Print View'!$A163&amp;'Print View'!$N$81,'Outcome Indicators - Section C'!$A$30:$A$121&amp;'Outcome Indicators - Section C'!$C$30:$C$121,0))&lt;&gt;"",INDEX('Outcome Indicators - Section C'!H$30:H$121,MATCH('Print View'!$A163&amp;'Print View'!$N$81,'Outcome Indicators - Section C'!$A$30:$A$121&amp;'Outcome Indicators - Section C'!$C$30:$C$121,0)),""),"")</f>
        <v/>
      </c>
      <c r="R163" s="311" t="str">
        <f t="array" ref="R163">IFERROR(IF(INDEX('Outcome Indicators - Section C'!D$30:D$121,MATCH('Print View'!$A163&amp;'Print View'!$R$81,'Outcome Indicators - Section C'!$A$30:$A$121&amp;'Outcome Indicators - Section C'!$C$30:$C$121,0))&lt;&gt;"",INDEX('Outcome Indicators - Section C'!D$30:D$121,MATCH('Print View'!$A163&amp;'Print View'!$R$81,'Outcome Indicators - Section C'!$A$30:$A$121&amp;'Outcome Indicators - Section C'!$C$30:$C$121,0)),""),"")</f>
        <v/>
      </c>
      <c r="S163" s="543" t="str">
        <f t="array" ref="S163">IFERROR(IF(INDEX('Outcome Indicators - Section C'!F$30:F$121,MATCH('Print View'!$A163&amp;'Print View'!$R$81,'Outcome Indicators - Section C'!$A$30:$A$121&amp;'Outcome Indicators - Section C'!$C$30:$C$121,0))&lt;&gt;"",INDEX('Outcome Indicators - Section C'!F$30:F$121,MATCH('Print View'!$A163&amp;'Print View'!$R$81,'Outcome Indicators - Section C'!$A$30:$A$121&amp;'Outcome Indicators - Section C'!$C$30:$C$121,0)),""),"")</f>
        <v/>
      </c>
      <c r="T163" s="545" t="str">
        <f t="array" ref="T163">IFERROR(IF(INDEX('Outcome Indicators - Section C'!G$30:G$121,MATCH('Print View'!$A163&amp;'Print View'!$R$81,'Outcome Indicators - Section C'!$A$30:$A$121&amp;'Outcome Indicators - Section C'!$C$30:$C$121,0))&lt;&gt;"",INDEX('Outcome Indicators - Section C'!G$30:G$121,MATCH('Print View'!$A163&amp;'Print View'!$R$81,'Outcome Indicators - Section C'!$A$30:$A$121&amp;'Outcome Indicators - Section C'!$C$30:$C$121,0)),""),"")</f>
        <v/>
      </c>
      <c r="U163" s="541" t="str">
        <f t="array" ref="U163">IFERROR(IF(INDEX('Outcome Indicators - Section C'!H$30:H$121,MATCH('Print View'!$A163&amp;'Print View'!$R$81,'Outcome Indicators - Section C'!$A$30:$A$121&amp;'Outcome Indicators - Section C'!$C$30:$C$121,0))&lt;&gt;"",INDEX('Outcome Indicators - Section C'!H$30:H$121,MATCH('Print View'!$A163&amp;'Print View'!$R$81,'Outcome Indicators - Section C'!$A$30:$A$121&amp;'Outcome Indicators - Section C'!$C$30:$C$121,0)),""),"")</f>
        <v/>
      </c>
      <c r="V163" s="311" t="str">
        <f t="array" ref="V163">IFERROR(IF(INDEX('Outcome Indicators - Section C'!D$30:D$121,MATCH('Print View'!$A163&amp;'Print View'!$V$81,'Outcome Indicators - Section C'!$A$30:$A$121&amp;'Outcome Indicators - Section C'!$C$30:$C$121,0))&lt;&gt;"",INDEX('Outcome Indicators - Section C'!D$30:D$121,MATCH('Print View'!$A163&amp;'Print View'!$V$81,'Outcome Indicators - Section C'!$A$30:$A$121&amp;'Outcome Indicators - Section C'!$C$30:$C$121,0)),""),"")</f>
        <v/>
      </c>
      <c r="W163" s="543" t="str">
        <f t="array" ref="W163">IFERROR(IF(INDEX('Outcome Indicators - Section C'!F$30:F$121,MATCH('Print View'!$A163&amp;'Print View'!$V$81,'Outcome Indicators - Section C'!$A$30:$A$121&amp;'Outcome Indicators - Section C'!$C$30:$C$121,0))&lt;&gt;"",INDEX('Outcome Indicators - Section C'!F$30:F$121,MATCH('Print View'!$A163&amp;'Print View'!$V$81,'Outcome Indicators - Section C'!$A$30:$A$121&amp;'Outcome Indicators - Section C'!$C$30:$C$121,0)),""),"")</f>
        <v/>
      </c>
      <c r="X163" s="545" t="str">
        <f t="array" ref="X163">IFERROR(IF(INDEX('Outcome Indicators - Section C'!G$30:G$121,MATCH('Print View'!$A163&amp;'Print View'!$V$81,'Outcome Indicators - Section C'!$A$30:$A$121&amp;'Outcome Indicators - Section C'!$C$30:$C$121,0))&lt;&gt;"",INDEX('Outcome Indicators - Section C'!G$30:G$121,MATCH('Print View'!$A163&amp;'Print View'!$V$81,'Outcome Indicators - Section C'!$A$30:$A$121&amp;'Outcome Indicators - Section C'!$C$30:$C$121,0)),""),"")</f>
        <v/>
      </c>
      <c r="Y163" s="541" t="str">
        <f t="array" ref="Y163">IFERROR(IF(INDEX('Outcome Indicators - Section C'!H$30:H$121,MATCH('Print View'!$A163&amp;'Print View'!$V$81,'Outcome Indicators - Section C'!$A$30:$A$121&amp;'Outcome Indicators - Section C'!$C$30:$C$121,0))&lt;&gt;"",INDEX('Outcome Indicators - Section C'!H$30:H$121,MATCH('Print View'!$A163&amp;'Print View'!$V$81,'Outcome Indicators - Section C'!$A$30:$A$121&amp;'Outcome Indicators - Section C'!$C$30:$C$121,0)),""),"")</f>
        <v/>
      </c>
      <c r="Z163" s="311" t="str">
        <f t="array" ref="Z163">IFERROR(IF(INDEX('Outcome Indicators - Section C'!D$30:D$121,MATCH('Print View'!$A163&amp;'Print View'!$Z$81,'Outcome Indicators - Section C'!$A$30:$A$121&amp;'Outcome Indicators - Section C'!$C$30:$C$121,0))&lt;&gt;"",INDEX('Outcome Indicators - Section C'!D$30:D$121,MATCH('Print View'!$A163&amp;'Print View'!$Z$81,'Outcome Indicators - Section C'!$A$30:$A$121&amp;'Outcome Indicators - Section C'!$C$30:$C$121,0)),""),"")</f>
        <v/>
      </c>
      <c r="AA163" s="543" t="str">
        <f t="array" ref="AA163">IFERROR(IF(INDEX('Outcome Indicators - Section C'!F$30:F$121,MATCH('Print View'!$A163&amp;'Print View'!$Z$81,'Outcome Indicators - Section C'!$A$30:$A$121&amp;'Outcome Indicators - Section C'!$C$30:$C$121,0))&lt;&gt;"",INDEX('Outcome Indicators - Section C'!F$30:F$121,MATCH('Print View'!$A163&amp;'Print View'!$Z$81,'Outcome Indicators - Section C'!$A$30:$A$121&amp;'Outcome Indicators - Section C'!$C$30:$C$121,0)),""),"")</f>
        <v/>
      </c>
      <c r="AB163" s="545" t="str">
        <f t="array" ref="AB163">IFERROR(IF(INDEX('Outcome Indicators - Section C'!G$30:G$121,MATCH('Print View'!$A163&amp;'Print View'!$Z$81,'Outcome Indicators - Section C'!$A$30:$A$121&amp;'Outcome Indicators - Section C'!$C$30:$C$121,0))&lt;&gt;"",INDEX('Outcome Indicators - Section C'!G$30:G$121,MATCH('Print View'!$A163&amp;'Print View'!$Z$81,'Outcome Indicators - Section C'!$A$30:$A$121&amp;'Outcome Indicators - Section C'!$C$30:$C$121,0)),""),"")</f>
        <v/>
      </c>
      <c r="AC163" s="541" t="str">
        <f t="array" ref="AC163">IFERROR(IF(INDEX('Outcome Indicators - Section C'!H$30:H$121,MATCH('Print View'!$A163&amp;'Print View'!$Z$81,'Outcome Indicators - Section C'!$A$30:$A$121&amp;'Outcome Indicators - Section C'!$C$30:$C$121,0))&lt;&gt;"",INDEX('Outcome Indicators - Section C'!H$30:H$121,MATCH('Print View'!$A163&amp;'Print View'!$Z$81,'Outcome Indicators - Section C'!$A$30:$A$121&amp;'Outcome Indicators - Section C'!$C$30:$C$121,0)),""),"")</f>
        <v/>
      </c>
      <c r="AD163" s="278"/>
      <c r="AE163" s="260"/>
      <c r="AF163" s="260"/>
      <c r="AG163" s="260"/>
      <c r="AH163" s="260"/>
      <c r="AI163" s="260"/>
      <c r="AJ163" s="261" t="s">
        <v>287</v>
      </c>
    </row>
    <row r="164" spans="1:36" s="229" customFormat="1" ht="15.75" customHeight="1" x14ac:dyDescent="0.3">
      <c r="A164" s="560"/>
      <c r="B164" s="565"/>
      <c r="C164" s="565"/>
      <c r="D164" s="565"/>
      <c r="E164" s="565"/>
      <c r="F164" s="565"/>
      <c r="G164" s="565"/>
      <c r="H164" s="565"/>
      <c r="I164" s="567"/>
      <c r="J164" s="312" t="str">
        <f t="array" ref="J164">IFERROR(IF(INDEX('Outcome Indicators - Section C'!E$30:E$121,MATCH('Print View'!$A163&amp;'Print View'!$J$81,'Outcome Indicators - Section C'!$A$30:$A$121&amp;'Outcome Indicators - Section C'!$C$30:$C$121,0))&lt;&gt;"",INDEX('Outcome Indicators - Section C'!E$30:E$121,MATCH('Print View'!$A163&amp;'Print View'!$J$81,'Outcome Indicators - Section C'!$A$30:$A$121&amp;'Outcome Indicators - Section C'!$C$30:$C$121,0)),""),"")</f>
        <v/>
      </c>
      <c r="K164" s="568"/>
      <c r="L164" s="569"/>
      <c r="M164" s="570"/>
      <c r="N164" s="312" t="str">
        <f t="array" ref="N164">IFERROR(IF(INDEX('Outcome Indicators - Section C'!E$30:E$121,MATCH('Print View'!$A163&amp;'Print View'!$N$81,'Outcome Indicators - Section C'!$A$30:$A$121&amp;'Outcome Indicators - Section C'!$C$30:$C$121,0))&lt;&gt;"",INDEX('Outcome Indicators - Section C'!E$30:E$121,MATCH('Print View'!$A163&amp;'Print View'!$N$81,'Outcome Indicators - Section C'!$A$30:$A$121&amp;'Outcome Indicators - Section C'!$C$30:$C$121,0)),""),"")</f>
        <v/>
      </c>
      <c r="O164" s="568"/>
      <c r="P164" s="569"/>
      <c r="Q164" s="570"/>
      <c r="R164" s="312" t="str">
        <f t="array" ref="R164">IFERROR(IF(INDEX('Outcome Indicators - Section C'!E$30:E$121,MATCH('Print View'!$A163&amp;'Print View'!$R$81,'Outcome Indicators - Section C'!$A$30:$A$121&amp;'Outcome Indicators - Section C'!$C$30:$C$121,0))&lt;&gt;"",INDEX('Outcome Indicators - Section C'!E$30:E$121,MATCH('Print View'!$A163&amp;'Print View'!$R$81,'Outcome Indicators - Section C'!$A$30:$A$121&amp;'Outcome Indicators - Section C'!$C$30:$C$121,0)),""),"")</f>
        <v/>
      </c>
      <c r="S164" s="568"/>
      <c r="T164" s="569"/>
      <c r="U164" s="570"/>
      <c r="V164" s="312" t="str">
        <f t="array" ref="V164">IFERROR(IF(INDEX('Outcome Indicators - Section C'!E$30:E$121,MATCH('Print View'!$A163&amp;'Print View'!$V$81,'Outcome Indicators - Section C'!$A$30:$A$121&amp;'Outcome Indicators - Section C'!$C$30:$C$121,0))&lt;&gt;"",INDEX('Outcome Indicators - Section C'!E$30:E$121,MATCH('Print View'!$A163&amp;'Print View'!$V$81,'Outcome Indicators - Section C'!$A$30:$A$121&amp;'Outcome Indicators - Section C'!$C$30:$C$121,0)),""),"")</f>
        <v/>
      </c>
      <c r="W164" s="568"/>
      <c r="X164" s="569"/>
      <c r="Y164" s="570"/>
      <c r="Z164" s="312" t="str">
        <f t="array" ref="Z164">IFERROR(IF(INDEX('Outcome Indicators - Section C'!E$30:E$121,MATCH('Print View'!$A163&amp;'Print View'!$Z$81,'Outcome Indicators - Section C'!$A$30:$A$121&amp;'Outcome Indicators - Section C'!$C$30:$C$121,0))&lt;&gt;"",INDEX('Outcome Indicators - Section C'!E$30:E$121,MATCH('Print View'!$A163&amp;'Print View'!$Z$81,'Outcome Indicators - Section C'!$A$30:$A$121&amp;'Outcome Indicators - Section C'!$C$30:$C$121,0)),""),"")</f>
        <v/>
      </c>
      <c r="AA164" s="568"/>
      <c r="AB164" s="569"/>
      <c r="AC164" s="570"/>
      <c r="AD164" s="279"/>
      <c r="AE164" s="262"/>
      <c r="AF164" s="262"/>
      <c r="AG164" s="262"/>
      <c r="AH164" s="262"/>
      <c r="AI164" s="262"/>
      <c r="AJ164" s="263" t="s">
        <v>287</v>
      </c>
    </row>
    <row r="165" spans="1:36" s="229" customFormat="1" ht="28.8" x14ac:dyDescent="0.55000000000000004">
      <c r="A165" s="549">
        <v>23</v>
      </c>
      <c r="B165" s="572" t="str">
        <f>IFERROR(IF(INDEX('Outcome Indicators - Section C'!B$10:B$26,MATCH('Print View'!$A165,'Outcome Indicators - Section C'!$A$10:$A$26,0))&lt;&gt;"",INDEX('Outcome Indicators - Section C'!B$10:B$26,MATCH('Print View'!$A165,'Outcome Indicators - Section C'!$A$10:$A$26,0)),""),"")</f>
        <v/>
      </c>
      <c r="C165" s="572" t="str">
        <f>IFERROR(IF(INDEX('Outcome Indicators - Section C'!C$10:C$26,MATCH('Print View'!$A165,'Outcome Indicators - Section C'!$A$10:$A$26,0))&lt;&gt;"",INDEX('Outcome Indicators - Section C'!C$10:C$26,MATCH('Print View'!$A165,'Outcome Indicators - Section C'!$A$10:$A$26,0)),""),"")</f>
        <v/>
      </c>
      <c r="D165" s="572" t="str">
        <f>IFERROR(IF(INDEX('Outcome Indicators - Section C'!D$10:D$26,MATCH('Print View'!$A165,'Outcome Indicators - Section C'!$A$10:$A$26,0))&lt;&gt;"",INDEX('Outcome Indicators - Section C'!D$10:D$26,MATCH('Print View'!$A165,'Outcome Indicators - Section C'!$A$10:$A$26,0)),""),"")</f>
        <v/>
      </c>
      <c r="E165" s="572" t="str">
        <f>IFERROR(IF(INDEX('Outcome Indicators - Section C'!E$10:E$26,MATCH('Print View'!$A165,'Outcome Indicators - Section C'!$A$10:$A$26,0))&lt;&gt;"",INDEX('Outcome Indicators - Section C'!E$10:E$26,MATCH('Print View'!$A165,'Outcome Indicators - Section C'!$A$10:$A$26,0)),""),"")</f>
        <v/>
      </c>
      <c r="F165" s="572" t="str">
        <f>IFERROR(IF(INDEX('Outcome Indicators - Section C'!F$10:F$26,MATCH('Print View'!$A165,'Outcome Indicators - Section C'!$A$10:$A$26,0))&lt;&gt;"",INDEX('Outcome Indicators - Section C'!F$10:F$26,MATCH('Print View'!$A165,'Outcome Indicators - Section C'!$A$10:$A$26,0)),""),"")</f>
        <v/>
      </c>
      <c r="G165" s="572" t="str">
        <f>IFERROR(IF(INDEX('Outcome Indicators - Section C'!G$10:G$26,MATCH('Print View'!$A165,'Outcome Indicators - Section C'!$A$10:$A$26,0))&lt;&gt;"",INDEX('Outcome Indicators - Section C'!G$10:G$26,MATCH('Print View'!$A165,'Outcome Indicators - Section C'!$A$10:$A$26,0)),""),"")</f>
        <v/>
      </c>
      <c r="H165" s="550" t="str">
        <f>IFERROR(IF(INDEX('Outcome Indicators - Section C'!H$10:H$26,MATCH('Print View'!$A165,'Outcome Indicators - Section C'!$A$10:$A$26,0))&lt;&gt;"",INDEX('Outcome Indicators - Section C'!H$10:H$26,MATCH('Print View'!$A165,'Outcome Indicators - Section C'!$A$10:$A$26,0)),""),"")</f>
        <v/>
      </c>
      <c r="I165" s="558" t="str">
        <f>IFERROR(IF(INDEX('Outcome Indicators - Section C'!A$10:A$26,MATCH('Print View'!$A165,'Outcome Indicators - Section C'!$A$10:$A$26,0))&lt;&gt;"",INDEX('Outcome Indicators - Section C'!A$10:A$26,MATCH('Print View'!$A165,'Outcome Indicators - Section C'!$A$10:$A$26,0)),""),"")</f>
        <v/>
      </c>
      <c r="J165" s="284" t="str">
        <f t="array" ref="J165">IFERROR(IF(INDEX('Outcome Indicators - Section C'!D$30:D$121,MATCH('Print View'!$A165&amp;'Print View'!$J$81,'Outcome Indicators - Section C'!$A$30:$A$121&amp;'Outcome Indicators - Section C'!$C$30:$C$121,0))&lt;&gt;"",INDEX('Outcome Indicators - Section C'!D$30:D$121,MATCH('Print View'!$A165&amp;'Print View'!$J$81,'Outcome Indicators - Section C'!$A$30:$A$121&amp;'Outcome Indicators - Section C'!$C$30:$C$121,0)),""),"")</f>
        <v/>
      </c>
      <c r="K165" s="554" t="str">
        <f t="array" ref="K165">IFERROR(IF(INDEX('Outcome Indicators - Section C'!F$30:F$121,MATCH('Print View'!$A165&amp;'Print View'!$J$81,'Outcome Indicators - Section C'!$A$30:$A$121&amp;'Outcome Indicators - Section C'!$C$30:$C$121,0))&lt;&gt;"",INDEX('Outcome Indicators - Section C'!F$30:F$121,MATCH('Print View'!$A165&amp;'Print View'!$J$81,'Outcome Indicators - Section C'!$A$30:$A$121&amp;'Outcome Indicators - Section C'!$C$30:$C$121,0)),""),"")</f>
        <v/>
      </c>
      <c r="L165" s="556" t="str">
        <f t="array" ref="L165">IFERROR(IF(INDEX('Outcome Indicators - Section C'!G$30:G$121,MATCH('Print View'!$A165&amp;'Print View'!$J$81,'Outcome Indicators - Section C'!$A$30:$A$121&amp;'Outcome Indicators - Section C'!$C$30:$C$121,0))&lt;&gt;"",INDEX('Outcome Indicators - Section C'!G$30:G$121,MATCH('Print View'!$A165&amp;'Print View'!$J$81,'Outcome Indicators - Section C'!$A$30:$A$121&amp;'Outcome Indicators - Section C'!$C$30:$C$121,0)),""),"")</f>
        <v/>
      </c>
      <c r="M165" s="558" t="str">
        <f t="array" ref="M165">IFERROR(IF(INDEX('Outcome Indicators - Section C'!H$30:H$121,MATCH('Print View'!$A165&amp;'Print View'!$J$81,'Outcome Indicators - Section C'!$A$30:$A$121&amp;'Outcome Indicators - Section C'!$C$30:$C$121,0))&lt;&gt;"",INDEX('Outcome Indicators - Section C'!H$30:H$121,MATCH('Print View'!$A165&amp;'Print View'!$J$81,'Outcome Indicators - Section C'!$A$30:$A$121&amp;'Outcome Indicators - Section C'!$C$30:$C$121,0)),""),"")</f>
        <v/>
      </c>
      <c r="N165" s="284" t="str">
        <f t="array" ref="N165">IFERROR(IF(INDEX('Outcome Indicators - Section C'!D$30:D$121,MATCH('Print View'!$A165&amp;'Print View'!$N$81,'Outcome Indicators - Section C'!$A$30:$A$121&amp;'Outcome Indicators - Section C'!$C$30:$C$121,0))&lt;&gt;"",INDEX('Outcome Indicators - Section C'!D$30:D$121,MATCH('Print View'!$A165&amp;'Print View'!$N$81,'Outcome Indicators - Section C'!$A$30:$A$121&amp;'Outcome Indicators - Section C'!$C$30:$C$121,0)),""),"")</f>
        <v/>
      </c>
      <c r="O165" s="554" t="str">
        <f t="array" ref="O165">IFERROR(IF(INDEX('Outcome Indicators - Section C'!F$30:F$121,MATCH('Print View'!$A165&amp;'Print View'!$N$81,'Outcome Indicators - Section C'!$A$30:$A$121&amp;'Outcome Indicators - Section C'!$C$30:$C$121,0))&lt;&gt;"",INDEX('Outcome Indicators - Section C'!F$30:F$121,MATCH('Print View'!$A165&amp;'Print View'!$N$81,'Outcome Indicators - Section C'!$A$30:$A$121&amp;'Outcome Indicators - Section C'!$C$30:$C$121,0)),""),"")</f>
        <v/>
      </c>
      <c r="P165" s="556" t="str">
        <f t="array" ref="P165">IFERROR(IF(INDEX('Outcome Indicators - Section C'!G$30:G$121,MATCH('Print View'!$A165&amp;'Print View'!$N$81,'Outcome Indicators - Section C'!$A$30:$A$121&amp;'Outcome Indicators - Section C'!$C$30:$C$121,0))&lt;&gt;"",INDEX('Outcome Indicators - Section C'!G$30:G$121,MATCH('Print View'!$A165&amp;'Print View'!$N$81,'Outcome Indicators - Section C'!$A$30:$A$121&amp;'Outcome Indicators - Section C'!$C$30:$C$121,0)),""),"")</f>
        <v/>
      </c>
      <c r="Q165" s="558" t="str">
        <f t="array" ref="Q165">IFERROR(IF(INDEX('Outcome Indicators - Section C'!H$30:H$121,MATCH('Print View'!$A165&amp;'Print View'!$N$81,'Outcome Indicators - Section C'!$A$30:$A$121&amp;'Outcome Indicators - Section C'!$C$30:$C$121,0))&lt;&gt;"",INDEX('Outcome Indicators - Section C'!H$30:H$121,MATCH('Print View'!$A165&amp;'Print View'!$N$81,'Outcome Indicators - Section C'!$A$30:$A$121&amp;'Outcome Indicators - Section C'!$C$30:$C$121,0)),""),"")</f>
        <v/>
      </c>
      <c r="R165" s="284" t="str">
        <f t="array" ref="R165">IFERROR(IF(INDEX('Outcome Indicators - Section C'!D$30:D$121,MATCH('Print View'!$A165&amp;'Print View'!$R$81,'Outcome Indicators - Section C'!$A$30:$A$121&amp;'Outcome Indicators - Section C'!$C$30:$C$121,0))&lt;&gt;"",INDEX('Outcome Indicators - Section C'!D$30:D$121,MATCH('Print View'!$A165&amp;'Print View'!$R$81,'Outcome Indicators - Section C'!$A$30:$A$121&amp;'Outcome Indicators - Section C'!$C$30:$C$121,0)),""),"")</f>
        <v/>
      </c>
      <c r="S165" s="554" t="str">
        <f t="array" ref="S165">IFERROR(IF(INDEX('Outcome Indicators - Section C'!F$30:F$121,MATCH('Print View'!$A165&amp;'Print View'!$R$81,'Outcome Indicators - Section C'!$A$30:$A$121&amp;'Outcome Indicators - Section C'!$C$30:$C$121,0))&lt;&gt;"",INDEX('Outcome Indicators - Section C'!F$30:F$121,MATCH('Print View'!$A165&amp;'Print View'!$R$81,'Outcome Indicators - Section C'!$A$30:$A$121&amp;'Outcome Indicators - Section C'!$C$30:$C$121,0)),""),"")</f>
        <v/>
      </c>
      <c r="T165" s="556" t="str">
        <f t="array" ref="T165">IFERROR(IF(INDEX('Outcome Indicators - Section C'!G$30:G$121,MATCH('Print View'!$A165&amp;'Print View'!$R$81,'Outcome Indicators - Section C'!$A$30:$A$121&amp;'Outcome Indicators - Section C'!$C$30:$C$121,0))&lt;&gt;"",INDEX('Outcome Indicators - Section C'!G$30:G$121,MATCH('Print View'!$A165&amp;'Print View'!$R$81,'Outcome Indicators - Section C'!$A$30:$A$121&amp;'Outcome Indicators - Section C'!$C$30:$C$121,0)),""),"")</f>
        <v/>
      </c>
      <c r="U165" s="558" t="str">
        <f t="array" ref="U165">IFERROR(IF(INDEX('Outcome Indicators - Section C'!H$30:H$121,MATCH('Print View'!$A165&amp;'Print View'!$R$81,'Outcome Indicators - Section C'!$A$30:$A$121&amp;'Outcome Indicators - Section C'!$C$30:$C$121,0))&lt;&gt;"",INDEX('Outcome Indicators - Section C'!H$30:H$121,MATCH('Print View'!$A165&amp;'Print View'!$R$81,'Outcome Indicators - Section C'!$A$30:$A$121&amp;'Outcome Indicators - Section C'!$C$30:$C$121,0)),""),"")</f>
        <v/>
      </c>
      <c r="V165" s="284" t="str">
        <f t="array" ref="V165">IFERROR(IF(INDEX('Outcome Indicators - Section C'!D$30:D$121,MATCH('Print View'!$A165&amp;'Print View'!$V$81,'Outcome Indicators - Section C'!$A$30:$A$121&amp;'Outcome Indicators - Section C'!$C$30:$C$121,0))&lt;&gt;"",INDEX('Outcome Indicators - Section C'!D$30:D$121,MATCH('Print View'!$A165&amp;'Print View'!$V$81,'Outcome Indicators - Section C'!$A$30:$A$121&amp;'Outcome Indicators - Section C'!$C$30:$C$121,0)),""),"")</f>
        <v/>
      </c>
      <c r="W165" s="554" t="str">
        <f t="array" ref="W165">IFERROR(IF(INDEX('Outcome Indicators - Section C'!F$30:F$121,MATCH('Print View'!$A165&amp;'Print View'!$V$81,'Outcome Indicators - Section C'!$A$30:$A$121&amp;'Outcome Indicators - Section C'!$C$30:$C$121,0))&lt;&gt;"",INDEX('Outcome Indicators - Section C'!F$30:F$121,MATCH('Print View'!$A165&amp;'Print View'!$V$81,'Outcome Indicators - Section C'!$A$30:$A$121&amp;'Outcome Indicators - Section C'!$C$30:$C$121,0)),""),"")</f>
        <v/>
      </c>
      <c r="X165" s="556" t="str">
        <f t="array" ref="X165">IFERROR(IF(INDEX('Outcome Indicators - Section C'!G$30:G$121,MATCH('Print View'!$A165&amp;'Print View'!$V$81,'Outcome Indicators - Section C'!$A$30:$A$121&amp;'Outcome Indicators - Section C'!$C$30:$C$121,0))&lt;&gt;"",INDEX('Outcome Indicators - Section C'!G$30:G$121,MATCH('Print View'!$A165&amp;'Print View'!$V$81,'Outcome Indicators - Section C'!$A$30:$A$121&amp;'Outcome Indicators - Section C'!$C$30:$C$121,0)),""),"")</f>
        <v/>
      </c>
      <c r="Y165" s="558" t="str">
        <f t="array" ref="Y165">IFERROR(IF(INDEX('Outcome Indicators - Section C'!H$30:H$121,MATCH('Print View'!$A165&amp;'Print View'!$V$81,'Outcome Indicators - Section C'!$A$30:$A$121&amp;'Outcome Indicators - Section C'!$C$30:$C$121,0))&lt;&gt;"",INDEX('Outcome Indicators - Section C'!H$30:H$121,MATCH('Print View'!$A165&amp;'Print View'!$V$81,'Outcome Indicators - Section C'!$A$30:$A$121&amp;'Outcome Indicators - Section C'!$C$30:$C$121,0)),""),"")</f>
        <v/>
      </c>
      <c r="Z165" s="284" t="str">
        <f t="array" ref="Z165">IFERROR(IF(INDEX('Outcome Indicators - Section C'!D$30:D$121,MATCH('Print View'!$A165&amp;'Print View'!$Z$81,'Outcome Indicators - Section C'!$A$30:$A$121&amp;'Outcome Indicators - Section C'!$C$30:$C$121,0))&lt;&gt;"",INDEX('Outcome Indicators - Section C'!D$30:D$121,MATCH('Print View'!$A165&amp;'Print View'!$Z$81,'Outcome Indicators - Section C'!$A$30:$A$121&amp;'Outcome Indicators - Section C'!$C$30:$C$121,0)),""),"")</f>
        <v/>
      </c>
      <c r="AA165" s="554" t="str">
        <f t="array" ref="AA165">IFERROR(IF(INDEX('Outcome Indicators - Section C'!F$30:F$121,MATCH('Print View'!$A165&amp;'Print View'!$Z$81,'Outcome Indicators - Section C'!$A$30:$A$121&amp;'Outcome Indicators - Section C'!$C$30:$C$121,0))&lt;&gt;"",INDEX('Outcome Indicators - Section C'!F$30:F$121,MATCH('Print View'!$A165&amp;'Print View'!$Z$81,'Outcome Indicators - Section C'!$A$30:$A$121&amp;'Outcome Indicators - Section C'!$C$30:$C$121,0)),""),"")</f>
        <v/>
      </c>
      <c r="AB165" s="556" t="str">
        <f t="array" ref="AB165">IFERROR(IF(INDEX('Outcome Indicators - Section C'!G$30:G$121,MATCH('Print View'!$A165&amp;'Print View'!$Z$81,'Outcome Indicators - Section C'!$A$30:$A$121&amp;'Outcome Indicators - Section C'!$C$30:$C$121,0))&lt;&gt;"",INDEX('Outcome Indicators - Section C'!G$30:G$121,MATCH('Print View'!$A165&amp;'Print View'!$Z$81,'Outcome Indicators - Section C'!$A$30:$A$121&amp;'Outcome Indicators - Section C'!$C$30:$C$121,0)),""),"")</f>
        <v/>
      </c>
      <c r="AC165" s="558" t="str">
        <f t="array" ref="AC165">IFERROR(IF(INDEX('Outcome Indicators - Section C'!H$30:H$121,MATCH('Print View'!$A165&amp;'Print View'!$Z$81,'Outcome Indicators - Section C'!$A$30:$A$121&amp;'Outcome Indicators - Section C'!$C$30:$C$121,0))&lt;&gt;"",INDEX('Outcome Indicators - Section C'!H$30:H$121,MATCH('Print View'!$A165&amp;'Print View'!$Z$81,'Outcome Indicators - Section C'!$A$30:$A$121&amp;'Outcome Indicators - Section C'!$C$30:$C$121,0)),""),"")</f>
        <v/>
      </c>
      <c r="AD165" s="276"/>
      <c r="AE165" s="256"/>
      <c r="AF165" s="256"/>
      <c r="AG165" s="256"/>
      <c r="AH165" s="256"/>
      <c r="AI165" s="267"/>
      <c r="AJ165" s="571" t="s">
        <v>287</v>
      </c>
    </row>
    <row r="166" spans="1:36" s="229" customFormat="1" ht="15.75" customHeight="1" x14ac:dyDescent="0.3">
      <c r="A166" s="549"/>
      <c r="B166" s="573"/>
      <c r="C166" s="573"/>
      <c r="D166" s="573"/>
      <c r="E166" s="573"/>
      <c r="F166" s="573"/>
      <c r="G166" s="573"/>
      <c r="H166" s="551"/>
      <c r="I166" s="559"/>
      <c r="J166" s="285" t="str">
        <f t="array" ref="J166">IFERROR(IF(INDEX('Outcome Indicators - Section C'!E$30:E$121,MATCH('Print View'!$A165&amp;'Print View'!$J$81,'Outcome Indicators - Section C'!$A$30:$A$121&amp;'Outcome Indicators - Section C'!$C$30:$C$121,0))&lt;&gt;"",INDEX('Outcome Indicators - Section C'!E$30:E$121,MATCH('Print View'!$A165&amp;'Print View'!$J$81,'Outcome Indicators - Section C'!$A$30:$A$121&amp;'Outcome Indicators - Section C'!$C$30:$C$121,0)),""),"")</f>
        <v/>
      </c>
      <c r="K166" s="555"/>
      <c r="L166" s="557"/>
      <c r="M166" s="559"/>
      <c r="N166" s="285" t="str">
        <f t="array" ref="N166">IFERROR(IF(INDEX('Outcome Indicators - Section C'!E$30:E$121,MATCH('Print View'!$A165&amp;'Print View'!$N$81,'Outcome Indicators - Section C'!$A$30:$A$121&amp;'Outcome Indicators - Section C'!$C$30:$C$121,0))&lt;&gt;"",INDEX('Outcome Indicators - Section C'!E$30:E$121,MATCH('Print View'!$A165&amp;'Print View'!$N$81,'Outcome Indicators - Section C'!$A$30:$A$121&amp;'Outcome Indicators - Section C'!$C$30:$C$121,0)),""),"")</f>
        <v/>
      </c>
      <c r="O166" s="555"/>
      <c r="P166" s="557"/>
      <c r="Q166" s="559"/>
      <c r="R166" s="285" t="str">
        <f t="array" ref="R166">IFERROR(IF(INDEX('Outcome Indicators - Section C'!E$30:E$121,MATCH('Print View'!$A165&amp;'Print View'!$R$81,'Outcome Indicators - Section C'!$A$30:$A$121&amp;'Outcome Indicators - Section C'!$C$30:$C$121,0))&lt;&gt;"",INDEX('Outcome Indicators - Section C'!E$30:E$121,MATCH('Print View'!$A165&amp;'Print View'!$R$81,'Outcome Indicators - Section C'!$A$30:$A$121&amp;'Outcome Indicators - Section C'!$C$30:$C$121,0)),""),"")</f>
        <v/>
      </c>
      <c r="S166" s="555"/>
      <c r="T166" s="557"/>
      <c r="U166" s="559"/>
      <c r="V166" s="285" t="str">
        <f t="array" ref="V166">IFERROR(IF(INDEX('Outcome Indicators - Section C'!E$30:E$121,MATCH('Print View'!$A165&amp;'Print View'!$V$81,'Outcome Indicators - Section C'!$A$30:$A$121&amp;'Outcome Indicators - Section C'!$C$30:$C$121,0))&lt;&gt;"",INDEX('Outcome Indicators - Section C'!E$30:E$121,MATCH('Print View'!$A165&amp;'Print View'!$V$81,'Outcome Indicators - Section C'!$A$30:$A$121&amp;'Outcome Indicators - Section C'!$C$30:$C$121,0)),""),"")</f>
        <v/>
      </c>
      <c r="W166" s="555"/>
      <c r="X166" s="557"/>
      <c r="Y166" s="559"/>
      <c r="Z166" s="285" t="str">
        <f t="array" ref="Z166">IFERROR(IF(INDEX('Outcome Indicators - Section C'!E$30:E$121,MATCH('Print View'!$A165&amp;'Print View'!$Z$81,'Outcome Indicators - Section C'!$A$30:$A$121&amp;'Outcome Indicators - Section C'!$C$30:$C$121,0))&lt;&gt;"",INDEX('Outcome Indicators - Section C'!E$30:E$121,MATCH('Print View'!$A165&amp;'Print View'!$Z$81,'Outcome Indicators - Section C'!$A$30:$A$121&amp;'Outcome Indicators - Section C'!$C$30:$C$121,0)),""),"")</f>
        <v/>
      </c>
      <c r="AA166" s="555"/>
      <c r="AB166" s="557"/>
      <c r="AC166" s="559"/>
      <c r="AD166" s="277"/>
      <c r="AE166" s="258"/>
      <c r="AF166" s="258"/>
      <c r="AG166" s="258"/>
      <c r="AH166" s="258"/>
      <c r="AI166" s="267"/>
      <c r="AJ166" s="571"/>
    </row>
    <row r="167" spans="1:36" s="229" customFormat="1" ht="28.8" x14ac:dyDescent="0.55000000000000004">
      <c r="A167" s="560">
        <v>24</v>
      </c>
      <c r="B167" s="564" t="str">
        <f>IFERROR(IF(INDEX('Outcome Indicators - Section C'!B$10:B$26,MATCH('Print View'!$A167,'Outcome Indicators - Section C'!$A$10:$A$26,0))&lt;&gt;"",INDEX('Outcome Indicators - Section C'!B$10:B$26,MATCH('Print View'!$A167,'Outcome Indicators - Section C'!$A$10:$A$26,0)),""),"")</f>
        <v/>
      </c>
      <c r="C167" s="564" t="str">
        <f>IFERROR(IF(INDEX('Outcome Indicators - Section C'!C$10:C$26,MATCH('Print View'!$A167,'Outcome Indicators - Section C'!$A$10:$A$26,0))&lt;&gt;"",INDEX('Outcome Indicators - Section C'!C$10:C$26,MATCH('Print View'!$A167,'Outcome Indicators - Section C'!$A$10:$A$26,0)),""),"")</f>
        <v/>
      </c>
      <c r="D167" s="564" t="str">
        <f>IFERROR(IF(INDEX('Outcome Indicators - Section C'!D$10:D$26,MATCH('Print View'!$A167,'Outcome Indicators - Section C'!$A$10:$A$26,0))&lt;&gt;"",INDEX('Outcome Indicators - Section C'!D$10:D$26,MATCH('Print View'!$A167,'Outcome Indicators - Section C'!$A$10:$A$26,0)),""),"")</f>
        <v/>
      </c>
      <c r="E167" s="564" t="str">
        <f>IFERROR(IF(INDEX('Outcome Indicators - Section C'!E$10:E$26,MATCH('Print View'!$A167,'Outcome Indicators - Section C'!$A$10:$A$26,0))&lt;&gt;"",INDEX('Outcome Indicators - Section C'!E$10:E$26,MATCH('Print View'!$A167,'Outcome Indicators - Section C'!$A$10:$A$26,0)),""),"")</f>
        <v/>
      </c>
      <c r="F167" s="564" t="str">
        <f>IFERROR(IF(INDEX('Outcome Indicators - Section C'!F$10:F$26,MATCH('Print View'!$A167,'Outcome Indicators - Section C'!$A$10:$A$26,0))&lt;&gt;"",INDEX('Outcome Indicators - Section C'!F$10:F$26,MATCH('Print View'!$A167,'Outcome Indicators - Section C'!$A$10:$A$26,0)),""),"")</f>
        <v/>
      </c>
      <c r="G167" s="564" t="str">
        <f>IFERROR(IF(INDEX('Outcome Indicators - Section C'!G$10:G$26,MATCH('Print View'!$A167,'Outcome Indicators - Section C'!$A$10:$A$26,0))&lt;&gt;"",INDEX('Outcome Indicators - Section C'!G$10:G$26,MATCH('Print View'!$A167,'Outcome Indicators - Section C'!$A$10:$A$26,0)),""),"")</f>
        <v/>
      </c>
      <c r="H167" s="564" t="str">
        <f>IFERROR(IF(INDEX('Outcome Indicators - Section C'!H$10:H$26,MATCH('Print View'!$A167,'Outcome Indicators - Section C'!$A$10:$A$26,0))&lt;&gt;"",INDEX('Outcome Indicators - Section C'!H$10:H$26,MATCH('Print View'!$A167,'Outcome Indicators - Section C'!$A$10:$A$26,0)),""),"")</f>
        <v/>
      </c>
      <c r="I167" s="566" t="str">
        <f>IFERROR(IF(INDEX('Outcome Indicators - Section C'!A$10:A$26,MATCH('Print View'!$A167,'Outcome Indicators - Section C'!$A$10:$A$26,0))&lt;&gt;"",INDEX('Outcome Indicators - Section C'!A$10:A$26,MATCH('Print View'!$A167,'Outcome Indicators - Section C'!$A$10:$A$26,0)),""),"")</f>
        <v/>
      </c>
      <c r="J167" s="311" t="str">
        <f t="array" ref="J167">IFERROR(IF(INDEX('Outcome Indicators - Section C'!D$30:D$121,MATCH('Print View'!$A167&amp;'Print View'!$J$81,'Outcome Indicators - Section C'!$A$30:$A$121&amp;'Outcome Indicators - Section C'!$C$30:$C$121,0))&lt;&gt;"",INDEX('Outcome Indicators - Section C'!D$30:D$121,MATCH('Print View'!$A167&amp;'Print View'!$J$81,'Outcome Indicators - Section C'!$A$30:$A$121&amp;'Outcome Indicators - Section C'!$C$30:$C$121,0)),""),"")</f>
        <v/>
      </c>
      <c r="K167" s="543" t="str">
        <f t="array" ref="K167">IFERROR(IF(INDEX('Outcome Indicators - Section C'!F$30:F$121,MATCH('Print View'!$A167&amp;'Print View'!$J$81,'Outcome Indicators - Section C'!$A$30:$A$121&amp;'Outcome Indicators - Section C'!$C$30:$C$121,0))&lt;&gt;"",INDEX('Outcome Indicators - Section C'!F$30:F$121,MATCH('Print View'!$A167&amp;'Print View'!$J$81,'Outcome Indicators - Section C'!$A$30:$A$121&amp;'Outcome Indicators - Section C'!$C$30:$C$121,0)),""),"")</f>
        <v/>
      </c>
      <c r="L167" s="545" t="str">
        <f t="array" ref="L167">IFERROR(IF(INDEX('Outcome Indicators - Section C'!G$30:G$121,MATCH('Print View'!$A167&amp;'Print View'!$J$81,'Outcome Indicators - Section C'!$A$30:$A$121&amp;'Outcome Indicators - Section C'!$C$30:$C$121,0))&lt;&gt;"",INDEX('Outcome Indicators - Section C'!G$30:G$121,MATCH('Print View'!$A167&amp;'Print View'!$J$81,'Outcome Indicators - Section C'!$A$30:$A$121&amp;'Outcome Indicators - Section C'!$C$30:$C$121,0)),""),"")</f>
        <v/>
      </c>
      <c r="M167" s="541" t="str">
        <f t="array" ref="M167">IFERROR(IF(INDEX('Outcome Indicators - Section C'!H$30:H$121,MATCH('Print View'!$A167&amp;'Print View'!$J$81,'Outcome Indicators - Section C'!$A$30:$A$121&amp;'Outcome Indicators - Section C'!$C$30:$C$121,0))&lt;&gt;"",INDEX('Outcome Indicators - Section C'!H$30:H$121,MATCH('Print View'!$A167&amp;'Print View'!$J$81,'Outcome Indicators - Section C'!$A$30:$A$121&amp;'Outcome Indicators - Section C'!$C$30:$C$121,0)),""),"")</f>
        <v/>
      </c>
      <c r="N167" s="311" t="str">
        <f t="array" ref="N167">IFERROR(IF(INDEX('Outcome Indicators - Section C'!D$30:D$121,MATCH('Print View'!$A167&amp;'Print View'!$N$81,'Outcome Indicators - Section C'!$A$30:$A$121&amp;'Outcome Indicators - Section C'!$C$30:$C$121,0))&lt;&gt;"",INDEX('Outcome Indicators - Section C'!D$30:D$121,MATCH('Print View'!$A167&amp;'Print View'!$N$81,'Outcome Indicators - Section C'!$A$30:$A$121&amp;'Outcome Indicators - Section C'!$C$30:$C$121,0)),""),"")</f>
        <v/>
      </c>
      <c r="O167" s="543" t="str">
        <f t="array" ref="O167">IFERROR(IF(INDEX('Outcome Indicators - Section C'!F$30:F$121,MATCH('Print View'!$A167&amp;'Print View'!$N$81,'Outcome Indicators - Section C'!$A$30:$A$121&amp;'Outcome Indicators - Section C'!$C$30:$C$121,0))&lt;&gt;"",INDEX('Outcome Indicators - Section C'!F$30:F$121,MATCH('Print View'!$A167&amp;'Print View'!$N$81,'Outcome Indicators - Section C'!$A$30:$A$121&amp;'Outcome Indicators - Section C'!$C$30:$C$121,0)),""),"")</f>
        <v/>
      </c>
      <c r="P167" s="545" t="str">
        <f t="array" ref="P167">IFERROR(IF(INDEX('Outcome Indicators - Section C'!G$30:G$121,MATCH('Print View'!$A167&amp;'Print View'!$N$81,'Outcome Indicators - Section C'!$A$30:$A$121&amp;'Outcome Indicators - Section C'!$C$30:$C$121,0))&lt;&gt;"",INDEX('Outcome Indicators - Section C'!G$30:G$121,MATCH('Print View'!$A167&amp;'Print View'!$N$81,'Outcome Indicators - Section C'!$A$30:$A$121&amp;'Outcome Indicators - Section C'!$C$30:$C$121,0)),""),"")</f>
        <v/>
      </c>
      <c r="Q167" s="541" t="str">
        <f t="array" ref="Q167">IFERROR(IF(INDEX('Outcome Indicators - Section C'!H$30:H$121,MATCH('Print View'!$A167&amp;'Print View'!$N$81,'Outcome Indicators - Section C'!$A$30:$A$121&amp;'Outcome Indicators - Section C'!$C$30:$C$121,0))&lt;&gt;"",INDEX('Outcome Indicators - Section C'!H$30:H$121,MATCH('Print View'!$A167&amp;'Print View'!$N$81,'Outcome Indicators - Section C'!$A$30:$A$121&amp;'Outcome Indicators - Section C'!$C$30:$C$121,0)),""),"")</f>
        <v/>
      </c>
      <c r="R167" s="311" t="str">
        <f t="array" ref="R167">IFERROR(IF(INDEX('Outcome Indicators - Section C'!D$30:D$121,MATCH('Print View'!$A167&amp;'Print View'!$R$81,'Outcome Indicators - Section C'!$A$30:$A$121&amp;'Outcome Indicators - Section C'!$C$30:$C$121,0))&lt;&gt;"",INDEX('Outcome Indicators - Section C'!D$30:D$121,MATCH('Print View'!$A167&amp;'Print View'!$R$81,'Outcome Indicators - Section C'!$A$30:$A$121&amp;'Outcome Indicators - Section C'!$C$30:$C$121,0)),""),"")</f>
        <v/>
      </c>
      <c r="S167" s="543" t="str">
        <f t="array" ref="S167">IFERROR(IF(INDEX('Outcome Indicators - Section C'!F$30:F$121,MATCH('Print View'!$A167&amp;'Print View'!$R$81,'Outcome Indicators - Section C'!$A$30:$A$121&amp;'Outcome Indicators - Section C'!$C$30:$C$121,0))&lt;&gt;"",INDEX('Outcome Indicators - Section C'!F$30:F$121,MATCH('Print View'!$A167&amp;'Print View'!$R$81,'Outcome Indicators - Section C'!$A$30:$A$121&amp;'Outcome Indicators - Section C'!$C$30:$C$121,0)),""),"")</f>
        <v/>
      </c>
      <c r="T167" s="545" t="str">
        <f t="array" ref="T167">IFERROR(IF(INDEX('Outcome Indicators - Section C'!G$30:G$121,MATCH('Print View'!$A167&amp;'Print View'!$R$81,'Outcome Indicators - Section C'!$A$30:$A$121&amp;'Outcome Indicators - Section C'!$C$30:$C$121,0))&lt;&gt;"",INDEX('Outcome Indicators - Section C'!G$30:G$121,MATCH('Print View'!$A167&amp;'Print View'!$R$81,'Outcome Indicators - Section C'!$A$30:$A$121&amp;'Outcome Indicators - Section C'!$C$30:$C$121,0)),""),"")</f>
        <v/>
      </c>
      <c r="U167" s="541" t="str">
        <f t="array" ref="U167">IFERROR(IF(INDEX('Outcome Indicators - Section C'!H$30:H$121,MATCH('Print View'!$A167&amp;'Print View'!$R$81,'Outcome Indicators - Section C'!$A$30:$A$121&amp;'Outcome Indicators - Section C'!$C$30:$C$121,0))&lt;&gt;"",INDEX('Outcome Indicators - Section C'!H$30:H$121,MATCH('Print View'!$A167&amp;'Print View'!$R$81,'Outcome Indicators - Section C'!$A$30:$A$121&amp;'Outcome Indicators - Section C'!$C$30:$C$121,0)),""),"")</f>
        <v/>
      </c>
      <c r="V167" s="311" t="str">
        <f t="array" ref="V167">IFERROR(IF(INDEX('Outcome Indicators - Section C'!D$30:D$121,MATCH('Print View'!$A167&amp;'Print View'!$V$81,'Outcome Indicators - Section C'!$A$30:$A$121&amp;'Outcome Indicators - Section C'!$C$30:$C$121,0))&lt;&gt;"",INDEX('Outcome Indicators - Section C'!D$30:D$121,MATCH('Print View'!$A167&amp;'Print View'!$V$81,'Outcome Indicators - Section C'!$A$30:$A$121&amp;'Outcome Indicators - Section C'!$C$30:$C$121,0)),""),"")</f>
        <v/>
      </c>
      <c r="W167" s="543" t="str">
        <f t="array" ref="W167">IFERROR(IF(INDEX('Outcome Indicators - Section C'!F$30:F$121,MATCH('Print View'!$A167&amp;'Print View'!$V$81,'Outcome Indicators - Section C'!$A$30:$A$121&amp;'Outcome Indicators - Section C'!$C$30:$C$121,0))&lt;&gt;"",INDEX('Outcome Indicators - Section C'!F$30:F$121,MATCH('Print View'!$A167&amp;'Print View'!$V$81,'Outcome Indicators - Section C'!$A$30:$A$121&amp;'Outcome Indicators - Section C'!$C$30:$C$121,0)),""),"")</f>
        <v/>
      </c>
      <c r="X167" s="545" t="str">
        <f t="array" ref="X167">IFERROR(IF(INDEX('Outcome Indicators - Section C'!G$30:G$121,MATCH('Print View'!$A167&amp;'Print View'!$V$81,'Outcome Indicators - Section C'!$A$30:$A$121&amp;'Outcome Indicators - Section C'!$C$30:$C$121,0))&lt;&gt;"",INDEX('Outcome Indicators - Section C'!G$30:G$121,MATCH('Print View'!$A167&amp;'Print View'!$V$81,'Outcome Indicators - Section C'!$A$30:$A$121&amp;'Outcome Indicators - Section C'!$C$30:$C$121,0)),""),"")</f>
        <v/>
      </c>
      <c r="Y167" s="541" t="str">
        <f t="array" ref="Y167">IFERROR(IF(INDEX('Outcome Indicators - Section C'!H$30:H$121,MATCH('Print View'!$A167&amp;'Print View'!$V$81,'Outcome Indicators - Section C'!$A$30:$A$121&amp;'Outcome Indicators - Section C'!$C$30:$C$121,0))&lt;&gt;"",INDEX('Outcome Indicators - Section C'!H$30:H$121,MATCH('Print View'!$A167&amp;'Print View'!$V$81,'Outcome Indicators - Section C'!$A$30:$A$121&amp;'Outcome Indicators - Section C'!$C$30:$C$121,0)),""),"")</f>
        <v/>
      </c>
      <c r="Z167" s="311" t="str">
        <f t="array" ref="Z167">IFERROR(IF(INDEX('Outcome Indicators - Section C'!D$30:D$121,MATCH('Print View'!$A167&amp;'Print View'!$Z$81,'Outcome Indicators - Section C'!$A$30:$A$121&amp;'Outcome Indicators - Section C'!$C$30:$C$121,0))&lt;&gt;"",INDEX('Outcome Indicators - Section C'!D$30:D$121,MATCH('Print View'!$A167&amp;'Print View'!$Z$81,'Outcome Indicators - Section C'!$A$30:$A$121&amp;'Outcome Indicators - Section C'!$C$30:$C$121,0)),""),"")</f>
        <v/>
      </c>
      <c r="AA167" s="543" t="str">
        <f t="array" ref="AA167">IFERROR(IF(INDEX('Outcome Indicators - Section C'!F$30:F$121,MATCH('Print View'!$A167&amp;'Print View'!$Z$81,'Outcome Indicators - Section C'!$A$30:$A$121&amp;'Outcome Indicators - Section C'!$C$30:$C$121,0))&lt;&gt;"",INDEX('Outcome Indicators - Section C'!F$30:F$121,MATCH('Print View'!$A167&amp;'Print View'!$Z$81,'Outcome Indicators - Section C'!$A$30:$A$121&amp;'Outcome Indicators - Section C'!$C$30:$C$121,0)),""),"")</f>
        <v/>
      </c>
      <c r="AB167" s="545" t="str">
        <f t="array" ref="AB167">IFERROR(IF(INDEX('Outcome Indicators - Section C'!G$30:G$121,MATCH('Print View'!$A167&amp;'Print View'!$Z$81,'Outcome Indicators - Section C'!$A$30:$A$121&amp;'Outcome Indicators - Section C'!$C$30:$C$121,0))&lt;&gt;"",INDEX('Outcome Indicators - Section C'!G$30:G$121,MATCH('Print View'!$A167&amp;'Print View'!$Z$81,'Outcome Indicators - Section C'!$A$30:$A$121&amp;'Outcome Indicators - Section C'!$C$30:$C$121,0)),""),"")</f>
        <v/>
      </c>
      <c r="AC167" s="541" t="str">
        <f t="array" ref="AC167">IFERROR(IF(INDEX('Outcome Indicators - Section C'!H$30:H$121,MATCH('Print View'!$A167&amp;'Print View'!$Z$81,'Outcome Indicators - Section C'!$A$30:$A$121&amp;'Outcome Indicators - Section C'!$C$30:$C$121,0))&lt;&gt;"",INDEX('Outcome Indicators - Section C'!H$30:H$121,MATCH('Print View'!$A167&amp;'Print View'!$Z$81,'Outcome Indicators - Section C'!$A$30:$A$121&amp;'Outcome Indicators - Section C'!$C$30:$C$121,0)),""),"")</f>
        <v/>
      </c>
      <c r="AD167" s="278"/>
      <c r="AE167" s="260"/>
      <c r="AF167" s="260"/>
      <c r="AG167" s="260"/>
      <c r="AH167" s="260"/>
      <c r="AI167" s="260"/>
      <c r="AJ167" s="261"/>
    </row>
    <row r="168" spans="1:36" s="229" customFormat="1" ht="15.75" customHeight="1" x14ac:dyDescent="0.3">
      <c r="A168" s="560"/>
      <c r="B168" s="565"/>
      <c r="C168" s="565"/>
      <c r="D168" s="565"/>
      <c r="E168" s="565"/>
      <c r="F168" s="565"/>
      <c r="G168" s="565"/>
      <c r="H168" s="565"/>
      <c r="I168" s="567"/>
      <c r="J168" s="312" t="str">
        <f t="array" ref="J168">IFERROR(IF(INDEX('Outcome Indicators - Section C'!E$30:E$121,MATCH('Print View'!$A167&amp;'Print View'!$J$81,'Outcome Indicators - Section C'!$A$30:$A$121&amp;'Outcome Indicators - Section C'!$C$30:$C$121,0))&lt;&gt;"",INDEX('Outcome Indicators - Section C'!E$30:E$121,MATCH('Print View'!$A167&amp;'Print View'!$J$81,'Outcome Indicators - Section C'!$A$30:$A$121&amp;'Outcome Indicators - Section C'!$C$30:$C$121,0)),""),"")</f>
        <v/>
      </c>
      <c r="K168" s="568"/>
      <c r="L168" s="569"/>
      <c r="M168" s="570"/>
      <c r="N168" s="312" t="str">
        <f t="array" ref="N168">IFERROR(IF(INDEX('Outcome Indicators - Section C'!E$30:E$121,MATCH('Print View'!$A167&amp;'Print View'!$N$81,'Outcome Indicators - Section C'!$A$30:$A$121&amp;'Outcome Indicators - Section C'!$C$30:$C$121,0))&lt;&gt;"",INDEX('Outcome Indicators - Section C'!E$30:E$121,MATCH('Print View'!$A167&amp;'Print View'!$N$81,'Outcome Indicators - Section C'!$A$30:$A$121&amp;'Outcome Indicators - Section C'!$C$30:$C$121,0)),""),"")</f>
        <v/>
      </c>
      <c r="O168" s="568"/>
      <c r="P168" s="569"/>
      <c r="Q168" s="570"/>
      <c r="R168" s="312" t="str">
        <f t="array" ref="R168">IFERROR(IF(INDEX('Outcome Indicators - Section C'!E$30:E$121,MATCH('Print View'!$A167&amp;'Print View'!$R$81,'Outcome Indicators - Section C'!$A$30:$A$121&amp;'Outcome Indicators - Section C'!$C$30:$C$121,0))&lt;&gt;"",INDEX('Outcome Indicators - Section C'!E$30:E$121,MATCH('Print View'!$A167&amp;'Print View'!$R$81,'Outcome Indicators - Section C'!$A$30:$A$121&amp;'Outcome Indicators - Section C'!$C$30:$C$121,0)),""),"")</f>
        <v/>
      </c>
      <c r="S168" s="568"/>
      <c r="T168" s="569"/>
      <c r="U168" s="570"/>
      <c r="V168" s="312" t="str">
        <f t="array" ref="V168">IFERROR(IF(INDEX('Outcome Indicators - Section C'!E$30:E$121,MATCH('Print View'!$A167&amp;'Print View'!$V$81,'Outcome Indicators - Section C'!$A$30:$A$121&amp;'Outcome Indicators - Section C'!$C$30:$C$121,0))&lt;&gt;"",INDEX('Outcome Indicators - Section C'!E$30:E$121,MATCH('Print View'!$A167&amp;'Print View'!$V$81,'Outcome Indicators - Section C'!$A$30:$A$121&amp;'Outcome Indicators - Section C'!$C$30:$C$121,0)),""),"")</f>
        <v/>
      </c>
      <c r="W168" s="568"/>
      <c r="X168" s="569"/>
      <c r="Y168" s="570"/>
      <c r="Z168" s="312" t="str">
        <f t="array" ref="Z168">IFERROR(IF(INDEX('Outcome Indicators - Section C'!E$30:E$121,MATCH('Print View'!$A167&amp;'Print View'!$Z$81,'Outcome Indicators - Section C'!$A$30:$A$121&amp;'Outcome Indicators - Section C'!$C$30:$C$121,0))&lt;&gt;"",INDEX('Outcome Indicators - Section C'!E$30:E$121,MATCH('Print View'!$A167&amp;'Print View'!$Z$81,'Outcome Indicators - Section C'!$A$30:$A$121&amp;'Outcome Indicators - Section C'!$C$30:$C$121,0)),""),"")</f>
        <v/>
      </c>
      <c r="AA168" s="568"/>
      <c r="AB168" s="569"/>
      <c r="AC168" s="570"/>
      <c r="AD168" s="279"/>
      <c r="AE168" s="262"/>
      <c r="AF168" s="262"/>
      <c r="AG168" s="262"/>
      <c r="AH168" s="262"/>
      <c r="AI168" s="262"/>
      <c r="AJ168" s="263"/>
    </row>
    <row r="169" spans="1:36" s="229" customFormat="1" ht="28.8" x14ac:dyDescent="0.55000000000000004">
      <c r="A169" s="549">
        <v>25</v>
      </c>
      <c r="B169" s="572" t="str">
        <f>IFERROR(IF(INDEX('Outcome Indicators - Section C'!B$10:B$26,MATCH('Print View'!$A169,'Outcome Indicators - Section C'!$A$10:$A$26,0))&lt;&gt;"",INDEX('Outcome Indicators - Section C'!B$10:B$26,MATCH('Print View'!$A169,'Outcome Indicators - Section C'!$A$10:$A$26,0)),""),"")</f>
        <v/>
      </c>
      <c r="C169" s="572" t="str">
        <f>IFERROR(IF(INDEX('Outcome Indicators - Section C'!C$10:C$26,MATCH('Print View'!$A169,'Outcome Indicators - Section C'!$A$10:$A$26,0))&lt;&gt;"",INDEX('Outcome Indicators - Section C'!C$10:C$26,MATCH('Print View'!$A169,'Outcome Indicators - Section C'!$A$10:$A$26,0)),""),"")</f>
        <v/>
      </c>
      <c r="D169" s="572" t="str">
        <f>IFERROR(IF(INDEX('Outcome Indicators - Section C'!D$10:D$26,MATCH('Print View'!$A169,'Outcome Indicators - Section C'!$A$10:$A$26,0))&lt;&gt;"",INDEX('Outcome Indicators - Section C'!D$10:D$26,MATCH('Print View'!$A169,'Outcome Indicators - Section C'!$A$10:$A$26,0)),""),"")</f>
        <v/>
      </c>
      <c r="E169" s="572" t="str">
        <f>IFERROR(IF(INDEX('Outcome Indicators - Section C'!E$10:E$26,MATCH('Print View'!$A169,'Outcome Indicators - Section C'!$A$10:$A$26,0))&lt;&gt;"",INDEX('Outcome Indicators - Section C'!E$10:E$26,MATCH('Print View'!$A169,'Outcome Indicators - Section C'!$A$10:$A$26,0)),""),"")</f>
        <v/>
      </c>
      <c r="F169" s="572" t="str">
        <f>IFERROR(IF(INDEX('Outcome Indicators - Section C'!F$10:F$26,MATCH('Print View'!$A169,'Outcome Indicators - Section C'!$A$10:$A$26,0))&lt;&gt;"",INDEX('Outcome Indicators - Section C'!F$10:F$26,MATCH('Print View'!$A169,'Outcome Indicators - Section C'!$A$10:$A$26,0)),""),"")</f>
        <v/>
      </c>
      <c r="G169" s="572" t="str">
        <f>IFERROR(IF(INDEX('Outcome Indicators - Section C'!G$10:G$26,MATCH('Print View'!$A169,'Outcome Indicators - Section C'!$A$10:$A$26,0))&lt;&gt;"",INDEX('Outcome Indicators - Section C'!G$10:G$26,MATCH('Print View'!$A169,'Outcome Indicators - Section C'!$A$10:$A$26,0)),""),"")</f>
        <v/>
      </c>
      <c r="H169" s="550" t="str">
        <f>IFERROR(IF(INDEX('Outcome Indicators - Section C'!H$10:H$26,MATCH('Print View'!$A169,'Outcome Indicators - Section C'!$A$10:$A$26,0))&lt;&gt;"",INDEX('Outcome Indicators - Section C'!H$10:H$26,MATCH('Print View'!$A169,'Outcome Indicators - Section C'!$A$10:$A$26,0)),""),"")</f>
        <v/>
      </c>
      <c r="I169" s="558" t="str">
        <f>IFERROR(IF(INDEX('Outcome Indicators - Section C'!A$10:A$26,MATCH('Print View'!$A169,'Outcome Indicators - Section C'!$A$10:$A$26,0))&lt;&gt;"",INDEX('Outcome Indicators - Section C'!A$10:A$26,MATCH('Print View'!$A169,'Outcome Indicators - Section C'!$A$10:$A$26,0)),""),"")</f>
        <v/>
      </c>
      <c r="J169" s="284" t="str">
        <f t="array" ref="J169">IFERROR(IF(INDEX('Outcome Indicators - Section C'!D$30:D$121,MATCH('Print View'!$A169&amp;'Print View'!$J$81,'Outcome Indicators - Section C'!$A$30:$A$121&amp;'Outcome Indicators - Section C'!$C$30:$C$121,0))&lt;&gt;"",INDEX('Outcome Indicators - Section C'!D$30:D$121,MATCH('Print View'!$A169&amp;'Print View'!$J$81,'Outcome Indicators - Section C'!$A$30:$A$121&amp;'Outcome Indicators - Section C'!$C$30:$C$121,0)),""),"")</f>
        <v/>
      </c>
      <c r="K169" s="554" t="str">
        <f t="array" ref="K169">IFERROR(IF(INDEX('Outcome Indicators - Section C'!F$30:F$121,MATCH('Print View'!$A169&amp;'Print View'!$J$81,'Outcome Indicators - Section C'!$A$30:$A$121&amp;'Outcome Indicators - Section C'!$C$30:$C$121,0))&lt;&gt;"",INDEX('Outcome Indicators - Section C'!F$30:F$121,MATCH('Print View'!$A169&amp;'Print View'!$J$81,'Outcome Indicators - Section C'!$A$30:$A$121&amp;'Outcome Indicators - Section C'!$C$30:$C$121,0)),""),"")</f>
        <v/>
      </c>
      <c r="L169" s="556" t="str">
        <f t="array" ref="L169">IFERROR(IF(INDEX('Outcome Indicators - Section C'!G$30:G$121,MATCH('Print View'!$A169&amp;'Print View'!$J$81,'Outcome Indicators - Section C'!$A$30:$A$121&amp;'Outcome Indicators - Section C'!$C$30:$C$121,0))&lt;&gt;"",INDEX('Outcome Indicators - Section C'!G$30:G$121,MATCH('Print View'!$A169&amp;'Print View'!$J$81,'Outcome Indicators - Section C'!$A$30:$A$121&amp;'Outcome Indicators - Section C'!$C$30:$C$121,0)),""),"")</f>
        <v/>
      </c>
      <c r="M169" s="558" t="str">
        <f t="array" ref="M169">IFERROR(IF(INDEX('Outcome Indicators - Section C'!H$30:H$121,MATCH('Print View'!$A169&amp;'Print View'!$J$81,'Outcome Indicators - Section C'!$A$30:$A$121&amp;'Outcome Indicators - Section C'!$C$30:$C$121,0))&lt;&gt;"",INDEX('Outcome Indicators - Section C'!H$30:H$121,MATCH('Print View'!$A169&amp;'Print View'!$J$81,'Outcome Indicators - Section C'!$A$30:$A$121&amp;'Outcome Indicators - Section C'!$C$30:$C$121,0)),""),"")</f>
        <v/>
      </c>
      <c r="N169" s="284" t="str">
        <f t="array" ref="N169">IFERROR(IF(INDEX('Outcome Indicators - Section C'!D$30:D$121,MATCH('Print View'!$A169&amp;'Print View'!$N$81,'Outcome Indicators - Section C'!$A$30:$A$121&amp;'Outcome Indicators - Section C'!$C$30:$C$121,0))&lt;&gt;"",INDEX('Outcome Indicators - Section C'!D$30:D$121,MATCH('Print View'!$A169&amp;'Print View'!$N$81,'Outcome Indicators - Section C'!$A$30:$A$121&amp;'Outcome Indicators - Section C'!$C$30:$C$121,0)),""),"")</f>
        <v/>
      </c>
      <c r="O169" s="554" t="str">
        <f t="array" ref="O169">IFERROR(IF(INDEX('Outcome Indicators - Section C'!F$30:F$121,MATCH('Print View'!$A169&amp;'Print View'!$N$81,'Outcome Indicators - Section C'!$A$30:$A$121&amp;'Outcome Indicators - Section C'!$C$30:$C$121,0))&lt;&gt;"",INDEX('Outcome Indicators - Section C'!F$30:F$121,MATCH('Print View'!$A169&amp;'Print View'!$N$81,'Outcome Indicators - Section C'!$A$30:$A$121&amp;'Outcome Indicators - Section C'!$C$30:$C$121,0)),""),"")</f>
        <v/>
      </c>
      <c r="P169" s="556" t="str">
        <f t="array" ref="P169">IFERROR(IF(INDEX('Outcome Indicators - Section C'!G$30:G$121,MATCH('Print View'!$A169&amp;'Print View'!$N$81,'Outcome Indicators - Section C'!$A$30:$A$121&amp;'Outcome Indicators - Section C'!$C$30:$C$121,0))&lt;&gt;"",INDEX('Outcome Indicators - Section C'!G$30:G$121,MATCH('Print View'!$A169&amp;'Print View'!$N$81,'Outcome Indicators - Section C'!$A$30:$A$121&amp;'Outcome Indicators - Section C'!$C$30:$C$121,0)),""),"")</f>
        <v/>
      </c>
      <c r="Q169" s="558" t="str">
        <f t="array" ref="Q169">IFERROR(IF(INDEX('Outcome Indicators - Section C'!H$30:H$121,MATCH('Print View'!$A169&amp;'Print View'!$N$81,'Outcome Indicators - Section C'!$A$30:$A$121&amp;'Outcome Indicators - Section C'!$C$30:$C$121,0))&lt;&gt;"",INDEX('Outcome Indicators - Section C'!H$30:H$121,MATCH('Print View'!$A169&amp;'Print View'!$N$81,'Outcome Indicators - Section C'!$A$30:$A$121&amp;'Outcome Indicators - Section C'!$C$30:$C$121,0)),""),"")</f>
        <v/>
      </c>
      <c r="R169" s="284" t="str">
        <f t="array" ref="R169">IFERROR(IF(INDEX('Outcome Indicators - Section C'!D$30:D$121,MATCH('Print View'!$A169&amp;'Print View'!$R$81,'Outcome Indicators - Section C'!$A$30:$A$121&amp;'Outcome Indicators - Section C'!$C$30:$C$121,0))&lt;&gt;"",INDEX('Outcome Indicators - Section C'!D$30:D$121,MATCH('Print View'!$A169&amp;'Print View'!$R$81,'Outcome Indicators - Section C'!$A$30:$A$121&amp;'Outcome Indicators - Section C'!$C$30:$C$121,0)),""),"")</f>
        <v/>
      </c>
      <c r="S169" s="554" t="str">
        <f t="array" ref="S169">IFERROR(IF(INDEX('Outcome Indicators - Section C'!F$30:F$121,MATCH('Print View'!$A169&amp;'Print View'!$R$81,'Outcome Indicators - Section C'!$A$30:$A$121&amp;'Outcome Indicators - Section C'!$C$30:$C$121,0))&lt;&gt;"",INDEX('Outcome Indicators - Section C'!F$30:F$121,MATCH('Print View'!$A169&amp;'Print View'!$R$81,'Outcome Indicators - Section C'!$A$30:$A$121&amp;'Outcome Indicators - Section C'!$C$30:$C$121,0)),""),"")</f>
        <v/>
      </c>
      <c r="T169" s="556" t="str">
        <f t="array" ref="T169">IFERROR(IF(INDEX('Outcome Indicators - Section C'!G$30:G$121,MATCH('Print View'!$A169&amp;'Print View'!$R$81,'Outcome Indicators - Section C'!$A$30:$A$121&amp;'Outcome Indicators - Section C'!$C$30:$C$121,0))&lt;&gt;"",INDEX('Outcome Indicators - Section C'!G$30:G$121,MATCH('Print View'!$A169&amp;'Print View'!$R$81,'Outcome Indicators - Section C'!$A$30:$A$121&amp;'Outcome Indicators - Section C'!$C$30:$C$121,0)),""),"")</f>
        <v/>
      </c>
      <c r="U169" s="558" t="str">
        <f t="array" ref="U169">IFERROR(IF(INDEX('Outcome Indicators - Section C'!H$30:H$121,MATCH('Print View'!$A169&amp;'Print View'!$R$81,'Outcome Indicators - Section C'!$A$30:$A$121&amp;'Outcome Indicators - Section C'!$C$30:$C$121,0))&lt;&gt;"",INDEX('Outcome Indicators - Section C'!H$30:H$121,MATCH('Print View'!$A169&amp;'Print View'!$R$81,'Outcome Indicators - Section C'!$A$30:$A$121&amp;'Outcome Indicators - Section C'!$C$30:$C$121,0)),""),"")</f>
        <v/>
      </c>
      <c r="V169" s="284" t="str">
        <f t="array" ref="V169">IFERROR(IF(INDEX('Outcome Indicators - Section C'!D$30:D$121,MATCH('Print View'!$A169&amp;'Print View'!$V$81,'Outcome Indicators - Section C'!$A$30:$A$121&amp;'Outcome Indicators - Section C'!$C$30:$C$121,0))&lt;&gt;"",INDEX('Outcome Indicators - Section C'!D$30:D$121,MATCH('Print View'!$A169&amp;'Print View'!$V$81,'Outcome Indicators - Section C'!$A$30:$A$121&amp;'Outcome Indicators - Section C'!$C$30:$C$121,0)),""),"")</f>
        <v/>
      </c>
      <c r="W169" s="554" t="str">
        <f t="array" ref="W169">IFERROR(IF(INDEX('Outcome Indicators - Section C'!F$30:F$121,MATCH('Print View'!$A169&amp;'Print View'!$V$81,'Outcome Indicators - Section C'!$A$30:$A$121&amp;'Outcome Indicators - Section C'!$C$30:$C$121,0))&lt;&gt;"",INDEX('Outcome Indicators - Section C'!F$30:F$121,MATCH('Print View'!$A169&amp;'Print View'!$V$81,'Outcome Indicators - Section C'!$A$30:$A$121&amp;'Outcome Indicators - Section C'!$C$30:$C$121,0)),""),"")</f>
        <v/>
      </c>
      <c r="X169" s="556" t="str">
        <f t="array" ref="X169">IFERROR(IF(INDEX('Outcome Indicators - Section C'!G$30:G$121,MATCH('Print View'!$A169&amp;'Print View'!$V$81,'Outcome Indicators - Section C'!$A$30:$A$121&amp;'Outcome Indicators - Section C'!$C$30:$C$121,0))&lt;&gt;"",INDEX('Outcome Indicators - Section C'!G$30:G$121,MATCH('Print View'!$A169&amp;'Print View'!$V$81,'Outcome Indicators - Section C'!$A$30:$A$121&amp;'Outcome Indicators - Section C'!$C$30:$C$121,0)),""),"")</f>
        <v/>
      </c>
      <c r="Y169" s="558" t="str">
        <f t="array" ref="Y169">IFERROR(IF(INDEX('Outcome Indicators - Section C'!H$30:H$121,MATCH('Print View'!$A169&amp;'Print View'!$V$81,'Outcome Indicators - Section C'!$A$30:$A$121&amp;'Outcome Indicators - Section C'!$C$30:$C$121,0))&lt;&gt;"",INDEX('Outcome Indicators - Section C'!H$30:H$121,MATCH('Print View'!$A169&amp;'Print View'!$V$81,'Outcome Indicators - Section C'!$A$30:$A$121&amp;'Outcome Indicators - Section C'!$C$30:$C$121,0)),""),"")</f>
        <v/>
      </c>
      <c r="Z169" s="284" t="str">
        <f t="array" ref="Z169">IFERROR(IF(INDEX('Outcome Indicators - Section C'!D$30:D$121,MATCH('Print View'!$A169&amp;'Print View'!$Z$81,'Outcome Indicators - Section C'!$A$30:$A$121&amp;'Outcome Indicators - Section C'!$C$30:$C$121,0))&lt;&gt;"",INDEX('Outcome Indicators - Section C'!D$30:D$121,MATCH('Print View'!$A169&amp;'Print View'!$Z$81,'Outcome Indicators - Section C'!$A$30:$A$121&amp;'Outcome Indicators - Section C'!$C$30:$C$121,0)),""),"")</f>
        <v/>
      </c>
      <c r="AA169" s="554" t="str">
        <f t="array" ref="AA169">IFERROR(IF(INDEX('Outcome Indicators - Section C'!F$30:F$121,MATCH('Print View'!$A169&amp;'Print View'!$Z$81,'Outcome Indicators - Section C'!$A$30:$A$121&amp;'Outcome Indicators - Section C'!$C$30:$C$121,0))&lt;&gt;"",INDEX('Outcome Indicators - Section C'!F$30:F$121,MATCH('Print View'!$A169&amp;'Print View'!$Z$81,'Outcome Indicators - Section C'!$A$30:$A$121&amp;'Outcome Indicators - Section C'!$C$30:$C$121,0)),""),"")</f>
        <v/>
      </c>
      <c r="AB169" s="556" t="str">
        <f t="array" ref="AB169">IFERROR(IF(INDEX('Outcome Indicators - Section C'!G$30:G$121,MATCH('Print View'!$A169&amp;'Print View'!$Z$81,'Outcome Indicators - Section C'!$A$30:$A$121&amp;'Outcome Indicators - Section C'!$C$30:$C$121,0))&lt;&gt;"",INDEX('Outcome Indicators - Section C'!G$30:G$121,MATCH('Print View'!$A169&amp;'Print View'!$Z$81,'Outcome Indicators - Section C'!$A$30:$A$121&amp;'Outcome Indicators - Section C'!$C$30:$C$121,0)),""),"")</f>
        <v/>
      </c>
      <c r="AC169" s="558" t="str">
        <f t="array" ref="AC169">IFERROR(IF(INDEX('Outcome Indicators - Section C'!H$30:H$121,MATCH('Print View'!$A169&amp;'Print View'!$Z$81,'Outcome Indicators - Section C'!$A$30:$A$121&amp;'Outcome Indicators - Section C'!$C$30:$C$121,0))&lt;&gt;"",INDEX('Outcome Indicators - Section C'!H$30:H$121,MATCH('Print View'!$A169&amp;'Print View'!$Z$81,'Outcome Indicators - Section C'!$A$30:$A$121&amp;'Outcome Indicators - Section C'!$C$30:$C$121,0)),""),"")</f>
        <v/>
      </c>
      <c r="AD169" s="276"/>
      <c r="AE169" s="256"/>
      <c r="AF169" s="256"/>
      <c r="AG169" s="256"/>
      <c r="AH169" s="256"/>
      <c r="AI169" s="267"/>
      <c r="AJ169" s="571"/>
    </row>
    <row r="170" spans="1:36" s="229" customFormat="1" ht="15.75" customHeight="1" x14ac:dyDescent="0.3">
      <c r="A170" s="549"/>
      <c r="B170" s="573"/>
      <c r="C170" s="573"/>
      <c r="D170" s="573"/>
      <c r="E170" s="573"/>
      <c r="F170" s="573"/>
      <c r="G170" s="573"/>
      <c r="H170" s="551"/>
      <c r="I170" s="559"/>
      <c r="J170" s="285" t="str">
        <f t="array" ref="J170">IFERROR(IF(INDEX('Outcome Indicators - Section C'!E$30:E$121,MATCH('Print View'!$A169&amp;'Print View'!$J$81,'Outcome Indicators - Section C'!$A$30:$A$121&amp;'Outcome Indicators - Section C'!$C$30:$C$121,0))&lt;&gt;"",INDEX('Outcome Indicators - Section C'!E$30:E$121,MATCH('Print View'!$A169&amp;'Print View'!$J$81,'Outcome Indicators - Section C'!$A$30:$A$121&amp;'Outcome Indicators - Section C'!$C$30:$C$121,0)),""),"")</f>
        <v/>
      </c>
      <c r="K170" s="555"/>
      <c r="L170" s="557"/>
      <c r="M170" s="559"/>
      <c r="N170" s="285" t="str">
        <f t="array" ref="N170">IFERROR(IF(INDEX('Outcome Indicators - Section C'!E$30:E$121,MATCH('Print View'!$A169&amp;'Print View'!$N$81,'Outcome Indicators - Section C'!$A$30:$A$121&amp;'Outcome Indicators - Section C'!$C$30:$C$121,0))&lt;&gt;"",INDEX('Outcome Indicators - Section C'!E$30:E$121,MATCH('Print View'!$A169&amp;'Print View'!$N$81,'Outcome Indicators - Section C'!$A$30:$A$121&amp;'Outcome Indicators - Section C'!$C$30:$C$121,0)),""),"")</f>
        <v/>
      </c>
      <c r="O170" s="555"/>
      <c r="P170" s="557"/>
      <c r="Q170" s="559"/>
      <c r="R170" s="285" t="str">
        <f t="array" ref="R170">IFERROR(IF(INDEX('Outcome Indicators - Section C'!E$30:E$121,MATCH('Print View'!$A169&amp;'Print View'!$R$81,'Outcome Indicators - Section C'!$A$30:$A$121&amp;'Outcome Indicators - Section C'!$C$30:$C$121,0))&lt;&gt;"",INDEX('Outcome Indicators - Section C'!E$30:E$121,MATCH('Print View'!$A169&amp;'Print View'!$R$81,'Outcome Indicators - Section C'!$A$30:$A$121&amp;'Outcome Indicators - Section C'!$C$30:$C$121,0)),""),"")</f>
        <v/>
      </c>
      <c r="S170" s="555"/>
      <c r="T170" s="557"/>
      <c r="U170" s="559"/>
      <c r="V170" s="285" t="str">
        <f t="array" ref="V170">IFERROR(IF(INDEX('Outcome Indicators - Section C'!E$30:E$121,MATCH('Print View'!$A169&amp;'Print View'!$V$81,'Outcome Indicators - Section C'!$A$30:$A$121&amp;'Outcome Indicators - Section C'!$C$30:$C$121,0))&lt;&gt;"",INDEX('Outcome Indicators - Section C'!E$30:E$121,MATCH('Print View'!$A169&amp;'Print View'!$V$81,'Outcome Indicators - Section C'!$A$30:$A$121&amp;'Outcome Indicators - Section C'!$C$30:$C$121,0)),""),"")</f>
        <v/>
      </c>
      <c r="W170" s="555"/>
      <c r="X170" s="557"/>
      <c r="Y170" s="559"/>
      <c r="Z170" s="285" t="str">
        <f t="array" ref="Z170">IFERROR(IF(INDEX('Outcome Indicators - Section C'!E$30:E$121,MATCH('Print View'!$A169&amp;'Print View'!$Z$81,'Outcome Indicators - Section C'!$A$30:$A$121&amp;'Outcome Indicators - Section C'!$C$30:$C$121,0))&lt;&gt;"",INDEX('Outcome Indicators - Section C'!E$30:E$121,MATCH('Print View'!$A169&amp;'Print View'!$Z$81,'Outcome Indicators - Section C'!$A$30:$A$121&amp;'Outcome Indicators - Section C'!$C$30:$C$121,0)),""),"")</f>
        <v/>
      </c>
      <c r="AA170" s="555"/>
      <c r="AB170" s="557"/>
      <c r="AC170" s="559"/>
      <c r="AD170" s="277"/>
      <c r="AE170" s="258"/>
      <c r="AF170" s="258"/>
      <c r="AG170" s="258"/>
      <c r="AH170" s="258"/>
      <c r="AI170" s="267"/>
      <c r="AJ170" s="571"/>
    </row>
    <row r="171" spans="1:36" s="229" customFormat="1" ht="28.8" x14ac:dyDescent="0.55000000000000004">
      <c r="A171" s="560">
        <v>26</v>
      </c>
      <c r="B171" s="564" t="str">
        <f>IFERROR(IF(INDEX('Outcome Indicators - Section C'!B$10:B$26,MATCH('Print View'!$A171,'Outcome Indicators - Section C'!$A$10:$A$26,0))&lt;&gt;"",INDEX('Outcome Indicators - Section C'!B$10:B$26,MATCH('Print View'!$A171,'Outcome Indicators - Section C'!$A$10:$A$26,0)),""),"")</f>
        <v/>
      </c>
      <c r="C171" s="564" t="str">
        <f>IFERROR(IF(INDEX('Outcome Indicators - Section C'!C$10:C$26,MATCH('Print View'!$A171,'Outcome Indicators - Section C'!$A$10:$A$26,0))&lt;&gt;"",INDEX('Outcome Indicators - Section C'!C$10:C$26,MATCH('Print View'!$A171,'Outcome Indicators - Section C'!$A$10:$A$26,0)),""),"")</f>
        <v/>
      </c>
      <c r="D171" s="564" t="str">
        <f>IFERROR(IF(INDEX('Outcome Indicators - Section C'!D$10:D$26,MATCH('Print View'!$A171,'Outcome Indicators - Section C'!$A$10:$A$26,0))&lt;&gt;"",INDEX('Outcome Indicators - Section C'!D$10:D$26,MATCH('Print View'!$A171,'Outcome Indicators - Section C'!$A$10:$A$26,0)),""),"")</f>
        <v/>
      </c>
      <c r="E171" s="564" t="str">
        <f>IFERROR(IF(INDEX('Outcome Indicators - Section C'!E$10:E$26,MATCH('Print View'!$A171,'Outcome Indicators - Section C'!$A$10:$A$26,0))&lt;&gt;"",INDEX('Outcome Indicators - Section C'!E$10:E$26,MATCH('Print View'!$A171,'Outcome Indicators - Section C'!$A$10:$A$26,0)),""),"")</f>
        <v/>
      </c>
      <c r="F171" s="564" t="str">
        <f>IFERROR(IF(INDEX('Outcome Indicators - Section C'!F$10:F$26,MATCH('Print View'!$A171,'Outcome Indicators - Section C'!$A$10:$A$26,0))&lt;&gt;"",INDEX('Outcome Indicators - Section C'!F$10:F$26,MATCH('Print View'!$A171,'Outcome Indicators - Section C'!$A$10:$A$26,0)),""),"")</f>
        <v/>
      </c>
      <c r="G171" s="564" t="str">
        <f>IFERROR(IF(INDEX('Outcome Indicators - Section C'!G$10:G$26,MATCH('Print View'!$A171,'Outcome Indicators - Section C'!$A$10:$A$26,0))&lt;&gt;"",INDEX('Outcome Indicators - Section C'!G$10:G$26,MATCH('Print View'!$A171,'Outcome Indicators - Section C'!$A$10:$A$26,0)),""),"")</f>
        <v/>
      </c>
      <c r="H171" s="564" t="str">
        <f>IFERROR(IF(INDEX('Outcome Indicators - Section C'!H$10:H$26,MATCH('Print View'!$A171,'Outcome Indicators - Section C'!$A$10:$A$26,0))&lt;&gt;"",INDEX('Outcome Indicators - Section C'!H$10:H$26,MATCH('Print View'!$A171,'Outcome Indicators - Section C'!$A$10:$A$26,0)),""),"")</f>
        <v/>
      </c>
      <c r="I171" s="566" t="str">
        <f>IFERROR(IF(INDEX('Outcome Indicators - Section C'!A$10:A$26,MATCH('Print View'!$A171,'Outcome Indicators - Section C'!$A$10:$A$26,0))&lt;&gt;"",INDEX('Outcome Indicators - Section C'!A$10:A$26,MATCH('Print View'!$A171,'Outcome Indicators - Section C'!$A$10:$A$26,0)),""),"")</f>
        <v/>
      </c>
      <c r="J171" s="311" t="str">
        <f t="array" ref="J171">IFERROR(IF(INDEX('Outcome Indicators - Section C'!D$30:D$121,MATCH('Print View'!$A171&amp;'Print View'!$J$81,'Outcome Indicators - Section C'!$A$30:$A$121&amp;'Outcome Indicators - Section C'!$C$30:$C$121,0))&lt;&gt;"",INDEX('Outcome Indicators - Section C'!D$30:D$121,MATCH('Print View'!$A171&amp;'Print View'!$J$81,'Outcome Indicators - Section C'!$A$30:$A$121&amp;'Outcome Indicators - Section C'!$C$30:$C$121,0)),""),"")</f>
        <v/>
      </c>
      <c r="K171" s="543" t="str">
        <f t="array" ref="K171">IFERROR(IF(INDEX('Outcome Indicators - Section C'!F$30:F$121,MATCH('Print View'!$A171&amp;'Print View'!$J$81,'Outcome Indicators - Section C'!$A$30:$A$121&amp;'Outcome Indicators - Section C'!$C$30:$C$121,0))&lt;&gt;"",INDEX('Outcome Indicators - Section C'!F$30:F$121,MATCH('Print View'!$A171&amp;'Print View'!$J$81,'Outcome Indicators - Section C'!$A$30:$A$121&amp;'Outcome Indicators - Section C'!$C$30:$C$121,0)),""),"")</f>
        <v/>
      </c>
      <c r="L171" s="545" t="str">
        <f t="array" ref="L171">IFERROR(IF(INDEX('Outcome Indicators - Section C'!G$30:G$121,MATCH('Print View'!$A171&amp;'Print View'!$J$81,'Outcome Indicators - Section C'!$A$30:$A$121&amp;'Outcome Indicators - Section C'!$C$30:$C$121,0))&lt;&gt;"",INDEX('Outcome Indicators - Section C'!G$30:G$121,MATCH('Print View'!$A171&amp;'Print View'!$J$81,'Outcome Indicators - Section C'!$A$30:$A$121&amp;'Outcome Indicators - Section C'!$C$30:$C$121,0)),""),"")</f>
        <v/>
      </c>
      <c r="M171" s="541" t="str">
        <f t="array" ref="M171">IFERROR(IF(INDEX('Outcome Indicators - Section C'!H$30:H$121,MATCH('Print View'!$A171&amp;'Print View'!$J$81,'Outcome Indicators - Section C'!$A$30:$A$121&amp;'Outcome Indicators - Section C'!$C$30:$C$121,0))&lt;&gt;"",INDEX('Outcome Indicators - Section C'!H$30:H$121,MATCH('Print View'!$A171&amp;'Print View'!$J$81,'Outcome Indicators - Section C'!$A$30:$A$121&amp;'Outcome Indicators - Section C'!$C$30:$C$121,0)),""),"")</f>
        <v/>
      </c>
      <c r="N171" s="311" t="str">
        <f t="array" ref="N171">IFERROR(IF(INDEX('Outcome Indicators - Section C'!D$30:D$121,MATCH('Print View'!$A171&amp;'Print View'!$N$81,'Outcome Indicators - Section C'!$A$30:$A$121&amp;'Outcome Indicators - Section C'!$C$30:$C$121,0))&lt;&gt;"",INDEX('Outcome Indicators - Section C'!D$30:D$121,MATCH('Print View'!$A171&amp;'Print View'!$N$81,'Outcome Indicators - Section C'!$A$30:$A$121&amp;'Outcome Indicators - Section C'!$C$30:$C$121,0)),""),"")</f>
        <v/>
      </c>
      <c r="O171" s="543" t="str">
        <f t="array" ref="O171">IFERROR(IF(INDEX('Outcome Indicators - Section C'!F$30:F$121,MATCH('Print View'!$A171&amp;'Print View'!$N$81,'Outcome Indicators - Section C'!$A$30:$A$121&amp;'Outcome Indicators - Section C'!$C$30:$C$121,0))&lt;&gt;"",INDEX('Outcome Indicators - Section C'!F$30:F$121,MATCH('Print View'!$A171&amp;'Print View'!$N$81,'Outcome Indicators - Section C'!$A$30:$A$121&amp;'Outcome Indicators - Section C'!$C$30:$C$121,0)),""),"")</f>
        <v/>
      </c>
      <c r="P171" s="545" t="str">
        <f t="array" ref="P171">IFERROR(IF(INDEX('Outcome Indicators - Section C'!G$30:G$121,MATCH('Print View'!$A171&amp;'Print View'!$N$81,'Outcome Indicators - Section C'!$A$30:$A$121&amp;'Outcome Indicators - Section C'!$C$30:$C$121,0))&lt;&gt;"",INDEX('Outcome Indicators - Section C'!G$30:G$121,MATCH('Print View'!$A171&amp;'Print View'!$N$81,'Outcome Indicators - Section C'!$A$30:$A$121&amp;'Outcome Indicators - Section C'!$C$30:$C$121,0)),""),"")</f>
        <v/>
      </c>
      <c r="Q171" s="541" t="str">
        <f t="array" ref="Q171">IFERROR(IF(INDEX('Outcome Indicators - Section C'!H$30:H$121,MATCH('Print View'!$A171&amp;'Print View'!$N$81,'Outcome Indicators - Section C'!$A$30:$A$121&amp;'Outcome Indicators - Section C'!$C$30:$C$121,0))&lt;&gt;"",INDEX('Outcome Indicators - Section C'!H$30:H$121,MATCH('Print View'!$A171&amp;'Print View'!$N$81,'Outcome Indicators - Section C'!$A$30:$A$121&amp;'Outcome Indicators - Section C'!$C$30:$C$121,0)),""),"")</f>
        <v/>
      </c>
      <c r="R171" s="311" t="str">
        <f t="array" ref="R171">IFERROR(IF(INDEX('Outcome Indicators - Section C'!D$30:D$121,MATCH('Print View'!$A171&amp;'Print View'!$R$81,'Outcome Indicators - Section C'!$A$30:$A$121&amp;'Outcome Indicators - Section C'!$C$30:$C$121,0))&lt;&gt;"",INDEX('Outcome Indicators - Section C'!D$30:D$121,MATCH('Print View'!$A171&amp;'Print View'!$R$81,'Outcome Indicators - Section C'!$A$30:$A$121&amp;'Outcome Indicators - Section C'!$C$30:$C$121,0)),""),"")</f>
        <v/>
      </c>
      <c r="S171" s="543" t="str">
        <f t="array" ref="S171">IFERROR(IF(INDEX('Outcome Indicators - Section C'!F$30:F$121,MATCH('Print View'!$A171&amp;'Print View'!$R$81,'Outcome Indicators - Section C'!$A$30:$A$121&amp;'Outcome Indicators - Section C'!$C$30:$C$121,0))&lt;&gt;"",INDEX('Outcome Indicators - Section C'!F$30:F$121,MATCH('Print View'!$A171&amp;'Print View'!$R$81,'Outcome Indicators - Section C'!$A$30:$A$121&amp;'Outcome Indicators - Section C'!$C$30:$C$121,0)),""),"")</f>
        <v/>
      </c>
      <c r="T171" s="545" t="str">
        <f t="array" ref="T171">IFERROR(IF(INDEX('Outcome Indicators - Section C'!G$30:G$121,MATCH('Print View'!$A171&amp;'Print View'!$R$81,'Outcome Indicators - Section C'!$A$30:$A$121&amp;'Outcome Indicators - Section C'!$C$30:$C$121,0))&lt;&gt;"",INDEX('Outcome Indicators - Section C'!G$30:G$121,MATCH('Print View'!$A171&amp;'Print View'!$R$81,'Outcome Indicators - Section C'!$A$30:$A$121&amp;'Outcome Indicators - Section C'!$C$30:$C$121,0)),""),"")</f>
        <v/>
      </c>
      <c r="U171" s="541" t="str">
        <f t="array" ref="U171">IFERROR(IF(INDEX('Outcome Indicators - Section C'!H$30:H$121,MATCH('Print View'!$A171&amp;'Print View'!$R$81,'Outcome Indicators - Section C'!$A$30:$A$121&amp;'Outcome Indicators - Section C'!$C$30:$C$121,0))&lt;&gt;"",INDEX('Outcome Indicators - Section C'!H$30:H$121,MATCH('Print View'!$A171&amp;'Print View'!$R$81,'Outcome Indicators - Section C'!$A$30:$A$121&amp;'Outcome Indicators - Section C'!$C$30:$C$121,0)),""),"")</f>
        <v/>
      </c>
      <c r="V171" s="311" t="str">
        <f t="array" ref="V171">IFERROR(IF(INDEX('Outcome Indicators - Section C'!D$30:D$121,MATCH('Print View'!$A171&amp;'Print View'!$V$81,'Outcome Indicators - Section C'!$A$30:$A$121&amp;'Outcome Indicators - Section C'!$C$30:$C$121,0))&lt;&gt;"",INDEX('Outcome Indicators - Section C'!D$30:D$121,MATCH('Print View'!$A171&amp;'Print View'!$V$81,'Outcome Indicators - Section C'!$A$30:$A$121&amp;'Outcome Indicators - Section C'!$C$30:$C$121,0)),""),"")</f>
        <v/>
      </c>
      <c r="W171" s="543" t="str">
        <f t="array" ref="W171">IFERROR(IF(INDEX('Outcome Indicators - Section C'!F$30:F$121,MATCH('Print View'!$A171&amp;'Print View'!$V$81,'Outcome Indicators - Section C'!$A$30:$A$121&amp;'Outcome Indicators - Section C'!$C$30:$C$121,0))&lt;&gt;"",INDEX('Outcome Indicators - Section C'!F$30:F$121,MATCH('Print View'!$A171&amp;'Print View'!$V$81,'Outcome Indicators - Section C'!$A$30:$A$121&amp;'Outcome Indicators - Section C'!$C$30:$C$121,0)),""),"")</f>
        <v/>
      </c>
      <c r="X171" s="545" t="str">
        <f t="array" ref="X171">IFERROR(IF(INDEX('Outcome Indicators - Section C'!G$30:G$121,MATCH('Print View'!$A171&amp;'Print View'!$V$81,'Outcome Indicators - Section C'!$A$30:$A$121&amp;'Outcome Indicators - Section C'!$C$30:$C$121,0))&lt;&gt;"",INDEX('Outcome Indicators - Section C'!G$30:G$121,MATCH('Print View'!$A171&amp;'Print View'!$V$81,'Outcome Indicators - Section C'!$A$30:$A$121&amp;'Outcome Indicators - Section C'!$C$30:$C$121,0)),""),"")</f>
        <v/>
      </c>
      <c r="Y171" s="541" t="str">
        <f t="array" ref="Y171">IFERROR(IF(INDEX('Outcome Indicators - Section C'!H$30:H$121,MATCH('Print View'!$A171&amp;'Print View'!$V$81,'Outcome Indicators - Section C'!$A$30:$A$121&amp;'Outcome Indicators - Section C'!$C$30:$C$121,0))&lt;&gt;"",INDEX('Outcome Indicators - Section C'!H$30:H$121,MATCH('Print View'!$A171&amp;'Print View'!$V$81,'Outcome Indicators - Section C'!$A$30:$A$121&amp;'Outcome Indicators - Section C'!$C$30:$C$121,0)),""),"")</f>
        <v/>
      </c>
      <c r="Z171" s="311" t="str">
        <f t="array" ref="Z171">IFERROR(IF(INDEX('Outcome Indicators - Section C'!D$30:D$121,MATCH('Print View'!$A171&amp;'Print View'!$Z$81,'Outcome Indicators - Section C'!$A$30:$A$121&amp;'Outcome Indicators - Section C'!$C$30:$C$121,0))&lt;&gt;"",INDEX('Outcome Indicators - Section C'!D$30:D$121,MATCH('Print View'!$A171&amp;'Print View'!$Z$81,'Outcome Indicators - Section C'!$A$30:$A$121&amp;'Outcome Indicators - Section C'!$C$30:$C$121,0)),""),"")</f>
        <v/>
      </c>
      <c r="AA171" s="543" t="str">
        <f t="array" ref="AA171">IFERROR(IF(INDEX('Outcome Indicators - Section C'!F$30:F$121,MATCH('Print View'!$A171&amp;'Print View'!$Z$81,'Outcome Indicators - Section C'!$A$30:$A$121&amp;'Outcome Indicators - Section C'!$C$30:$C$121,0))&lt;&gt;"",INDEX('Outcome Indicators - Section C'!F$30:F$121,MATCH('Print View'!$A171&amp;'Print View'!$Z$81,'Outcome Indicators - Section C'!$A$30:$A$121&amp;'Outcome Indicators - Section C'!$C$30:$C$121,0)),""),"")</f>
        <v/>
      </c>
      <c r="AB171" s="545" t="str">
        <f t="array" ref="AB171">IFERROR(IF(INDEX('Outcome Indicators - Section C'!G$30:G$121,MATCH('Print View'!$A171&amp;'Print View'!$Z$81,'Outcome Indicators - Section C'!$A$30:$A$121&amp;'Outcome Indicators - Section C'!$C$30:$C$121,0))&lt;&gt;"",INDEX('Outcome Indicators - Section C'!G$30:G$121,MATCH('Print View'!$A171&amp;'Print View'!$Z$81,'Outcome Indicators - Section C'!$A$30:$A$121&amp;'Outcome Indicators - Section C'!$C$30:$C$121,0)),""),"")</f>
        <v/>
      </c>
      <c r="AC171" s="541" t="str">
        <f t="array" ref="AC171">IFERROR(IF(INDEX('Outcome Indicators - Section C'!H$30:H$121,MATCH('Print View'!$A171&amp;'Print View'!$Z$81,'Outcome Indicators - Section C'!$A$30:$A$121&amp;'Outcome Indicators - Section C'!$C$30:$C$121,0))&lt;&gt;"",INDEX('Outcome Indicators - Section C'!H$30:H$121,MATCH('Print View'!$A171&amp;'Print View'!$Z$81,'Outcome Indicators - Section C'!$A$30:$A$121&amp;'Outcome Indicators - Section C'!$C$30:$C$121,0)),""),"")</f>
        <v/>
      </c>
      <c r="AD171" s="278"/>
      <c r="AE171" s="260"/>
      <c r="AF171" s="260"/>
      <c r="AG171" s="260"/>
      <c r="AH171" s="260"/>
      <c r="AI171" s="260"/>
      <c r="AJ171" s="261"/>
    </row>
    <row r="172" spans="1:36" s="229" customFormat="1" ht="15.75" customHeight="1" x14ac:dyDescent="0.3">
      <c r="A172" s="560"/>
      <c r="B172" s="565"/>
      <c r="C172" s="565"/>
      <c r="D172" s="565"/>
      <c r="E172" s="565"/>
      <c r="F172" s="565"/>
      <c r="G172" s="565"/>
      <c r="H172" s="565"/>
      <c r="I172" s="567"/>
      <c r="J172" s="312" t="str">
        <f t="array" ref="J172">IFERROR(IF(INDEX('Outcome Indicators - Section C'!E$30:E$121,MATCH('Print View'!$A171&amp;'Print View'!$J$81,'Outcome Indicators - Section C'!$A$30:$A$121&amp;'Outcome Indicators - Section C'!$C$30:$C$121,0))&lt;&gt;"",INDEX('Outcome Indicators - Section C'!E$30:E$121,MATCH('Print View'!$A171&amp;'Print View'!$J$81,'Outcome Indicators - Section C'!$A$30:$A$121&amp;'Outcome Indicators - Section C'!$C$30:$C$121,0)),""),"")</f>
        <v/>
      </c>
      <c r="K172" s="568"/>
      <c r="L172" s="569"/>
      <c r="M172" s="570"/>
      <c r="N172" s="312" t="str">
        <f t="array" ref="N172">IFERROR(IF(INDEX('Outcome Indicators - Section C'!E$30:E$121,MATCH('Print View'!$A171&amp;'Print View'!$N$81,'Outcome Indicators - Section C'!$A$30:$A$121&amp;'Outcome Indicators - Section C'!$C$30:$C$121,0))&lt;&gt;"",INDEX('Outcome Indicators - Section C'!E$30:E$121,MATCH('Print View'!$A171&amp;'Print View'!$N$81,'Outcome Indicators - Section C'!$A$30:$A$121&amp;'Outcome Indicators - Section C'!$C$30:$C$121,0)),""),"")</f>
        <v/>
      </c>
      <c r="O172" s="568"/>
      <c r="P172" s="569"/>
      <c r="Q172" s="570"/>
      <c r="R172" s="312" t="str">
        <f t="array" ref="R172">IFERROR(IF(INDEX('Outcome Indicators - Section C'!E$30:E$121,MATCH('Print View'!$A171&amp;'Print View'!$R$81,'Outcome Indicators - Section C'!$A$30:$A$121&amp;'Outcome Indicators - Section C'!$C$30:$C$121,0))&lt;&gt;"",INDEX('Outcome Indicators - Section C'!E$30:E$121,MATCH('Print View'!$A171&amp;'Print View'!$R$81,'Outcome Indicators - Section C'!$A$30:$A$121&amp;'Outcome Indicators - Section C'!$C$30:$C$121,0)),""),"")</f>
        <v/>
      </c>
      <c r="S172" s="568"/>
      <c r="T172" s="569"/>
      <c r="U172" s="570"/>
      <c r="V172" s="312" t="str">
        <f t="array" ref="V172">IFERROR(IF(INDEX('Outcome Indicators - Section C'!E$30:E$121,MATCH('Print View'!$A171&amp;'Print View'!$V$81,'Outcome Indicators - Section C'!$A$30:$A$121&amp;'Outcome Indicators - Section C'!$C$30:$C$121,0))&lt;&gt;"",INDEX('Outcome Indicators - Section C'!E$30:E$121,MATCH('Print View'!$A171&amp;'Print View'!$V$81,'Outcome Indicators - Section C'!$A$30:$A$121&amp;'Outcome Indicators - Section C'!$C$30:$C$121,0)),""),"")</f>
        <v/>
      </c>
      <c r="W172" s="568"/>
      <c r="X172" s="569"/>
      <c r="Y172" s="570"/>
      <c r="Z172" s="312" t="str">
        <f t="array" ref="Z172">IFERROR(IF(INDEX('Outcome Indicators - Section C'!E$30:E$121,MATCH('Print View'!$A171&amp;'Print View'!$Z$81,'Outcome Indicators - Section C'!$A$30:$A$121&amp;'Outcome Indicators - Section C'!$C$30:$C$121,0))&lt;&gt;"",INDEX('Outcome Indicators - Section C'!E$30:E$121,MATCH('Print View'!$A171&amp;'Print View'!$Z$81,'Outcome Indicators - Section C'!$A$30:$A$121&amp;'Outcome Indicators - Section C'!$C$30:$C$121,0)),""),"")</f>
        <v/>
      </c>
      <c r="AA172" s="568"/>
      <c r="AB172" s="569"/>
      <c r="AC172" s="570"/>
      <c r="AD172" s="279"/>
      <c r="AE172" s="262"/>
      <c r="AF172" s="262"/>
      <c r="AG172" s="262"/>
      <c r="AH172" s="262"/>
      <c r="AI172" s="262"/>
      <c r="AJ172" s="263"/>
    </row>
    <row r="173" spans="1:36" s="229" customFormat="1" ht="28.8" x14ac:dyDescent="0.55000000000000004">
      <c r="A173" s="549">
        <v>27</v>
      </c>
      <c r="B173" s="550" t="str">
        <f>IFERROR(IF(INDEX('Outcome Indicators - Section C'!B$10:B$26,MATCH('Print View'!$A173,'Outcome Indicators - Section C'!$A$10:$A$26,0))&lt;&gt;"",INDEX('Outcome Indicators - Section C'!B$10:B$26,MATCH('Print View'!$A173,'Outcome Indicators - Section C'!$A$10:$A$26,0)),""),"")</f>
        <v/>
      </c>
      <c r="C173" s="550" t="str">
        <f>IFERROR(IF(INDEX('Outcome Indicators - Section C'!C$10:C$26,MATCH('Print View'!$A173,'Outcome Indicators - Section C'!$A$10:$A$26,0))&lt;&gt;"",INDEX('Outcome Indicators - Section C'!C$10:C$26,MATCH('Print View'!$A173,'Outcome Indicators - Section C'!$A$10:$A$26,0)),""),"")</f>
        <v/>
      </c>
      <c r="D173" s="550" t="str">
        <f>IFERROR(IF(INDEX('Outcome Indicators - Section C'!D$10:D$26,MATCH('Print View'!$A173,'Outcome Indicators - Section C'!$A$10:$A$26,0))&lt;&gt;"",INDEX('Outcome Indicators - Section C'!D$10:D$26,MATCH('Print View'!$A173,'Outcome Indicators - Section C'!$A$10:$A$26,0)),""),"")</f>
        <v/>
      </c>
      <c r="E173" s="550" t="str">
        <f>IFERROR(IF(INDEX('Outcome Indicators - Section C'!E$10:E$26,MATCH('Print View'!$A173,'Outcome Indicators - Section C'!$A$10:$A$26,0))&lt;&gt;"",INDEX('Outcome Indicators - Section C'!E$10:E$26,MATCH('Print View'!$A173,'Outcome Indicators - Section C'!$A$10:$A$26,0)),""),"")</f>
        <v/>
      </c>
      <c r="F173" s="550" t="str">
        <f>IFERROR(IF(INDEX('Outcome Indicators - Section C'!F$10:F$26,MATCH('Print View'!$A173,'Outcome Indicators - Section C'!$A$10:$A$26,0))&lt;&gt;"",INDEX('Outcome Indicators - Section C'!F$10:F$26,MATCH('Print View'!$A173,'Outcome Indicators - Section C'!$A$10:$A$26,0)),""),"")</f>
        <v/>
      </c>
      <c r="G173" s="550" t="str">
        <f>IFERROR(IF(INDEX('Outcome Indicators - Section C'!G$10:G$26,MATCH('Print View'!$A173,'Outcome Indicators - Section C'!$A$10:$A$26,0))&lt;&gt;"",INDEX('Outcome Indicators - Section C'!G$10:G$26,MATCH('Print View'!$A173,'Outcome Indicators - Section C'!$A$10:$A$26,0)),""),"")</f>
        <v/>
      </c>
      <c r="H173" s="550" t="str">
        <f>IFERROR(IF(INDEX('Outcome Indicators - Section C'!H$10:H$26,MATCH('Print View'!$A173,'Outcome Indicators - Section C'!$A$10:$A$26,0))&lt;&gt;"",INDEX('Outcome Indicators - Section C'!H$10:H$26,MATCH('Print View'!$A173,'Outcome Indicators - Section C'!$A$10:$A$26,0)),""),"")</f>
        <v/>
      </c>
      <c r="I173" s="552" t="str">
        <f>IFERROR(IF(INDEX('Outcome Indicators - Section C'!A$10:A$26,MATCH('Print View'!$A173,'Outcome Indicators - Section C'!$A$10:$A$26,0))&lt;&gt;"",INDEX('Outcome Indicators - Section C'!A$10:A$26,MATCH('Print View'!$A173,'Outcome Indicators - Section C'!$A$10:$A$26,0)),""),"")</f>
        <v/>
      </c>
      <c r="J173" s="284" t="str">
        <f t="array" ref="J173">IFERROR(IF(INDEX('Outcome Indicators - Section C'!D$30:D$121,MATCH('Print View'!$A173&amp;'Print View'!$J$81,'Outcome Indicators - Section C'!$A$30:$A$121&amp;'Outcome Indicators - Section C'!$C$30:$C$121,0))&lt;&gt;"",INDEX('Outcome Indicators - Section C'!D$30:D$121,MATCH('Print View'!$A173&amp;'Print View'!$J$81,'Outcome Indicators - Section C'!$A$30:$A$121&amp;'Outcome Indicators - Section C'!$C$30:$C$121,0)),""),"")</f>
        <v/>
      </c>
      <c r="K173" s="554" t="str">
        <f t="array" ref="K173">IFERROR(IF(INDEX('Outcome Indicators - Section C'!F$30:F$121,MATCH('Print View'!$A173&amp;'Print View'!$J$81,'Outcome Indicators - Section C'!$A$30:$A$121&amp;'Outcome Indicators - Section C'!$C$30:$C$121,0))&lt;&gt;"",INDEX('Outcome Indicators - Section C'!F$30:F$121,MATCH('Print View'!$A173&amp;'Print View'!$J$81,'Outcome Indicators - Section C'!$A$30:$A$121&amp;'Outcome Indicators - Section C'!$C$30:$C$121,0)),""),"")</f>
        <v/>
      </c>
      <c r="L173" s="556" t="str">
        <f t="array" ref="L173">IFERROR(IF(INDEX('Outcome Indicators - Section C'!G$30:G$121,MATCH('Print View'!$A173&amp;'Print View'!$J$81,'Outcome Indicators - Section C'!$A$30:$A$121&amp;'Outcome Indicators - Section C'!$C$30:$C$121,0))&lt;&gt;"",INDEX('Outcome Indicators - Section C'!G$30:G$121,MATCH('Print View'!$A173&amp;'Print View'!$J$81,'Outcome Indicators - Section C'!$A$30:$A$121&amp;'Outcome Indicators - Section C'!$C$30:$C$121,0)),""),"")</f>
        <v/>
      </c>
      <c r="M173" s="558" t="str">
        <f t="array" ref="M173">IFERROR(IF(INDEX('Outcome Indicators - Section C'!H$30:H$121,MATCH('Print View'!$A173&amp;'Print View'!$J$81,'Outcome Indicators - Section C'!$A$30:$A$121&amp;'Outcome Indicators - Section C'!$C$30:$C$121,0))&lt;&gt;"",INDEX('Outcome Indicators - Section C'!H$30:H$121,MATCH('Print View'!$A173&amp;'Print View'!$J$81,'Outcome Indicators - Section C'!$A$30:$A$121&amp;'Outcome Indicators - Section C'!$C$30:$C$121,0)),""),"")</f>
        <v/>
      </c>
      <c r="N173" s="284" t="str">
        <f t="array" ref="N173">IFERROR(IF(INDEX('Outcome Indicators - Section C'!D$30:D$121,MATCH('Print View'!$A173&amp;'Print View'!$N$81,'Outcome Indicators - Section C'!$A$30:$A$121&amp;'Outcome Indicators - Section C'!$C$30:$C$121,0))&lt;&gt;"",INDEX('Outcome Indicators - Section C'!D$30:D$121,MATCH('Print View'!$A173&amp;'Print View'!$N$81,'Outcome Indicators - Section C'!$A$30:$A$121&amp;'Outcome Indicators - Section C'!$C$30:$C$121,0)),""),"")</f>
        <v/>
      </c>
      <c r="O173" s="554" t="str">
        <f t="array" ref="O173">IFERROR(IF(INDEX('Outcome Indicators - Section C'!F$30:F$121,MATCH('Print View'!$A173&amp;'Print View'!$N$81,'Outcome Indicators - Section C'!$A$30:$A$121&amp;'Outcome Indicators - Section C'!$C$30:$C$121,0))&lt;&gt;"",INDEX('Outcome Indicators - Section C'!F$30:F$121,MATCH('Print View'!$A173&amp;'Print View'!$N$81,'Outcome Indicators - Section C'!$A$30:$A$121&amp;'Outcome Indicators - Section C'!$C$30:$C$121,0)),""),"")</f>
        <v/>
      </c>
      <c r="P173" s="556" t="str">
        <f t="array" ref="P173">IFERROR(IF(INDEX('Outcome Indicators - Section C'!G$30:G$121,MATCH('Print View'!$A173&amp;'Print View'!$N$81,'Outcome Indicators - Section C'!$A$30:$A$121&amp;'Outcome Indicators - Section C'!$C$30:$C$121,0))&lt;&gt;"",INDEX('Outcome Indicators - Section C'!G$30:G$121,MATCH('Print View'!$A173&amp;'Print View'!$N$81,'Outcome Indicators - Section C'!$A$30:$A$121&amp;'Outcome Indicators - Section C'!$C$30:$C$121,0)),""),"")</f>
        <v/>
      </c>
      <c r="Q173" s="558" t="str">
        <f t="array" ref="Q173">IFERROR(IF(INDEX('Outcome Indicators - Section C'!H$30:H$121,MATCH('Print View'!$A173&amp;'Print View'!$N$81,'Outcome Indicators - Section C'!$A$30:$A$121&amp;'Outcome Indicators - Section C'!$C$30:$C$121,0))&lt;&gt;"",INDEX('Outcome Indicators - Section C'!H$30:H$121,MATCH('Print View'!$A173&amp;'Print View'!$N$81,'Outcome Indicators - Section C'!$A$30:$A$121&amp;'Outcome Indicators - Section C'!$C$30:$C$121,0)),""),"")</f>
        <v/>
      </c>
      <c r="R173" s="284" t="str">
        <f t="array" ref="R173">IFERROR(IF(INDEX('Outcome Indicators - Section C'!D$30:D$121,MATCH('Print View'!$A173&amp;'Print View'!$R$81,'Outcome Indicators - Section C'!$A$30:$A$121&amp;'Outcome Indicators - Section C'!$C$30:$C$121,0))&lt;&gt;"",INDEX('Outcome Indicators - Section C'!D$30:D$121,MATCH('Print View'!$A173&amp;'Print View'!$R$81,'Outcome Indicators - Section C'!$A$30:$A$121&amp;'Outcome Indicators - Section C'!$C$30:$C$121,0)),""),"")</f>
        <v/>
      </c>
      <c r="S173" s="554" t="str">
        <f t="array" ref="S173">IFERROR(IF(INDEX('Outcome Indicators - Section C'!F$30:F$121,MATCH('Print View'!$A173&amp;'Print View'!$R$81,'Outcome Indicators - Section C'!$A$30:$A$121&amp;'Outcome Indicators - Section C'!$C$30:$C$121,0))&lt;&gt;"",INDEX('Outcome Indicators - Section C'!F$30:F$121,MATCH('Print View'!$A173&amp;'Print View'!$R$81,'Outcome Indicators - Section C'!$A$30:$A$121&amp;'Outcome Indicators - Section C'!$C$30:$C$121,0)),""),"")</f>
        <v/>
      </c>
      <c r="T173" s="556" t="str">
        <f t="array" ref="T173">IFERROR(IF(INDEX('Outcome Indicators - Section C'!G$30:G$121,MATCH('Print View'!$A173&amp;'Print View'!$R$81,'Outcome Indicators - Section C'!$A$30:$A$121&amp;'Outcome Indicators - Section C'!$C$30:$C$121,0))&lt;&gt;"",INDEX('Outcome Indicators - Section C'!G$30:G$121,MATCH('Print View'!$A173&amp;'Print View'!$R$81,'Outcome Indicators - Section C'!$A$30:$A$121&amp;'Outcome Indicators - Section C'!$C$30:$C$121,0)),""),"")</f>
        <v/>
      </c>
      <c r="U173" s="558" t="str">
        <f t="array" ref="U173">IFERROR(IF(INDEX('Outcome Indicators - Section C'!H$30:H$121,MATCH('Print View'!$A173&amp;'Print View'!$R$81,'Outcome Indicators - Section C'!$A$30:$A$121&amp;'Outcome Indicators - Section C'!$C$30:$C$121,0))&lt;&gt;"",INDEX('Outcome Indicators - Section C'!H$30:H$121,MATCH('Print View'!$A173&amp;'Print View'!$R$81,'Outcome Indicators - Section C'!$A$30:$A$121&amp;'Outcome Indicators - Section C'!$C$30:$C$121,0)),""),"")</f>
        <v/>
      </c>
      <c r="V173" s="284" t="str">
        <f t="array" ref="V173">IFERROR(IF(INDEX('Outcome Indicators - Section C'!D$30:D$121,MATCH('Print View'!$A173&amp;'Print View'!$V$81,'Outcome Indicators - Section C'!$A$30:$A$121&amp;'Outcome Indicators - Section C'!$C$30:$C$121,0))&lt;&gt;"",INDEX('Outcome Indicators - Section C'!D$30:D$121,MATCH('Print View'!$A173&amp;'Print View'!$V$81,'Outcome Indicators - Section C'!$A$30:$A$121&amp;'Outcome Indicators - Section C'!$C$30:$C$121,0)),""),"")</f>
        <v/>
      </c>
      <c r="W173" s="554" t="str">
        <f t="array" ref="W173">IFERROR(IF(INDEX('Outcome Indicators - Section C'!F$30:F$121,MATCH('Print View'!$A173&amp;'Print View'!$V$81,'Outcome Indicators - Section C'!$A$30:$A$121&amp;'Outcome Indicators - Section C'!$C$30:$C$121,0))&lt;&gt;"",INDEX('Outcome Indicators - Section C'!F$30:F$121,MATCH('Print View'!$A173&amp;'Print View'!$V$81,'Outcome Indicators - Section C'!$A$30:$A$121&amp;'Outcome Indicators - Section C'!$C$30:$C$121,0)),""),"")</f>
        <v/>
      </c>
      <c r="X173" s="556" t="str">
        <f t="array" ref="X173">IFERROR(IF(INDEX('Outcome Indicators - Section C'!G$30:G$121,MATCH('Print View'!$A173&amp;'Print View'!$V$81,'Outcome Indicators - Section C'!$A$30:$A$121&amp;'Outcome Indicators - Section C'!$C$30:$C$121,0))&lt;&gt;"",INDEX('Outcome Indicators - Section C'!G$30:G$121,MATCH('Print View'!$A173&amp;'Print View'!$V$81,'Outcome Indicators - Section C'!$A$30:$A$121&amp;'Outcome Indicators - Section C'!$C$30:$C$121,0)),""),"")</f>
        <v/>
      </c>
      <c r="Y173" s="558" t="str">
        <f t="array" ref="Y173">IFERROR(IF(INDEX('Outcome Indicators - Section C'!H$30:H$121,MATCH('Print View'!$A173&amp;'Print View'!$V$81,'Outcome Indicators - Section C'!$A$30:$A$121&amp;'Outcome Indicators - Section C'!$C$30:$C$121,0))&lt;&gt;"",INDEX('Outcome Indicators - Section C'!H$30:H$121,MATCH('Print View'!$A173&amp;'Print View'!$V$81,'Outcome Indicators - Section C'!$A$30:$A$121&amp;'Outcome Indicators - Section C'!$C$30:$C$121,0)),""),"")</f>
        <v/>
      </c>
      <c r="Z173" s="284" t="str">
        <f t="array" ref="Z173">IFERROR(IF(INDEX('Outcome Indicators - Section C'!D$30:D$121,MATCH('Print View'!$A173&amp;'Print View'!$Z$81,'Outcome Indicators - Section C'!$A$30:$A$121&amp;'Outcome Indicators - Section C'!$C$30:$C$121,0))&lt;&gt;"",INDEX('Outcome Indicators - Section C'!D$30:D$121,MATCH('Print View'!$A173&amp;'Print View'!$Z$81,'Outcome Indicators - Section C'!$A$30:$A$121&amp;'Outcome Indicators - Section C'!$C$30:$C$121,0)),""),"")</f>
        <v/>
      </c>
      <c r="AA173" s="554" t="str">
        <f t="array" ref="AA173">IFERROR(IF(INDEX('Outcome Indicators - Section C'!F$30:F$121,MATCH('Print View'!$A173&amp;'Print View'!$Z$81,'Outcome Indicators - Section C'!$A$30:$A$121&amp;'Outcome Indicators - Section C'!$C$30:$C$121,0))&lt;&gt;"",INDEX('Outcome Indicators - Section C'!F$30:F$121,MATCH('Print View'!$A173&amp;'Print View'!$Z$81,'Outcome Indicators - Section C'!$A$30:$A$121&amp;'Outcome Indicators - Section C'!$C$30:$C$121,0)),""),"")</f>
        <v/>
      </c>
      <c r="AB173" s="556" t="str">
        <f t="array" ref="AB173">IFERROR(IF(INDEX('Outcome Indicators - Section C'!G$30:G$121,MATCH('Print View'!$A173&amp;'Print View'!$Z$81,'Outcome Indicators - Section C'!$A$30:$A$121&amp;'Outcome Indicators - Section C'!$C$30:$C$121,0))&lt;&gt;"",INDEX('Outcome Indicators - Section C'!G$30:G$121,MATCH('Print View'!$A173&amp;'Print View'!$Z$81,'Outcome Indicators - Section C'!$A$30:$A$121&amp;'Outcome Indicators - Section C'!$C$30:$C$121,0)),""),"")</f>
        <v/>
      </c>
      <c r="AC173" s="558" t="str">
        <f t="array" ref="AC173">IFERROR(IF(INDEX('Outcome Indicators - Section C'!H$30:H$121,MATCH('Print View'!$A173&amp;'Print View'!$Z$81,'Outcome Indicators - Section C'!$A$30:$A$121&amp;'Outcome Indicators - Section C'!$C$30:$C$121,0))&lt;&gt;"",INDEX('Outcome Indicators - Section C'!H$30:H$121,MATCH('Print View'!$A173&amp;'Print View'!$Z$81,'Outcome Indicators - Section C'!$A$30:$A$121&amp;'Outcome Indicators - Section C'!$C$30:$C$121,0)),""),"")</f>
        <v/>
      </c>
      <c r="AD173" s="280"/>
      <c r="AE173" s="255"/>
      <c r="AF173" s="255"/>
      <c r="AG173" s="255"/>
      <c r="AH173" s="255"/>
      <c r="AI173" s="268"/>
      <c r="AJ173" s="540"/>
    </row>
    <row r="174" spans="1:36" s="229" customFormat="1" ht="15.75" customHeight="1" x14ac:dyDescent="0.3">
      <c r="A174" s="549"/>
      <c r="B174" s="551"/>
      <c r="C174" s="551"/>
      <c r="D174" s="551"/>
      <c r="E174" s="551"/>
      <c r="F174" s="551"/>
      <c r="G174" s="551"/>
      <c r="H174" s="551"/>
      <c r="I174" s="553"/>
      <c r="J174" s="285" t="str">
        <f t="array" ref="J174">IFERROR(IF(INDEX('Outcome Indicators - Section C'!E$30:E$121,MATCH('Print View'!$A173&amp;'Print View'!$J$81,'Outcome Indicators - Section C'!$A$30:$A$121&amp;'Outcome Indicators - Section C'!$C$30:$C$121,0))&lt;&gt;"",INDEX('Outcome Indicators - Section C'!E$30:E$121,MATCH('Print View'!$A173&amp;'Print View'!$J$81,'Outcome Indicators - Section C'!$A$30:$A$121&amp;'Outcome Indicators - Section C'!$C$30:$C$121,0)),""),"")</f>
        <v/>
      </c>
      <c r="K174" s="555"/>
      <c r="L174" s="557"/>
      <c r="M174" s="559"/>
      <c r="N174" s="285" t="str">
        <f t="array" ref="N174">IFERROR(IF(INDEX('Outcome Indicators - Section C'!E$30:E$121,MATCH('Print View'!$A173&amp;'Print View'!$N$81,'Outcome Indicators - Section C'!$A$30:$A$121&amp;'Outcome Indicators - Section C'!$C$30:$C$121,0))&lt;&gt;"",INDEX('Outcome Indicators - Section C'!E$30:E$121,MATCH('Print View'!$A173&amp;'Print View'!$N$81,'Outcome Indicators - Section C'!$A$30:$A$121&amp;'Outcome Indicators - Section C'!$C$30:$C$121,0)),""),"")</f>
        <v/>
      </c>
      <c r="O174" s="555"/>
      <c r="P174" s="557"/>
      <c r="Q174" s="559"/>
      <c r="R174" s="285" t="str">
        <f t="array" ref="R174">IFERROR(IF(INDEX('Outcome Indicators - Section C'!E$30:E$121,MATCH('Print View'!$A173&amp;'Print View'!$R$81,'Outcome Indicators - Section C'!$A$30:$A$121&amp;'Outcome Indicators - Section C'!$C$30:$C$121,0))&lt;&gt;"",INDEX('Outcome Indicators - Section C'!E$30:E$121,MATCH('Print View'!$A173&amp;'Print View'!$R$81,'Outcome Indicators - Section C'!$A$30:$A$121&amp;'Outcome Indicators - Section C'!$C$30:$C$121,0)),""),"")</f>
        <v/>
      </c>
      <c r="S174" s="555"/>
      <c r="T174" s="557"/>
      <c r="U174" s="559"/>
      <c r="V174" s="285" t="str">
        <f t="array" ref="V174">IFERROR(IF(INDEX('Outcome Indicators - Section C'!E$30:E$121,MATCH('Print View'!$A173&amp;'Print View'!$V$81,'Outcome Indicators - Section C'!$A$30:$A$121&amp;'Outcome Indicators - Section C'!$C$30:$C$121,0))&lt;&gt;"",INDEX('Outcome Indicators - Section C'!E$30:E$121,MATCH('Print View'!$A173&amp;'Print View'!$V$81,'Outcome Indicators - Section C'!$A$30:$A$121&amp;'Outcome Indicators - Section C'!$C$30:$C$121,0)),""),"")</f>
        <v/>
      </c>
      <c r="W174" s="555"/>
      <c r="X174" s="557"/>
      <c r="Y174" s="559"/>
      <c r="Z174" s="285" t="str">
        <f t="array" ref="Z174">IFERROR(IF(INDEX('Outcome Indicators - Section C'!E$30:E$121,MATCH('Print View'!$A173&amp;'Print View'!$Z$81,'Outcome Indicators - Section C'!$A$30:$A$121&amp;'Outcome Indicators - Section C'!$C$30:$C$121,0))&lt;&gt;"",INDEX('Outcome Indicators - Section C'!E$30:E$121,MATCH('Print View'!$A173&amp;'Print View'!$Z$81,'Outcome Indicators - Section C'!$A$30:$A$121&amp;'Outcome Indicators - Section C'!$C$30:$C$121,0)),""),"")</f>
        <v/>
      </c>
      <c r="AA174" s="555"/>
      <c r="AB174" s="557"/>
      <c r="AC174" s="559"/>
      <c r="AD174" s="277"/>
      <c r="AE174" s="258"/>
      <c r="AF174" s="258"/>
      <c r="AG174" s="258"/>
      <c r="AH174" s="258"/>
      <c r="AI174" s="268"/>
      <c r="AJ174" s="540"/>
    </row>
    <row r="175" spans="1:36" s="229" customFormat="1" ht="28.8" x14ac:dyDescent="0.55000000000000004">
      <c r="A175" s="560">
        <v>28</v>
      </c>
      <c r="B175" s="564" t="str">
        <f>IFERROR(IF(INDEX('Outcome Indicators - Section C'!B$10:B$26,MATCH('Print View'!$A175,'Outcome Indicators - Section C'!$A$10:$A$26,0))&lt;&gt;"",INDEX('Outcome Indicators - Section C'!B$10:B$26,MATCH('Print View'!$A175,'Outcome Indicators - Section C'!$A$10:$A$26,0)),""),"")</f>
        <v/>
      </c>
      <c r="C175" s="564" t="str">
        <f>IFERROR(IF(INDEX('Outcome Indicators - Section C'!C$10:C$26,MATCH('Print View'!$A175,'Outcome Indicators - Section C'!$A$10:$A$26,0))&lt;&gt;"",INDEX('Outcome Indicators - Section C'!C$10:C$26,MATCH('Print View'!$A175,'Outcome Indicators - Section C'!$A$10:$A$26,0)),""),"")</f>
        <v/>
      </c>
      <c r="D175" s="564" t="str">
        <f>IFERROR(IF(INDEX('Outcome Indicators - Section C'!D$10:D$26,MATCH('Print View'!$A175,'Outcome Indicators - Section C'!$A$10:$A$26,0))&lt;&gt;"",INDEX('Outcome Indicators - Section C'!D$10:D$26,MATCH('Print View'!$A175,'Outcome Indicators - Section C'!$A$10:$A$26,0)),""),"")</f>
        <v/>
      </c>
      <c r="E175" s="564" t="str">
        <f>IFERROR(IF(INDEX('Outcome Indicators - Section C'!E$10:E$26,MATCH('Print View'!$A175,'Outcome Indicators - Section C'!$A$10:$A$26,0))&lt;&gt;"",INDEX('Outcome Indicators - Section C'!E$10:E$26,MATCH('Print View'!$A175,'Outcome Indicators - Section C'!$A$10:$A$26,0)),""),"")</f>
        <v/>
      </c>
      <c r="F175" s="564" t="str">
        <f>IFERROR(IF(INDEX('Outcome Indicators - Section C'!F$10:F$26,MATCH('Print View'!$A175,'Outcome Indicators - Section C'!$A$10:$A$26,0))&lt;&gt;"",INDEX('Outcome Indicators - Section C'!F$10:F$26,MATCH('Print View'!$A175,'Outcome Indicators - Section C'!$A$10:$A$26,0)),""),"")</f>
        <v/>
      </c>
      <c r="G175" s="564" t="str">
        <f>IFERROR(IF(INDEX('Outcome Indicators - Section C'!G$10:G$26,MATCH('Print View'!$A175,'Outcome Indicators - Section C'!$A$10:$A$26,0))&lt;&gt;"",INDEX('Outcome Indicators - Section C'!G$10:G$26,MATCH('Print View'!$A175,'Outcome Indicators - Section C'!$A$10:$A$26,0)),""),"")</f>
        <v/>
      </c>
      <c r="H175" s="564" t="str">
        <f>IFERROR(IF(INDEX('Outcome Indicators - Section C'!H$10:H$26,MATCH('Print View'!$A175,'Outcome Indicators - Section C'!$A$10:$A$26,0))&lt;&gt;"",INDEX('Outcome Indicators - Section C'!H$10:H$26,MATCH('Print View'!$A175,'Outcome Indicators - Section C'!$A$10:$A$26,0)),""),"")</f>
        <v/>
      </c>
      <c r="I175" s="566" t="str">
        <f>IFERROR(IF(INDEX('Outcome Indicators - Section C'!A$10:A$26,MATCH('Print View'!$A175,'Outcome Indicators - Section C'!$A$10:$A$26,0))&lt;&gt;"",INDEX('Outcome Indicators - Section C'!A$10:A$26,MATCH('Print View'!$A175,'Outcome Indicators - Section C'!$A$10:$A$26,0)),""),"")</f>
        <v/>
      </c>
      <c r="J175" s="311" t="str">
        <f t="array" ref="J175">IFERROR(IF(INDEX('Outcome Indicators - Section C'!D$30:D$121,MATCH('Print View'!$A175&amp;'Print View'!$J$81,'Outcome Indicators - Section C'!$A$30:$A$121&amp;'Outcome Indicators - Section C'!$C$30:$C$121,0))&lt;&gt;"",INDEX('Outcome Indicators - Section C'!D$30:D$121,MATCH('Print View'!$A175&amp;'Print View'!$J$81,'Outcome Indicators - Section C'!$A$30:$A$121&amp;'Outcome Indicators - Section C'!$C$30:$C$121,0)),""),"")</f>
        <v/>
      </c>
      <c r="K175" s="543" t="str">
        <f t="array" ref="K175">IFERROR(IF(INDEX('Outcome Indicators - Section C'!F$30:F$121,MATCH('Print View'!$A175&amp;'Print View'!$J$81,'Outcome Indicators - Section C'!$A$30:$A$121&amp;'Outcome Indicators - Section C'!$C$30:$C$121,0))&lt;&gt;"",INDEX('Outcome Indicators - Section C'!F$30:F$121,MATCH('Print View'!$A175&amp;'Print View'!$J$81,'Outcome Indicators - Section C'!$A$30:$A$121&amp;'Outcome Indicators - Section C'!$C$30:$C$121,0)),""),"")</f>
        <v/>
      </c>
      <c r="L175" s="545" t="str">
        <f t="array" ref="L175">IFERROR(IF(INDEX('Outcome Indicators - Section C'!G$30:G$121,MATCH('Print View'!$A175&amp;'Print View'!$J$81,'Outcome Indicators - Section C'!$A$30:$A$121&amp;'Outcome Indicators - Section C'!$C$30:$C$121,0))&lt;&gt;"",INDEX('Outcome Indicators - Section C'!G$30:G$121,MATCH('Print View'!$A175&amp;'Print View'!$J$81,'Outcome Indicators - Section C'!$A$30:$A$121&amp;'Outcome Indicators - Section C'!$C$30:$C$121,0)),""),"")</f>
        <v/>
      </c>
      <c r="M175" s="541" t="str">
        <f t="array" ref="M175">IFERROR(IF(INDEX('Outcome Indicators - Section C'!H$30:H$121,MATCH('Print View'!$A175&amp;'Print View'!$J$81,'Outcome Indicators - Section C'!$A$30:$A$121&amp;'Outcome Indicators - Section C'!$C$30:$C$121,0))&lt;&gt;"",INDEX('Outcome Indicators - Section C'!H$30:H$121,MATCH('Print View'!$A175&amp;'Print View'!$J$81,'Outcome Indicators - Section C'!$A$30:$A$121&amp;'Outcome Indicators - Section C'!$C$30:$C$121,0)),""),"")</f>
        <v/>
      </c>
      <c r="N175" s="311" t="str">
        <f t="array" ref="N175">IFERROR(IF(INDEX('Outcome Indicators - Section C'!D$30:D$121,MATCH('Print View'!$A175&amp;'Print View'!$N$81,'Outcome Indicators - Section C'!$A$30:$A$121&amp;'Outcome Indicators - Section C'!$C$30:$C$121,0))&lt;&gt;"",INDEX('Outcome Indicators - Section C'!D$30:D$121,MATCH('Print View'!$A175&amp;'Print View'!$N$81,'Outcome Indicators - Section C'!$A$30:$A$121&amp;'Outcome Indicators - Section C'!$C$30:$C$121,0)),""),"")</f>
        <v/>
      </c>
      <c r="O175" s="543" t="str">
        <f t="array" ref="O175">IFERROR(IF(INDEX('Outcome Indicators - Section C'!F$30:F$121,MATCH('Print View'!$A175&amp;'Print View'!$N$81,'Outcome Indicators - Section C'!$A$30:$A$121&amp;'Outcome Indicators - Section C'!$C$30:$C$121,0))&lt;&gt;"",INDEX('Outcome Indicators - Section C'!F$30:F$121,MATCH('Print View'!$A175&amp;'Print View'!$N$81,'Outcome Indicators - Section C'!$A$30:$A$121&amp;'Outcome Indicators - Section C'!$C$30:$C$121,0)),""),"")</f>
        <v/>
      </c>
      <c r="P175" s="545" t="str">
        <f t="array" ref="P175">IFERROR(IF(INDEX('Outcome Indicators - Section C'!G$30:G$121,MATCH('Print View'!$A175&amp;'Print View'!$N$81,'Outcome Indicators - Section C'!$A$30:$A$121&amp;'Outcome Indicators - Section C'!$C$30:$C$121,0))&lt;&gt;"",INDEX('Outcome Indicators - Section C'!G$30:G$121,MATCH('Print View'!$A175&amp;'Print View'!$N$81,'Outcome Indicators - Section C'!$A$30:$A$121&amp;'Outcome Indicators - Section C'!$C$30:$C$121,0)),""),"")</f>
        <v/>
      </c>
      <c r="Q175" s="541" t="str">
        <f t="array" ref="Q175">IFERROR(IF(INDEX('Outcome Indicators - Section C'!H$30:H$121,MATCH('Print View'!$A175&amp;'Print View'!$N$81,'Outcome Indicators - Section C'!$A$30:$A$121&amp;'Outcome Indicators - Section C'!$C$30:$C$121,0))&lt;&gt;"",INDEX('Outcome Indicators - Section C'!H$30:H$121,MATCH('Print View'!$A175&amp;'Print View'!$N$81,'Outcome Indicators - Section C'!$A$30:$A$121&amp;'Outcome Indicators - Section C'!$C$30:$C$121,0)),""),"")</f>
        <v/>
      </c>
      <c r="R175" s="311" t="str">
        <f t="array" ref="R175">IFERROR(IF(INDEX('Outcome Indicators - Section C'!D$30:D$121,MATCH('Print View'!$A175&amp;'Print View'!$R$81,'Outcome Indicators - Section C'!$A$30:$A$121&amp;'Outcome Indicators - Section C'!$C$30:$C$121,0))&lt;&gt;"",INDEX('Outcome Indicators - Section C'!D$30:D$121,MATCH('Print View'!$A175&amp;'Print View'!$R$81,'Outcome Indicators - Section C'!$A$30:$A$121&amp;'Outcome Indicators - Section C'!$C$30:$C$121,0)),""),"")</f>
        <v/>
      </c>
      <c r="S175" s="543" t="str">
        <f t="array" ref="S175">IFERROR(IF(INDEX('Outcome Indicators - Section C'!F$30:F$121,MATCH('Print View'!$A175&amp;'Print View'!$R$81,'Outcome Indicators - Section C'!$A$30:$A$121&amp;'Outcome Indicators - Section C'!$C$30:$C$121,0))&lt;&gt;"",INDEX('Outcome Indicators - Section C'!F$30:F$121,MATCH('Print View'!$A175&amp;'Print View'!$R$81,'Outcome Indicators - Section C'!$A$30:$A$121&amp;'Outcome Indicators - Section C'!$C$30:$C$121,0)),""),"")</f>
        <v/>
      </c>
      <c r="T175" s="545" t="str">
        <f t="array" ref="T175">IFERROR(IF(INDEX('Outcome Indicators - Section C'!G$30:G$121,MATCH('Print View'!$A175&amp;'Print View'!$R$81,'Outcome Indicators - Section C'!$A$30:$A$121&amp;'Outcome Indicators - Section C'!$C$30:$C$121,0))&lt;&gt;"",INDEX('Outcome Indicators - Section C'!G$30:G$121,MATCH('Print View'!$A175&amp;'Print View'!$R$81,'Outcome Indicators - Section C'!$A$30:$A$121&amp;'Outcome Indicators - Section C'!$C$30:$C$121,0)),""),"")</f>
        <v/>
      </c>
      <c r="U175" s="541" t="str">
        <f t="array" ref="U175">IFERROR(IF(INDEX('Outcome Indicators - Section C'!H$30:H$121,MATCH('Print View'!$A175&amp;'Print View'!$R$81,'Outcome Indicators - Section C'!$A$30:$A$121&amp;'Outcome Indicators - Section C'!$C$30:$C$121,0))&lt;&gt;"",INDEX('Outcome Indicators - Section C'!H$30:H$121,MATCH('Print View'!$A175&amp;'Print View'!$R$81,'Outcome Indicators - Section C'!$A$30:$A$121&amp;'Outcome Indicators - Section C'!$C$30:$C$121,0)),""),"")</f>
        <v/>
      </c>
      <c r="V175" s="311" t="str">
        <f t="array" ref="V175">IFERROR(IF(INDEX('Outcome Indicators - Section C'!D$30:D$121,MATCH('Print View'!$A175&amp;'Print View'!$V$81,'Outcome Indicators - Section C'!$A$30:$A$121&amp;'Outcome Indicators - Section C'!$C$30:$C$121,0))&lt;&gt;"",INDEX('Outcome Indicators - Section C'!D$30:D$121,MATCH('Print View'!$A175&amp;'Print View'!$V$81,'Outcome Indicators - Section C'!$A$30:$A$121&amp;'Outcome Indicators - Section C'!$C$30:$C$121,0)),""),"")</f>
        <v/>
      </c>
      <c r="W175" s="543" t="str">
        <f t="array" ref="W175">IFERROR(IF(INDEX('Outcome Indicators - Section C'!F$30:F$121,MATCH('Print View'!$A175&amp;'Print View'!$V$81,'Outcome Indicators - Section C'!$A$30:$A$121&amp;'Outcome Indicators - Section C'!$C$30:$C$121,0))&lt;&gt;"",INDEX('Outcome Indicators - Section C'!F$30:F$121,MATCH('Print View'!$A175&amp;'Print View'!$V$81,'Outcome Indicators - Section C'!$A$30:$A$121&amp;'Outcome Indicators - Section C'!$C$30:$C$121,0)),""),"")</f>
        <v/>
      </c>
      <c r="X175" s="545" t="str">
        <f t="array" ref="X175">IFERROR(IF(INDEX('Outcome Indicators - Section C'!G$30:G$121,MATCH('Print View'!$A175&amp;'Print View'!$V$81,'Outcome Indicators - Section C'!$A$30:$A$121&amp;'Outcome Indicators - Section C'!$C$30:$C$121,0))&lt;&gt;"",INDEX('Outcome Indicators - Section C'!G$30:G$121,MATCH('Print View'!$A175&amp;'Print View'!$V$81,'Outcome Indicators - Section C'!$A$30:$A$121&amp;'Outcome Indicators - Section C'!$C$30:$C$121,0)),""),"")</f>
        <v/>
      </c>
      <c r="Y175" s="541" t="str">
        <f t="array" ref="Y175">IFERROR(IF(INDEX('Outcome Indicators - Section C'!H$30:H$121,MATCH('Print View'!$A175&amp;'Print View'!$V$81,'Outcome Indicators - Section C'!$A$30:$A$121&amp;'Outcome Indicators - Section C'!$C$30:$C$121,0))&lt;&gt;"",INDEX('Outcome Indicators - Section C'!H$30:H$121,MATCH('Print View'!$A175&amp;'Print View'!$V$81,'Outcome Indicators - Section C'!$A$30:$A$121&amp;'Outcome Indicators - Section C'!$C$30:$C$121,0)),""),"")</f>
        <v/>
      </c>
      <c r="Z175" s="311" t="str">
        <f t="array" ref="Z175">IFERROR(IF(INDEX('Outcome Indicators - Section C'!D$30:D$121,MATCH('Print View'!$A175&amp;'Print View'!$Z$81,'Outcome Indicators - Section C'!$A$30:$A$121&amp;'Outcome Indicators - Section C'!$C$30:$C$121,0))&lt;&gt;"",INDEX('Outcome Indicators - Section C'!D$30:D$121,MATCH('Print View'!$A175&amp;'Print View'!$Z$81,'Outcome Indicators - Section C'!$A$30:$A$121&amp;'Outcome Indicators - Section C'!$C$30:$C$121,0)),""),"")</f>
        <v/>
      </c>
      <c r="AA175" s="543" t="str">
        <f t="array" ref="AA175">IFERROR(IF(INDEX('Outcome Indicators - Section C'!F$30:F$121,MATCH('Print View'!$A175&amp;'Print View'!$Z$81,'Outcome Indicators - Section C'!$A$30:$A$121&amp;'Outcome Indicators - Section C'!$C$30:$C$121,0))&lt;&gt;"",INDEX('Outcome Indicators - Section C'!F$30:F$121,MATCH('Print View'!$A175&amp;'Print View'!$Z$81,'Outcome Indicators - Section C'!$A$30:$A$121&amp;'Outcome Indicators - Section C'!$C$30:$C$121,0)),""),"")</f>
        <v/>
      </c>
      <c r="AB175" s="545" t="str">
        <f t="array" ref="AB175">IFERROR(IF(INDEX('Outcome Indicators - Section C'!G$30:G$121,MATCH('Print View'!$A175&amp;'Print View'!$Z$81,'Outcome Indicators - Section C'!$A$30:$A$121&amp;'Outcome Indicators - Section C'!$C$30:$C$121,0))&lt;&gt;"",INDEX('Outcome Indicators - Section C'!G$30:G$121,MATCH('Print View'!$A175&amp;'Print View'!$Z$81,'Outcome Indicators - Section C'!$A$30:$A$121&amp;'Outcome Indicators - Section C'!$C$30:$C$121,0)),""),"")</f>
        <v/>
      </c>
      <c r="AC175" s="541" t="str">
        <f t="array" ref="AC175">IFERROR(IF(INDEX('Outcome Indicators - Section C'!H$30:H$121,MATCH('Print View'!$A175&amp;'Print View'!$Z$81,'Outcome Indicators - Section C'!$A$30:$A$121&amp;'Outcome Indicators - Section C'!$C$30:$C$121,0))&lt;&gt;"",INDEX('Outcome Indicators - Section C'!H$30:H$121,MATCH('Print View'!$A175&amp;'Print View'!$Z$81,'Outcome Indicators - Section C'!$A$30:$A$121&amp;'Outcome Indicators - Section C'!$C$30:$C$121,0)),""),"")</f>
        <v/>
      </c>
      <c r="AD175" s="278"/>
      <c r="AE175" s="260"/>
      <c r="AF175" s="260"/>
      <c r="AG175" s="260"/>
      <c r="AH175" s="260"/>
      <c r="AI175" s="260"/>
      <c r="AJ175" s="261"/>
    </row>
    <row r="176" spans="1:36" s="229" customFormat="1" ht="15.75" customHeight="1" x14ac:dyDescent="0.3">
      <c r="A176" s="560"/>
      <c r="B176" s="565"/>
      <c r="C176" s="565"/>
      <c r="D176" s="565"/>
      <c r="E176" s="565"/>
      <c r="F176" s="565"/>
      <c r="G176" s="565"/>
      <c r="H176" s="565"/>
      <c r="I176" s="567"/>
      <c r="J176" s="312" t="str">
        <f t="array" ref="J176">IFERROR(IF(INDEX('Outcome Indicators - Section C'!E$30:E$121,MATCH('Print View'!$A175&amp;'Print View'!$J$81,'Outcome Indicators - Section C'!$A$30:$A$121&amp;'Outcome Indicators - Section C'!$C$30:$C$121,0))&lt;&gt;"",INDEX('Outcome Indicators - Section C'!E$30:E$121,MATCH('Print View'!$A175&amp;'Print View'!$J$81,'Outcome Indicators - Section C'!$A$30:$A$121&amp;'Outcome Indicators - Section C'!$C$30:$C$121,0)),""),"")</f>
        <v/>
      </c>
      <c r="K176" s="568"/>
      <c r="L176" s="569"/>
      <c r="M176" s="570"/>
      <c r="N176" s="312" t="str">
        <f t="array" ref="N176">IFERROR(IF(INDEX('Outcome Indicators - Section C'!E$30:E$121,MATCH('Print View'!$A175&amp;'Print View'!$N$81,'Outcome Indicators - Section C'!$A$30:$A$121&amp;'Outcome Indicators - Section C'!$C$30:$C$121,0))&lt;&gt;"",INDEX('Outcome Indicators - Section C'!E$30:E$121,MATCH('Print View'!$A175&amp;'Print View'!$N$81,'Outcome Indicators - Section C'!$A$30:$A$121&amp;'Outcome Indicators - Section C'!$C$30:$C$121,0)),""),"")</f>
        <v/>
      </c>
      <c r="O176" s="568"/>
      <c r="P176" s="569"/>
      <c r="Q176" s="570"/>
      <c r="R176" s="312" t="str">
        <f t="array" ref="R176">IFERROR(IF(INDEX('Outcome Indicators - Section C'!E$30:E$121,MATCH('Print View'!$A175&amp;'Print View'!$R$81,'Outcome Indicators - Section C'!$A$30:$A$121&amp;'Outcome Indicators - Section C'!$C$30:$C$121,0))&lt;&gt;"",INDEX('Outcome Indicators - Section C'!E$30:E$121,MATCH('Print View'!$A175&amp;'Print View'!$R$81,'Outcome Indicators - Section C'!$A$30:$A$121&amp;'Outcome Indicators - Section C'!$C$30:$C$121,0)),""),"")</f>
        <v/>
      </c>
      <c r="S176" s="568"/>
      <c r="T176" s="569"/>
      <c r="U176" s="570"/>
      <c r="V176" s="312" t="str">
        <f t="array" ref="V176">IFERROR(IF(INDEX('Outcome Indicators - Section C'!E$30:E$121,MATCH('Print View'!$A175&amp;'Print View'!$V$81,'Outcome Indicators - Section C'!$A$30:$A$121&amp;'Outcome Indicators - Section C'!$C$30:$C$121,0))&lt;&gt;"",INDEX('Outcome Indicators - Section C'!E$30:E$121,MATCH('Print View'!$A175&amp;'Print View'!$V$81,'Outcome Indicators - Section C'!$A$30:$A$121&amp;'Outcome Indicators - Section C'!$C$30:$C$121,0)),""),"")</f>
        <v/>
      </c>
      <c r="W176" s="568"/>
      <c r="X176" s="569"/>
      <c r="Y176" s="570"/>
      <c r="Z176" s="312" t="str">
        <f t="array" ref="Z176">IFERROR(IF(INDEX('Outcome Indicators - Section C'!E$30:E$121,MATCH('Print View'!$A175&amp;'Print View'!$Z$81,'Outcome Indicators - Section C'!$A$30:$A$121&amp;'Outcome Indicators - Section C'!$C$30:$C$121,0))&lt;&gt;"",INDEX('Outcome Indicators - Section C'!E$30:E$121,MATCH('Print View'!$A175&amp;'Print View'!$Z$81,'Outcome Indicators - Section C'!$A$30:$A$121&amp;'Outcome Indicators - Section C'!$C$30:$C$121,0)),""),"")</f>
        <v/>
      </c>
      <c r="AA176" s="568"/>
      <c r="AB176" s="569"/>
      <c r="AC176" s="570"/>
      <c r="AD176" s="279"/>
      <c r="AE176" s="262"/>
      <c r="AF176" s="262"/>
      <c r="AG176" s="262"/>
      <c r="AH176" s="262"/>
      <c r="AI176" s="262"/>
      <c r="AJ176" s="263"/>
    </row>
    <row r="177" spans="1:36" s="229" customFormat="1" ht="15.75" customHeight="1" x14ac:dyDescent="0.55000000000000004">
      <c r="A177" s="549">
        <v>29</v>
      </c>
      <c r="B177" s="550"/>
      <c r="C177" s="550"/>
      <c r="D177" s="550"/>
      <c r="E177" s="550"/>
      <c r="F177" s="550"/>
      <c r="G177" s="550"/>
      <c r="H177" s="550"/>
      <c r="I177" s="552"/>
      <c r="J177" s="284"/>
      <c r="K177" s="554"/>
      <c r="L177" s="556"/>
      <c r="M177" s="558"/>
      <c r="N177" s="284"/>
      <c r="O177" s="554"/>
      <c r="P177" s="556"/>
      <c r="Q177" s="558"/>
      <c r="R177" s="284"/>
      <c r="S177" s="554"/>
      <c r="T177" s="556"/>
      <c r="U177" s="558"/>
      <c r="V177" s="284"/>
      <c r="W177" s="554"/>
      <c r="X177" s="556"/>
      <c r="Y177" s="558"/>
      <c r="Z177" s="284"/>
      <c r="AA177" s="554"/>
      <c r="AB177" s="556"/>
      <c r="AC177" s="558"/>
      <c r="AD177" s="280"/>
      <c r="AE177" s="255"/>
      <c r="AF177" s="255"/>
      <c r="AG177" s="255"/>
      <c r="AH177" s="255"/>
      <c r="AI177" s="268"/>
      <c r="AJ177" s="540"/>
    </row>
    <row r="178" spans="1:36" s="229" customFormat="1" ht="15.75" customHeight="1" x14ac:dyDescent="0.3">
      <c r="A178" s="549"/>
      <c r="B178" s="551"/>
      <c r="C178" s="551"/>
      <c r="D178" s="551"/>
      <c r="E178" s="551"/>
      <c r="F178" s="551"/>
      <c r="G178" s="551"/>
      <c r="H178" s="551"/>
      <c r="I178" s="553"/>
      <c r="J178" s="285"/>
      <c r="K178" s="555"/>
      <c r="L178" s="557"/>
      <c r="M178" s="559"/>
      <c r="N178" s="285"/>
      <c r="O178" s="555"/>
      <c r="P178" s="557"/>
      <c r="Q178" s="559"/>
      <c r="R178" s="285"/>
      <c r="S178" s="555"/>
      <c r="T178" s="557"/>
      <c r="U178" s="559"/>
      <c r="V178" s="285"/>
      <c r="W178" s="555"/>
      <c r="X178" s="557"/>
      <c r="Y178" s="559"/>
      <c r="Z178" s="285"/>
      <c r="AA178" s="555"/>
      <c r="AB178" s="557"/>
      <c r="AC178" s="559"/>
      <c r="AD178" s="277"/>
      <c r="AE178" s="258"/>
      <c r="AF178" s="258"/>
      <c r="AG178" s="258"/>
      <c r="AH178" s="258"/>
      <c r="AI178" s="268"/>
      <c r="AJ178" s="540"/>
    </row>
    <row r="179" spans="1:36" s="229" customFormat="1" ht="28.8" x14ac:dyDescent="0.55000000000000004">
      <c r="A179" s="560">
        <v>30</v>
      </c>
      <c r="B179" s="562" t="str">
        <f>IFERROR(IF(INDEX('Outcome Indicators - Section C'!B$10:B$26,MATCH('Print View'!$A179,'Outcome Indicators - Section C'!$A$10:$A$26,0))&lt;&gt;"",INDEX('Outcome Indicators - Section C'!B$10:B$26,MATCH('Print View'!$A179,'Outcome Indicators - Section C'!$A$10:$A$26,0)),""),"")</f>
        <v/>
      </c>
      <c r="C179" s="562" t="str">
        <f>IFERROR(IF(INDEX('Outcome Indicators - Section C'!C$10:C$26,MATCH('Print View'!$A179,'Outcome Indicators - Section C'!$A$10:$A$26,0))&lt;&gt;"",INDEX('Outcome Indicators - Section C'!C$10:C$26,MATCH('Print View'!$A179,'Outcome Indicators - Section C'!$A$10:$A$26,0)),""),"")</f>
        <v/>
      </c>
      <c r="D179" s="562" t="str">
        <f>IFERROR(IF(INDEX('Outcome Indicators - Section C'!D$10:D$26,MATCH('Print View'!$A179,'Outcome Indicators - Section C'!$A$10:$A$26,0))&lt;&gt;"",INDEX('Outcome Indicators - Section C'!D$10:D$26,MATCH('Print View'!$A179,'Outcome Indicators - Section C'!$A$10:$A$26,0)),""),"")</f>
        <v/>
      </c>
      <c r="E179" s="562" t="str">
        <f>IFERROR(IF(INDEX('Outcome Indicators - Section C'!E$10:E$26,MATCH('Print View'!$A179,'Outcome Indicators - Section C'!$A$10:$A$26,0))&lt;&gt;"",INDEX('Outcome Indicators - Section C'!E$10:E$26,MATCH('Print View'!$A179,'Outcome Indicators - Section C'!$A$10:$A$26,0)),""),"")</f>
        <v/>
      </c>
      <c r="F179" s="562" t="str">
        <f>IFERROR(IF(INDEX('Outcome Indicators - Section C'!F$10:F$26,MATCH('Print View'!$A179,'Outcome Indicators - Section C'!$A$10:$A$26,0))&lt;&gt;"",INDEX('Outcome Indicators - Section C'!F$10:F$26,MATCH('Print View'!$A179,'Outcome Indicators - Section C'!$A$10:$A$26,0)),""),"")</f>
        <v/>
      </c>
      <c r="G179" s="562" t="str">
        <f>IFERROR(IF(INDEX('Outcome Indicators - Section C'!G$10:G$26,MATCH('Print View'!$A179,'Outcome Indicators - Section C'!$A$10:$A$26,0))&lt;&gt;"",INDEX('Outcome Indicators - Section C'!G$10:G$26,MATCH('Print View'!$A179,'Outcome Indicators - Section C'!$A$10:$A$26,0)),""),"")</f>
        <v/>
      </c>
      <c r="H179" s="562" t="str">
        <f>IFERROR(IF(INDEX('Outcome Indicators - Section C'!H$10:H$26,MATCH('Print View'!$A179,'Outcome Indicators - Section C'!$A$10:$A$26,0))&lt;&gt;"",INDEX('Outcome Indicators - Section C'!H$10:H$26,MATCH('Print View'!$A179,'Outcome Indicators - Section C'!$A$10:$A$26,0)),""),"")</f>
        <v/>
      </c>
      <c r="I179" s="541" t="str">
        <f>IFERROR(IF(INDEX('Outcome Indicators - Section C'!A$10:A$26,MATCH('Print View'!$A179,'Outcome Indicators - Section C'!$A$10:$A$26,0))&lt;&gt;"",INDEX('Outcome Indicators - Section C'!A$10:A$26,MATCH('Print View'!$A179,'Outcome Indicators - Section C'!$A$10:$A$26,0)),""),"")</f>
        <v/>
      </c>
      <c r="J179" s="311" t="str">
        <f t="array" ref="J179">IFERROR(IF(INDEX('Outcome Indicators - Section C'!D$30:D$121,MATCH('Print View'!$A179&amp;'Print View'!$J$81,'Outcome Indicators - Section C'!$A$30:$A$121&amp;'Outcome Indicators - Section C'!$C$30:$C$121,0))&lt;&gt;"",INDEX('Outcome Indicators - Section C'!D$30:D$121,MATCH('Print View'!$A179&amp;'Print View'!$J$81,'Outcome Indicators - Section C'!$A$30:$A$121&amp;'Outcome Indicators - Section C'!$C$30:$C$121,0)),""),"")</f>
        <v/>
      </c>
      <c r="K179" s="543" t="str">
        <f t="array" ref="K179">IFERROR(IF(INDEX('Outcome Indicators - Section C'!F$30:F$121,MATCH('Print View'!$A179&amp;'Print View'!$J$81,'Outcome Indicators - Section C'!$A$30:$A$121&amp;'Outcome Indicators - Section C'!$C$30:$C$121,0))&lt;&gt;"",INDEX('Outcome Indicators - Section C'!F$30:F$121,MATCH('Print View'!$A179&amp;'Print View'!$J$81,'Outcome Indicators - Section C'!$A$30:$A$121&amp;'Outcome Indicators - Section C'!$C$30:$C$121,0)),""),"")</f>
        <v/>
      </c>
      <c r="L179" s="545" t="str">
        <f t="array" ref="L179">IFERROR(IF(INDEX('Outcome Indicators - Section C'!G$30:G$121,MATCH('Print View'!$A179&amp;'Print View'!$J$81,'Outcome Indicators - Section C'!$A$30:$A$121&amp;'Outcome Indicators - Section C'!$C$30:$C$121,0))&lt;&gt;"",INDEX('Outcome Indicators - Section C'!G$30:G$121,MATCH('Print View'!$A179&amp;'Print View'!$J$81,'Outcome Indicators - Section C'!$A$30:$A$121&amp;'Outcome Indicators - Section C'!$C$30:$C$121,0)),""),"")</f>
        <v/>
      </c>
      <c r="M179" s="541" t="str">
        <f t="array" ref="M179">IFERROR(IF(INDEX('Outcome Indicators - Section C'!H$30:H$121,MATCH('Print View'!$A179&amp;'Print View'!$J$81,'Outcome Indicators - Section C'!$A$30:$A$121&amp;'Outcome Indicators - Section C'!$C$30:$C$121,0))&lt;&gt;"",INDEX('Outcome Indicators - Section C'!H$30:H$121,MATCH('Print View'!$A179&amp;'Print View'!$J$81,'Outcome Indicators - Section C'!$A$30:$A$121&amp;'Outcome Indicators - Section C'!$C$30:$C$121,0)),""),"")</f>
        <v/>
      </c>
      <c r="N179" s="311" t="str">
        <f t="array" ref="N179">IFERROR(IF(INDEX('Outcome Indicators - Section C'!D$30:D$121,MATCH('Print View'!$A179&amp;'Print View'!$N$81,'Outcome Indicators - Section C'!$A$30:$A$121&amp;'Outcome Indicators - Section C'!$C$30:$C$121,0))&lt;&gt;"",INDEX('Outcome Indicators - Section C'!D$30:D$121,MATCH('Print View'!$A179&amp;'Print View'!$N$81,'Outcome Indicators - Section C'!$A$30:$A$121&amp;'Outcome Indicators - Section C'!$C$30:$C$121,0)),""),"")</f>
        <v/>
      </c>
      <c r="O179" s="543" t="str">
        <f t="array" ref="O179">IFERROR(IF(INDEX('Outcome Indicators - Section C'!F$30:F$121,MATCH('Print View'!$A179&amp;'Print View'!$N$81,'Outcome Indicators - Section C'!$A$30:$A$121&amp;'Outcome Indicators - Section C'!$C$30:$C$121,0))&lt;&gt;"",INDEX('Outcome Indicators - Section C'!F$30:F$121,MATCH('Print View'!$A179&amp;'Print View'!$N$81,'Outcome Indicators - Section C'!$A$30:$A$121&amp;'Outcome Indicators - Section C'!$C$30:$C$121,0)),""),"")</f>
        <v/>
      </c>
      <c r="P179" s="545" t="str">
        <f t="array" ref="P179">IFERROR(IF(INDEX('Outcome Indicators - Section C'!G$30:G$121,MATCH('Print View'!$A179&amp;'Print View'!$N$81,'Outcome Indicators - Section C'!$A$30:$A$121&amp;'Outcome Indicators - Section C'!$C$30:$C$121,0))&lt;&gt;"",INDEX('Outcome Indicators - Section C'!G$30:G$121,MATCH('Print View'!$A179&amp;'Print View'!$N$81,'Outcome Indicators - Section C'!$A$30:$A$121&amp;'Outcome Indicators - Section C'!$C$30:$C$121,0)),""),"")</f>
        <v/>
      </c>
      <c r="Q179" s="541" t="str">
        <f t="array" ref="Q179">IFERROR(IF(INDEX('Outcome Indicators - Section C'!H$30:H$121,MATCH('Print View'!$A179&amp;'Print View'!$N$81,'Outcome Indicators - Section C'!$A$30:$A$121&amp;'Outcome Indicators - Section C'!$C$30:$C$121,0))&lt;&gt;"",INDEX('Outcome Indicators - Section C'!H$30:H$121,MATCH('Print View'!$A179&amp;'Print View'!$N$81,'Outcome Indicators - Section C'!$A$30:$A$121&amp;'Outcome Indicators - Section C'!$C$30:$C$121,0)),""),"")</f>
        <v/>
      </c>
      <c r="R179" s="311" t="str">
        <f t="array" ref="R179">IFERROR(IF(INDEX('Outcome Indicators - Section C'!D$30:D$121,MATCH('Print View'!$A179&amp;'Print View'!$R$81,'Outcome Indicators - Section C'!$A$30:$A$121&amp;'Outcome Indicators - Section C'!$C$30:$C$121,0))&lt;&gt;"",INDEX('Outcome Indicators - Section C'!D$30:D$121,MATCH('Print View'!$A179&amp;'Print View'!$R$81,'Outcome Indicators - Section C'!$A$30:$A$121&amp;'Outcome Indicators - Section C'!$C$30:$C$121,0)),""),"")</f>
        <v/>
      </c>
      <c r="S179" s="543" t="str">
        <f t="array" ref="S179">IFERROR(IF(INDEX('Outcome Indicators - Section C'!F$30:F$121,MATCH('Print View'!$A179&amp;'Print View'!$R$81,'Outcome Indicators - Section C'!$A$30:$A$121&amp;'Outcome Indicators - Section C'!$C$30:$C$121,0))&lt;&gt;"",INDEX('Outcome Indicators - Section C'!F$30:F$121,MATCH('Print View'!$A179&amp;'Print View'!$R$81,'Outcome Indicators - Section C'!$A$30:$A$121&amp;'Outcome Indicators - Section C'!$C$30:$C$121,0)),""),"")</f>
        <v/>
      </c>
      <c r="T179" s="545" t="str">
        <f t="array" ref="T179">IFERROR(IF(INDEX('Outcome Indicators - Section C'!G$30:G$121,MATCH('Print View'!$A179&amp;'Print View'!$R$81,'Outcome Indicators - Section C'!$A$30:$A$121&amp;'Outcome Indicators - Section C'!$C$30:$C$121,0))&lt;&gt;"",INDEX('Outcome Indicators - Section C'!G$30:G$121,MATCH('Print View'!$A179&amp;'Print View'!$R$81,'Outcome Indicators - Section C'!$A$30:$A$121&amp;'Outcome Indicators - Section C'!$C$30:$C$121,0)),""),"")</f>
        <v/>
      </c>
      <c r="U179" s="541" t="str">
        <f t="array" ref="U179">IFERROR(IF(INDEX('Outcome Indicators - Section C'!H$30:H$121,MATCH('Print View'!$A179&amp;'Print View'!$R$81,'Outcome Indicators - Section C'!$A$30:$A$121&amp;'Outcome Indicators - Section C'!$C$30:$C$121,0))&lt;&gt;"",INDEX('Outcome Indicators - Section C'!H$30:H$121,MATCH('Print View'!$A179&amp;'Print View'!$R$81,'Outcome Indicators - Section C'!$A$30:$A$121&amp;'Outcome Indicators - Section C'!$C$30:$C$121,0)),""),"")</f>
        <v/>
      </c>
      <c r="V179" s="311" t="str">
        <f t="array" ref="V179">IFERROR(IF(INDEX('Outcome Indicators - Section C'!D$30:D$121,MATCH('Print View'!$A179&amp;'Print View'!$V$81,'Outcome Indicators - Section C'!$A$30:$A$121&amp;'Outcome Indicators - Section C'!$C$30:$C$121,0))&lt;&gt;"",INDEX('Outcome Indicators - Section C'!D$30:D$121,MATCH('Print View'!$A179&amp;'Print View'!$V$81,'Outcome Indicators - Section C'!$A$30:$A$121&amp;'Outcome Indicators - Section C'!$C$30:$C$121,0)),""),"")</f>
        <v/>
      </c>
      <c r="W179" s="543" t="str">
        <f t="array" ref="W179">IFERROR(IF(INDEX('Outcome Indicators - Section C'!F$30:F$121,MATCH('Print View'!$A179&amp;'Print View'!$V$81,'Outcome Indicators - Section C'!$A$30:$A$121&amp;'Outcome Indicators - Section C'!$C$30:$C$121,0))&lt;&gt;"",INDEX('Outcome Indicators - Section C'!F$30:F$121,MATCH('Print View'!$A179&amp;'Print View'!$V$81,'Outcome Indicators - Section C'!$A$30:$A$121&amp;'Outcome Indicators - Section C'!$C$30:$C$121,0)),""),"")</f>
        <v/>
      </c>
      <c r="X179" s="545" t="str">
        <f t="array" ref="X179">IFERROR(IF(INDEX('Outcome Indicators - Section C'!G$30:G$121,MATCH('Print View'!$A179&amp;'Print View'!$V$81,'Outcome Indicators - Section C'!$A$30:$A$121&amp;'Outcome Indicators - Section C'!$C$30:$C$121,0))&lt;&gt;"",INDEX('Outcome Indicators - Section C'!G$30:G$121,MATCH('Print View'!$A179&amp;'Print View'!$V$81,'Outcome Indicators - Section C'!$A$30:$A$121&amp;'Outcome Indicators - Section C'!$C$30:$C$121,0)),""),"")</f>
        <v/>
      </c>
      <c r="Y179" s="541" t="str">
        <f t="array" ref="Y179">IFERROR(IF(INDEX('Outcome Indicators - Section C'!H$30:H$121,MATCH('Print View'!$A179&amp;'Print View'!$V$81,'Outcome Indicators - Section C'!$A$30:$A$121&amp;'Outcome Indicators - Section C'!$C$30:$C$121,0))&lt;&gt;"",INDEX('Outcome Indicators - Section C'!H$30:H$121,MATCH('Print View'!$A179&amp;'Print View'!$V$81,'Outcome Indicators - Section C'!$A$30:$A$121&amp;'Outcome Indicators - Section C'!$C$30:$C$121,0)),""),"")</f>
        <v/>
      </c>
      <c r="Z179" s="311" t="str">
        <f t="array" ref="Z179">IFERROR(IF(INDEX('Outcome Indicators - Section C'!D$30:D$121,MATCH('Print View'!$A179&amp;'Print View'!$Z$81,'Outcome Indicators - Section C'!$A$30:$A$121&amp;'Outcome Indicators - Section C'!$C$30:$C$121,0))&lt;&gt;"",INDEX('Outcome Indicators - Section C'!D$30:D$121,MATCH('Print View'!$A179&amp;'Print View'!$Z$81,'Outcome Indicators - Section C'!$A$30:$A$121&amp;'Outcome Indicators - Section C'!$C$30:$C$121,0)),""),"")</f>
        <v/>
      </c>
      <c r="AA179" s="543" t="str">
        <f t="array" ref="AA179">IFERROR(IF(INDEX('Outcome Indicators - Section C'!F$30:F$121,MATCH('Print View'!$A179&amp;'Print View'!$Z$81,'Outcome Indicators - Section C'!$A$30:$A$121&amp;'Outcome Indicators - Section C'!$C$30:$C$121,0))&lt;&gt;"",INDEX('Outcome Indicators - Section C'!F$30:F$121,MATCH('Print View'!$A179&amp;'Print View'!$Z$81,'Outcome Indicators - Section C'!$A$30:$A$121&amp;'Outcome Indicators - Section C'!$C$30:$C$121,0)),""),"")</f>
        <v/>
      </c>
      <c r="AB179" s="545" t="str">
        <f t="array" ref="AB179">IFERROR(IF(INDEX('Outcome Indicators - Section C'!G$30:G$121,MATCH('Print View'!$A179&amp;'Print View'!$Z$81,'Outcome Indicators - Section C'!$A$30:$A$121&amp;'Outcome Indicators - Section C'!$C$30:$C$121,0))&lt;&gt;"",INDEX('Outcome Indicators - Section C'!G$30:G$121,MATCH('Print View'!$A179&amp;'Print View'!$Z$81,'Outcome Indicators - Section C'!$A$30:$A$121&amp;'Outcome Indicators - Section C'!$C$30:$C$121,0)),""),"")</f>
        <v/>
      </c>
      <c r="AC179" s="541" t="str">
        <f t="array" ref="AC179">IFERROR(IF(INDEX('Outcome Indicators - Section C'!H$30:H$121,MATCH('Print View'!$A179&amp;'Print View'!$Z$81,'Outcome Indicators - Section C'!$A$30:$A$121&amp;'Outcome Indicators - Section C'!$C$30:$C$121,0))&lt;&gt;"",INDEX('Outcome Indicators - Section C'!H$30:H$121,MATCH('Print View'!$A179&amp;'Print View'!$Z$81,'Outcome Indicators - Section C'!$A$30:$A$121&amp;'Outcome Indicators - Section C'!$C$30:$C$121,0)),""),"")</f>
        <v/>
      </c>
      <c r="AD179" s="313"/>
      <c r="AE179" s="314"/>
      <c r="AF179" s="314"/>
      <c r="AG179" s="314"/>
      <c r="AH179" s="314"/>
      <c r="AI179" s="315"/>
      <c r="AJ179" s="547"/>
    </row>
    <row r="180" spans="1:36" s="229" customFormat="1" ht="16.5" customHeight="1" thickBot="1" x14ac:dyDescent="0.35">
      <c r="A180" s="561"/>
      <c r="B180" s="563"/>
      <c r="C180" s="563"/>
      <c r="D180" s="563"/>
      <c r="E180" s="563"/>
      <c r="F180" s="563"/>
      <c r="G180" s="563"/>
      <c r="H180" s="563"/>
      <c r="I180" s="542"/>
      <c r="J180" s="319" t="str">
        <f t="array" ref="J180">IFERROR(IF(INDEX('Outcome Indicators - Section C'!E$30:E$121,MATCH('Print View'!$A179&amp;'Print View'!$J$81,'Outcome Indicators - Section C'!$A$30:$A$121&amp;'Outcome Indicators - Section C'!$C$30:$C$121,0))&lt;&gt;"",INDEX('Outcome Indicators - Section C'!E$30:E$121,MATCH('Print View'!$A179&amp;'Print View'!$J$81,'Outcome Indicators - Section C'!$A$30:$A$121&amp;'Outcome Indicators - Section C'!$C$30:$C$121,0)),""),"")</f>
        <v/>
      </c>
      <c r="K180" s="544"/>
      <c r="L180" s="546"/>
      <c r="M180" s="542"/>
      <c r="N180" s="319" t="str">
        <f t="array" ref="N180">IFERROR(IF(INDEX('Outcome Indicators - Section C'!E$30:E$121,MATCH('Print View'!$A179&amp;'Print View'!$N$81,'Outcome Indicators - Section C'!$A$30:$A$121&amp;'Outcome Indicators - Section C'!$C$30:$C$121,0))&lt;&gt;"",INDEX('Outcome Indicators - Section C'!E$30:E$121,MATCH('Print View'!$A179&amp;'Print View'!$N$81,'Outcome Indicators - Section C'!$A$30:$A$121&amp;'Outcome Indicators - Section C'!$C$30:$C$121,0)),""),"")</f>
        <v/>
      </c>
      <c r="O180" s="544"/>
      <c r="P180" s="546"/>
      <c r="Q180" s="542"/>
      <c r="R180" s="319" t="str">
        <f t="array" ref="R180">IFERROR(IF(INDEX('Outcome Indicators - Section C'!E$30:E$121,MATCH('Print View'!$A179&amp;'Print View'!$R$81,'Outcome Indicators - Section C'!$A$30:$A$121&amp;'Outcome Indicators - Section C'!$C$30:$C$121,0))&lt;&gt;"",INDEX('Outcome Indicators - Section C'!E$30:E$121,MATCH('Print View'!$A179&amp;'Print View'!$R$81,'Outcome Indicators - Section C'!$A$30:$A$121&amp;'Outcome Indicators - Section C'!$C$30:$C$121,0)),""),"")</f>
        <v/>
      </c>
      <c r="S180" s="544"/>
      <c r="T180" s="546"/>
      <c r="U180" s="542"/>
      <c r="V180" s="319" t="str">
        <f t="array" ref="V180">IFERROR(IF(INDEX('Outcome Indicators - Section C'!E$30:E$121,MATCH('Print View'!$A179&amp;'Print View'!$V$81,'Outcome Indicators - Section C'!$A$30:$A$121&amp;'Outcome Indicators - Section C'!$C$30:$C$121,0))&lt;&gt;"",INDEX('Outcome Indicators - Section C'!E$30:E$121,MATCH('Print View'!$A179&amp;'Print View'!$V$81,'Outcome Indicators - Section C'!$A$30:$A$121&amp;'Outcome Indicators - Section C'!$C$30:$C$121,0)),""),"")</f>
        <v/>
      </c>
      <c r="W180" s="544"/>
      <c r="X180" s="546"/>
      <c r="Y180" s="542"/>
      <c r="Z180" s="319" t="str">
        <f t="array" ref="Z180">IFERROR(IF(INDEX('Outcome Indicators - Section C'!E$30:E$121,MATCH('Print View'!$A179&amp;'Print View'!$Z$81,'Outcome Indicators - Section C'!$A$30:$A$121&amp;'Outcome Indicators - Section C'!$C$30:$C$121,0))&lt;&gt;"",INDEX('Outcome Indicators - Section C'!E$30:E$121,MATCH('Print View'!$A179&amp;'Print View'!$Z$81,'Outcome Indicators - Section C'!$A$30:$A$121&amp;'Outcome Indicators - Section C'!$C$30:$C$121,0)),""),"")</f>
        <v/>
      </c>
      <c r="AA180" s="544"/>
      <c r="AB180" s="546"/>
      <c r="AC180" s="542"/>
      <c r="AD180" s="316"/>
      <c r="AE180" s="317"/>
      <c r="AF180" s="317"/>
      <c r="AG180" s="317"/>
      <c r="AH180" s="317"/>
      <c r="AI180" s="318"/>
      <c r="AJ180" s="548"/>
    </row>
    <row r="181" spans="1:36" ht="23.4" x14ac:dyDescent="0.45">
      <c r="A181" s="230"/>
      <c r="B181" s="231"/>
      <c r="C181" s="231"/>
      <c r="D181" s="232"/>
      <c r="E181" s="232"/>
      <c r="F181" s="232"/>
      <c r="G181" s="232"/>
      <c r="H181" s="232"/>
      <c r="I181" s="232"/>
      <c r="J181" s="232"/>
      <c r="K181" s="232"/>
      <c r="L181" s="232"/>
      <c r="M181" s="232"/>
      <c r="N181" s="232"/>
    </row>
    <row r="182" spans="1:36" ht="16.2" thickBot="1" x14ac:dyDescent="0.35">
      <c r="J182" s="225"/>
    </row>
    <row r="183" spans="1:36" ht="46.8" thickBot="1" x14ac:dyDescent="0.35">
      <c r="A183" s="665" t="str">
        <f>'WPTM - Section F'!A6:AC6</f>
        <v>Key Activities</v>
      </c>
      <c r="B183" s="666"/>
      <c r="C183" s="666"/>
      <c r="D183" s="666"/>
      <c r="E183" s="666"/>
      <c r="F183" s="666"/>
      <c r="G183" s="666"/>
      <c r="H183" s="666"/>
      <c r="I183" s="667"/>
    </row>
    <row r="184" spans="1:36" ht="16.2" thickBot="1" x14ac:dyDescent="0.35"/>
    <row r="185" spans="1:36" ht="26.25" customHeight="1" x14ac:dyDescent="0.3">
      <c r="A185" s="668" t="str">
        <f>'WPTM - Section F'!A7</f>
        <v>Key Activity Number</v>
      </c>
      <c r="B185" s="668" t="str">
        <f>'WPTM - Section F'!B7</f>
        <v>Module</v>
      </c>
      <c r="C185" s="668" t="str">
        <f>'WPTM - Section F'!C7</f>
        <v>Intervention</v>
      </c>
      <c r="D185" s="668" t="str">
        <f>'WPTM - Section F'!D7</f>
        <v>Key Activity</v>
      </c>
      <c r="E185" s="668" t="str">
        <f>'WPTM - Section F'!E7</f>
        <v>Reponsible PR</v>
      </c>
      <c r="F185" s="668" t="str">
        <f>'WPTM - Section F'!W7</f>
        <v>Module Reference (Name)</v>
      </c>
      <c r="G185" s="234"/>
      <c r="H185" s="234"/>
      <c r="I185" s="234"/>
      <c r="J185" s="234"/>
      <c r="K185" s="234"/>
      <c r="L185" s="235"/>
      <c r="M185" s="236"/>
      <c r="N185" s="234"/>
      <c r="O185" s="234"/>
      <c r="P185" s="234"/>
      <c r="Q185" s="234"/>
      <c r="R185" s="234"/>
      <c r="S185" s="235"/>
      <c r="T185" s="236"/>
      <c r="U185" s="234"/>
      <c r="V185" s="234"/>
      <c r="W185" s="234"/>
      <c r="X185" s="234"/>
      <c r="Y185" s="234"/>
      <c r="Z185" s="235"/>
      <c r="AA185" s="236"/>
      <c r="AB185" s="234"/>
      <c r="AC185" s="234"/>
      <c r="AD185" s="234"/>
      <c r="AE185" s="234"/>
      <c r="AF185" s="234"/>
      <c r="AG185" s="235"/>
      <c r="AH185" s="237"/>
      <c r="AI185" s="663"/>
    </row>
    <row r="186" spans="1:36" ht="26.25" customHeight="1" x14ac:dyDescent="0.3">
      <c r="A186" s="669"/>
      <c r="B186" s="669"/>
      <c r="C186" s="669"/>
      <c r="D186" s="669"/>
      <c r="E186" s="669"/>
      <c r="F186" s="669"/>
      <c r="G186" s="238"/>
      <c r="H186" s="238"/>
      <c r="I186" s="239" t="s">
        <v>185</v>
      </c>
      <c r="J186" s="238"/>
      <c r="K186" s="238"/>
      <c r="L186" s="240"/>
      <c r="M186" s="241" t="s">
        <v>184</v>
      </c>
      <c r="N186" s="238"/>
      <c r="O186" s="238"/>
      <c r="P186" s="238" t="s">
        <v>185</v>
      </c>
      <c r="Q186" s="238"/>
      <c r="R186" s="238"/>
      <c r="S186" s="240"/>
      <c r="T186" s="242" t="s">
        <v>184</v>
      </c>
      <c r="U186" s="238"/>
      <c r="V186" s="238"/>
      <c r="W186" s="238" t="s">
        <v>185</v>
      </c>
      <c r="X186" s="238"/>
      <c r="Y186" s="238"/>
      <c r="Z186" s="240"/>
      <c r="AA186" s="241" t="s">
        <v>184</v>
      </c>
      <c r="AB186" s="238"/>
      <c r="AC186" s="238"/>
      <c r="AD186" s="238" t="s">
        <v>185</v>
      </c>
      <c r="AE186" s="238"/>
      <c r="AF186" s="238"/>
      <c r="AG186" s="240"/>
      <c r="AH186" s="243"/>
      <c r="AI186" s="664"/>
    </row>
    <row r="187" spans="1:36" x14ac:dyDescent="0.3">
      <c r="A187" s="244"/>
      <c r="B187" s="245"/>
      <c r="C187" s="245"/>
      <c r="D187" s="245"/>
      <c r="E187" s="246"/>
      <c r="F187" s="658"/>
      <c r="G187" s="658"/>
      <c r="H187" s="659"/>
      <c r="I187" s="660"/>
      <c r="J187" s="658"/>
      <c r="K187" s="658"/>
      <c r="L187" s="661"/>
      <c r="M187" s="662"/>
      <c r="N187" s="658"/>
      <c r="O187" s="659"/>
      <c r="P187" s="660"/>
      <c r="Q187" s="658"/>
      <c r="R187" s="658"/>
      <c r="S187" s="661"/>
      <c r="T187" s="662"/>
      <c r="U187" s="658"/>
      <c r="V187" s="659"/>
      <c r="W187" s="660"/>
      <c r="X187" s="658"/>
      <c r="Y187" s="658"/>
      <c r="Z187" s="661"/>
      <c r="AA187" s="662"/>
      <c r="AB187" s="658"/>
      <c r="AC187" s="659"/>
      <c r="AD187" s="660"/>
      <c r="AE187" s="658"/>
      <c r="AF187" s="658"/>
      <c r="AG187" s="661"/>
      <c r="AH187" s="247"/>
      <c r="AI187" s="248"/>
    </row>
    <row r="188" spans="1:36" x14ac:dyDescent="0.3">
      <c r="A188" s="244"/>
      <c r="B188" s="245"/>
      <c r="C188" s="245"/>
      <c r="D188" s="245"/>
      <c r="E188" s="246"/>
      <c r="F188" s="658"/>
      <c r="G188" s="658"/>
      <c r="H188" s="659"/>
      <c r="I188" s="660"/>
      <c r="J188" s="658"/>
      <c r="K188" s="658"/>
      <c r="L188" s="661"/>
      <c r="M188" s="662"/>
      <c r="N188" s="658"/>
      <c r="O188" s="659"/>
      <c r="P188" s="660"/>
      <c r="Q188" s="658"/>
      <c r="R188" s="658"/>
      <c r="S188" s="661"/>
      <c r="T188" s="662"/>
      <c r="U188" s="658"/>
      <c r="V188" s="659"/>
      <c r="W188" s="660"/>
      <c r="X188" s="658"/>
      <c r="Y188" s="658"/>
      <c r="Z188" s="661"/>
      <c r="AA188" s="662"/>
      <c r="AB188" s="658"/>
      <c r="AC188" s="659"/>
      <c r="AD188" s="660"/>
      <c r="AE188" s="658"/>
      <c r="AF188" s="658"/>
      <c r="AG188" s="661"/>
      <c r="AH188" s="247"/>
      <c r="AI188" s="248"/>
    </row>
    <row r="189" spans="1:36" x14ac:dyDescent="0.3">
      <c r="A189" s="244"/>
      <c r="B189" s="245"/>
      <c r="C189" s="245"/>
      <c r="D189" s="245"/>
      <c r="E189" s="246"/>
      <c r="F189" s="658"/>
      <c r="G189" s="658"/>
      <c r="H189" s="659"/>
      <c r="I189" s="660"/>
      <c r="J189" s="658"/>
      <c r="K189" s="658"/>
      <c r="L189" s="661"/>
      <c r="M189" s="662"/>
      <c r="N189" s="658"/>
      <c r="O189" s="659"/>
      <c r="P189" s="660"/>
      <c r="Q189" s="658"/>
      <c r="R189" s="658"/>
      <c r="S189" s="661"/>
      <c r="T189" s="662"/>
      <c r="U189" s="658"/>
      <c r="V189" s="659"/>
      <c r="W189" s="660"/>
      <c r="X189" s="658"/>
      <c r="Y189" s="658"/>
      <c r="Z189" s="661"/>
      <c r="AA189" s="662"/>
      <c r="AB189" s="658"/>
      <c r="AC189" s="659"/>
      <c r="AD189" s="660"/>
      <c r="AE189" s="658"/>
      <c r="AF189" s="658"/>
      <c r="AG189" s="661"/>
      <c r="AH189" s="247"/>
      <c r="AI189" s="248"/>
    </row>
    <row r="190" spans="1:36" x14ac:dyDescent="0.3">
      <c r="A190" s="244"/>
      <c r="B190" s="245"/>
      <c r="C190" s="245"/>
      <c r="D190" s="245"/>
      <c r="E190" s="246"/>
      <c r="F190" s="658"/>
      <c r="G190" s="658"/>
      <c r="H190" s="659"/>
      <c r="I190" s="660"/>
      <c r="J190" s="658"/>
      <c r="K190" s="658"/>
      <c r="L190" s="661"/>
      <c r="M190" s="662"/>
      <c r="N190" s="658"/>
      <c r="O190" s="659"/>
      <c r="P190" s="660"/>
      <c r="Q190" s="658"/>
      <c r="R190" s="658"/>
      <c r="S190" s="661"/>
      <c r="T190" s="662"/>
      <c r="U190" s="658"/>
      <c r="V190" s="659"/>
      <c r="W190" s="660"/>
      <c r="X190" s="658"/>
      <c r="Y190" s="658"/>
      <c r="Z190" s="661"/>
      <c r="AA190" s="662"/>
      <c r="AB190" s="658"/>
      <c r="AC190" s="659"/>
      <c r="AD190" s="660"/>
      <c r="AE190" s="658"/>
      <c r="AF190" s="658"/>
      <c r="AG190" s="661"/>
      <c r="AH190" s="247"/>
      <c r="AI190" s="248"/>
    </row>
    <row r="191" spans="1:36" x14ac:dyDescent="0.3">
      <c r="A191" s="244"/>
      <c r="B191" s="245"/>
      <c r="C191" s="245"/>
      <c r="D191" s="245"/>
      <c r="E191" s="246"/>
      <c r="F191" s="658"/>
      <c r="G191" s="658"/>
      <c r="H191" s="659"/>
      <c r="I191" s="660"/>
      <c r="J191" s="658"/>
      <c r="K191" s="658"/>
      <c r="L191" s="661"/>
      <c r="M191" s="662"/>
      <c r="N191" s="658"/>
      <c r="O191" s="659"/>
      <c r="P191" s="660"/>
      <c r="Q191" s="658"/>
      <c r="R191" s="658"/>
      <c r="S191" s="661"/>
      <c r="T191" s="662"/>
      <c r="U191" s="658"/>
      <c r="V191" s="659"/>
      <c r="W191" s="660"/>
      <c r="X191" s="658"/>
      <c r="Y191" s="658"/>
      <c r="Z191" s="661"/>
      <c r="AA191" s="662"/>
      <c r="AB191" s="658"/>
      <c r="AC191" s="659"/>
      <c r="AD191" s="660"/>
      <c r="AE191" s="658"/>
      <c r="AF191" s="658"/>
      <c r="AG191" s="661"/>
      <c r="AH191" s="247"/>
      <c r="AI191" s="248"/>
    </row>
    <row r="192" spans="1:36" x14ac:dyDescent="0.3">
      <c r="A192" s="244"/>
      <c r="B192" s="245"/>
      <c r="C192" s="245"/>
      <c r="D192" s="245"/>
      <c r="E192" s="246"/>
      <c r="F192" s="658"/>
      <c r="G192" s="658"/>
      <c r="H192" s="659"/>
      <c r="I192" s="660"/>
      <c r="J192" s="658"/>
      <c r="K192" s="658"/>
      <c r="L192" s="661"/>
      <c r="M192" s="662"/>
      <c r="N192" s="658"/>
      <c r="O192" s="659"/>
      <c r="P192" s="660"/>
      <c r="Q192" s="658"/>
      <c r="R192" s="658"/>
      <c r="S192" s="661"/>
      <c r="T192" s="662"/>
      <c r="U192" s="658"/>
      <c r="V192" s="659"/>
      <c r="W192" s="660"/>
      <c r="X192" s="658"/>
      <c r="Y192" s="658"/>
      <c r="Z192" s="661"/>
      <c r="AA192" s="662"/>
      <c r="AB192" s="658"/>
      <c r="AC192" s="659"/>
      <c r="AD192" s="660"/>
      <c r="AE192" s="658"/>
      <c r="AF192" s="658"/>
      <c r="AG192" s="661"/>
      <c r="AH192" s="247"/>
      <c r="AI192" s="248"/>
    </row>
    <row r="193" spans="1:35" x14ac:dyDescent="0.3">
      <c r="A193" s="244"/>
      <c r="B193" s="245"/>
      <c r="C193" s="245"/>
      <c r="D193" s="245"/>
      <c r="E193" s="246"/>
      <c r="F193" s="658"/>
      <c r="G193" s="658"/>
      <c r="H193" s="659"/>
      <c r="I193" s="660"/>
      <c r="J193" s="658"/>
      <c r="K193" s="658"/>
      <c r="L193" s="661"/>
      <c r="M193" s="662"/>
      <c r="N193" s="658"/>
      <c r="O193" s="659"/>
      <c r="P193" s="660"/>
      <c r="Q193" s="658"/>
      <c r="R193" s="658"/>
      <c r="S193" s="661"/>
      <c r="T193" s="662"/>
      <c r="U193" s="658"/>
      <c r="V193" s="659"/>
      <c r="W193" s="660"/>
      <c r="X193" s="658"/>
      <c r="Y193" s="658"/>
      <c r="Z193" s="661"/>
      <c r="AA193" s="662"/>
      <c r="AB193" s="658"/>
      <c r="AC193" s="659"/>
      <c r="AD193" s="660"/>
      <c r="AE193" s="658"/>
      <c r="AF193" s="658"/>
      <c r="AG193" s="661"/>
      <c r="AH193" s="247"/>
      <c r="AI193" s="248"/>
    </row>
    <row r="194" spans="1:35" x14ac:dyDescent="0.3">
      <c r="A194" s="244"/>
      <c r="B194" s="245"/>
      <c r="C194" s="245"/>
      <c r="D194" s="245"/>
      <c r="E194" s="246"/>
      <c r="F194" s="658"/>
      <c r="G194" s="658"/>
      <c r="H194" s="659"/>
      <c r="I194" s="660"/>
      <c r="J194" s="658"/>
      <c r="K194" s="658"/>
      <c r="L194" s="661"/>
      <c r="M194" s="662"/>
      <c r="N194" s="658"/>
      <c r="O194" s="659"/>
      <c r="P194" s="660"/>
      <c r="Q194" s="658"/>
      <c r="R194" s="658"/>
      <c r="S194" s="661"/>
      <c r="T194" s="662"/>
      <c r="U194" s="658"/>
      <c r="V194" s="659"/>
      <c r="W194" s="660"/>
      <c r="X194" s="658"/>
      <c r="Y194" s="658"/>
      <c r="Z194" s="661"/>
      <c r="AA194" s="662"/>
      <c r="AB194" s="658"/>
      <c r="AC194" s="659"/>
      <c r="AD194" s="660"/>
      <c r="AE194" s="658"/>
      <c r="AF194" s="658"/>
      <c r="AG194" s="661"/>
      <c r="AH194" s="247"/>
      <c r="AI194" s="248"/>
    </row>
    <row r="195" spans="1:35" x14ac:dyDescent="0.3">
      <c r="A195" s="244"/>
      <c r="B195" s="245"/>
      <c r="C195" s="245"/>
      <c r="D195" s="245"/>
      <c r="E195" s="246"/>
      <c r="F195" s="658"/>
      <c r="G195" s="658"/>
      <c r="H195" s="659"/>
      <c r="I195" s="660"/>
      <c r="J195" s="658"/>
      <c r="K195" s="658"/>
      <c r="L195" s="661"/>
      <c r="M195" s="662"/>
      <c r="N195" s="658"/>
      <c r="O195" s="659"/>
      <c r="P195" s="660"/>
      <c r="Q195" s="658"/>
      <c r="R195" s="658"/>
      <c r="S195" s="661"/>
      <c r="T195" s="662"/>
      <c r="U195" s="658"/>
      <c r="V195" s="659"/>
      <c r="W195" s="660"/>
      <c r="X195" s="658"/>
      <c r="Y195" s="658"/>
      <c r="Z195" s="661"/>
      <c r="AA195" s="662"/>
      <c r="AB195" s="658"/>
      <c r="AC195" s="659"/>
      <c r="AD195" s="660"/>
      <c r="AE195" s="658"/>
      <c r="AF195" s="658"/>
      <c r="AG195" s="661"/>
      <c r="AH195" s="247"/>
      <c r="AI195" s="248"/>
    </row>
    <row r="196" spans="1:35" x14ac:dyDescent="0.3">
      <c r="A196" s="244"/>
      <c r="B196" s="245"/>
      <c r="C196" s="245"/>
      <c r="D196" s="245"/>
      <c r="E196" s="246"/>
      <c r="F196" s="658"/>
      <c r="G196" s="658"/>
      <c r="H196" s="659"/>
      <c r="I196" s="660"/>
      <c r="J196" s="658"/>
      <c r="K196" s="658"/>
      <c r="L196" s="661"/>
      <c r="M196" s="662"/>
      <c r="N196" s="658"/>
      <c r="O196" s="659"/>
      <c r="P196" s="660"/>
      <c r="Q196" s="658"/>
      <c r="R196" s="658"/>
      <c r="S196" s="661"/>
      <c r="T196" s="662"/>
      <c r="U196" s="658"/>
      <c r="V196" s="659"/>
      <c r="W196" s="660"/>
      <c r="X196" s="658"/>
      <c r="Y196" s="658"/>
      <c r="Z196" s="661"/>
      <c r="AA196" s="662"/>
      <c r="AB196" s="658"/>
      <c r="AC196" s="659"/>
      <c r="AD196" s="660"/>
      <c r="AE196" s="658"/>
      <c r="AF196" s="658"/>
      <c r="AG196" s="661"/>
      <c r="AH196" s="247"/>
      <c r="AI196" s="248"/>
    </row>
    <row r="197" spans="1:35" x14ac:dyDescent="0.3">
      <c r="A197" s="244"/>
      <c r="B197" s="245"/>
      <c r="C197" s="245"/>
      <c r="D197" s="245"/>
      <c r="E197" s="246"/>
      <c r="F197" s="658"/>
      <c r="G197" s="658"/>
      <c r="H197" s="659"/>
      <c r="I197" s="660"/>
      <c r="J197" s="658"/>
      <c r="K197" s="658"/>
      <c r="L197" s="661"/>
      <c r="M197" s="662"/>
      <c r="N197" s="658"/>
      <c r="O197" s="659"/>
      <c r="P197" s="660"/>
      <c r="Q197" s="658"/>
      <c r="R197" s="658"/>
      <c r="S197" s="661"/>
      <c r="T197" s="662"/>
      <c r="U197" s="658"/>
      <c r="V197" s="659"/>
      <c r="W197" s="660"/>
      <c r="X197" s="658"/>
      <c r="Y197" s="658"/>
      <c r="Z197" s="661"/>
      <c r="AA197" s="662"/>
      <c r="AB197" s="658"/>
      <c r="AC197" s="659"/>
      <c r="AD197" s="660"/>
      <c r="AE197" s="658"/>
      <c r="AF197" s="658"/>
      <c r="AG197" s="661"/>
      <c r="AH197" s="247"/>
      <c r="AI197" s="248"/>
    </row>
    <row r="198" spans="1:35" x14ac:dyDescent="0.3">
      <c r="A198" s="244"/>
      <c r="B198" s="245"/>
      <c r="C198" s="245"/>
      <c r="D198" s="245"/>
      <c r="E198" s="246"/>
      <c r="F198" s="658"/>
      <c r="G198" s="658"/>
      <c r="H198" s="659"/>
      <c r="I198" s="660"/>
      <c r="J198" s="658"/>
      <c r="K198" s="658"/>
      <c r="L198" s="661"/>
      <c r="M198" s="662"/>
      <c r="N198" s="658"/>
      <c r="O198" s="659"/>
      <c r="P198" s="660"/>
      <c r="Q198" s="658"/>
      <c r="R198" s="658"/>
      <c r="S198" s="661"/>
      <c r="T198" s="662"/>
      <c r="U198" s="658"/>
      <c r="V198" s="659"/>
      <c r="W198" s="660"/>
      <c r="X198" s="658"/>
      <c r="Y198" s="658"/>
      <c r="Z198" s="661"/>
      <c r="AA198" s="662"/>
      <c r="AB198" s="658"/>
      <c r="AC198" s="659"/>
      <c r="AD198" s="660"/>
      <c r="AE198" s="658"/>
      <c r="AF198" s="658"/>
      <c r="AG198" s="661"/>
      <c r="AH198" s="247"/>
      <c r="AI198" s="248"/>
    </row>
    <row r="199" spans="1:35" x14ac:dyDescent="0.3">
      <c r="A199" s="244"/>
      <c r="B199" s="245"/>
      <c r="C199" s="245"/>
      <c r="D199" s="245"/>
      <c r="E199" s="246"/>
      <c r="F199" s="658"/>
      <c r="G199" s="658"/>
      <c r="H199" s="659"/>
      <c r="I199" s="660"/>
      <c r="J199" s="658"/>
      <c r="K199" s="658"/>
      <c r="L199" s="661"/>
      <c r="M199" s="662"/>
      <c r="N199" s="658"/>
      <c r="O199" s="659"/>
      <c r="P199" s="660"/>
      <c r="Q199" s="658"/>
      <c r="R199" s="658"/>
      <c r="S199" s="661"/>
      <c r="T199" s="662"/>
      <c r="U199" s="658"/>
      <c r="V199" s="659"/>
      <c r="W199" s="660"/>
      <c r="X199" s="658"/>
      <c r="Y199" s="658"/>
      <c r="Z199" s="661"/>
      <c r="AA199" s="662"/>
      <c r="AB199" s="658"/>
      <c r="AC199" s="659"/>
      <c r="AD199" s="660"/>
      <c r="AE199" s="658"/>
      <c r="AF199" s="658"/>
      <c r="AG199" s="661"/>
      <c r="AH199" s="247"/>
      <c r="AI199" s="248"/>
    </row>
    <row r="200" spans="1:35" x14ac:dyDescent="0.3">
      <c r="A200" s="244"/>
      <c r="B200" s="245"/>
      <c r="C200" s="245"/>
      <c r="D200" s="245"/>
      <c r="E200" s="246"/>
      <c r="F200" s="658"/>
      <c r="G200" s="658"/>
      <c r="H200" s="659"/>
      <c r="I200" s="660"/>
      <c r="J200" s="658"/>
      <c r="K200" s="658"/>
      <c r="L200" s="661"/>
      <c r="M200" s="662"/>
      <c r="N200" s="658"/>
      <c r="O200" s="659"/>
      <c r="P200" s="660"/>
      <c r="Q200" s="658"/>
      <c r="R200" s="658"/>
      <c r="S200" s="661"/>
      <c r="T200" s="662"/>
      <c r="U200" s="658"/>
      <c r="V200" s="659"/>
      <c r="W200" s="660"/>
      <c r="X200" s="658"/>
      <c r="Y200" s="658"/>
      <c r="Z200" s="661"/>
      <c r="AA200" s="662"/>
      <c r="AB200" s="658"/>
      <c r="AC200" s="659"/>
      <c r="AD200" s="660"/>
      <c r="AE200" s="658"/>
      <c r="AF200" s="658"/>
      <c r="AG200" s="661"/>
      <c r="AH200" s="247"/>
      <c r="AI200" s="248"/>
    </row>
    <row r="201" spans="1:35" x14ac:dyDescent="0.3">
      <c r="A201" s="244"/>
      <c r="B201" s="245"/>
      <c r="C201" s="245"/>
      <c r="D201" s="245"/>
      <c r="E201" s="246"/>
      <c r="F201" s="658"/>
      <c r="G201" s="658"/>
      <c r="H201" s="659"/>
      <c r="I201" s="660"/>
      <c r="J201" s="658"/>
      <c r="K201" s="658"/>
      <c r="L201" s="661"/>
      <c r="M201" s="662"/>
      <c r="N201" s="658"/>
      <c r="O201" s="659"/>
      <c r="P201" s="660"/>
      <c r="Q201" s="658"/>
      <c r="R201" s="658"/>
      <c r="S201" s="661"/>
      <c r="T201" s="662"/>
      <c r="U201" s="658"/>
      <c r="V201" s="659"/>
      <c r="W201" s="660"/>
      <c r="X201" s="658"/>
      <c r="Y201" s="658"/>
      <c r="Z201" s="661"/>
      <c r="AA201" s="662"/>
      <c r="AB201" s="658"/>
      <c r="AC201" s="659"/>
      <c r="AD201" s="660"/>
      <c r="AE201" s="658"/>
      <c r="AF201" s="658"/>
      <c r="AG201" s="661"/>
      <c r="AH201" s="247"/>
      <c r="AI201" s="248"/>
    </row>
    <row r="202" spans="1:35" x14ac:dyDescent="0.3">
      <c r="A202" s="244"/>
      <c r="B202" s="245"/>
      <c r="C202" s="245"/>
      <c r="D202" s="245"/>
      <c r="E202" s="246"/>
      <c r="F202" s="658"/>
      <c r="G202" s="658"/>
      <c r="H202" s="659"/>
      <c r="I202" s="660"/>
      <c r="J202" s="658"/>
      <c r="K202" s="658"/>
      <c r="L202" s="661"/>
      <c r="M202" s="662"/>
      <c r="N202" s="658"/>
      <c r="O202" s="659"/>
      <c r="P202" s="660"/>
      <c r="Q202" s="658"/>
      <c r="R202" s="658"/>
      <c r="S202" s="661"/>
      <c r="T202" s="662"/>
      <c r="U202" s="658"/>
      <c r="V202" s="659"/>
      <c r="W202" s="660"/>
      <c r="X202" s="658"/>
      <c r="Y202" s="658"/>
      <c r="Z202" s="661"/>
      <c r="AA202" s="662"/>
      <c r="AB202" s="658"/>
      <c r="AC202" s="659"/>
      <c r="AD202" s="660"/>
      <c r="AE202" s="658"/>
      <c r="AF202" s="658"/>
      <c r="AG202" s="661"/>
      <c r="AH202" s="247"/>
      <c r="AI202" s="248"/>
    </row>
    <row r="203" spans="1:35" x14ac:dyDescent="0.3">
      <c r="A203" s="244"/>
      <c r="B203" s="245"/>
      <c r="C203" s="245"/>
      <c r="D203" s="245"/>
      <c r="E203" s="246"/>
      <c r="F203" s="658"/>
      <c r="G203" s="658"/>
      <c r="H203" s="659"/>
      <c r="I203" s="660"/>
      <c r="J203" s="658"/>
      <c r="K203" s="658"/>
      <c r="L203" s="661"/>
      <c r="M203" s="662"/>
      <c r="N203" s="658"/>
      <c r="O203" s="659"/>
      <c r="P203" s="660"/>
      <c r="Q203" s="658"/>
      <c r="R203" s="658"/>
      <c r="S203" s="661"/>
      <c r="T203" s="662"/>
      <c r="U203" s="658"/>
      <c r="V203" s="659"/>
      <c r="W203" s="660"/>
      <c r="X203" s="658"/>
      <c r="Y203" s="658"/>
      <c r="Z203" s="661"/>
      <c r="AA203" s="662"/>
      <c r="AB203" s="658"/>
      <c r="AC203" s="659"/>
      <c r="AD203" s="660"/>
      <c r="AE203" s="658"/>
      <c r="AF203" s="658"/>
      <c r="AG203" s="661"/>
      <c r="AH203" s="247"/>
      <c r="AI203" s="248"/>
    </row>
    <row r="204" spans="1:35" x14ac:dyDescent="0.3">
      <c r="A204" s="244"/>
      <c r="B204" s="245"/>
      <c r="C204" s="245"/>
      <c r="D204" s="245"/>
      <c r="E204" s="246"/>
      <c r="F204" s="658"/>
      <c r="G204" s="658"/>
      <c r="H204" s="659"/>
      <c r="I204" s="660"/>
      <c r="J204" s="658"/>
      <c r="K204" s="658"/>
      <c r="L204" s="661"/>
      <c r="M204" s="662"/>
      <c r="N204" s="658"/>
      <c r="O204" s="659"/>
      <c r="P204" s="660"/>
      <c r="Q204" s="658"/>
      <c r="R204" s="658"/>
      <c r="S204" s="661"/>
      <c r="T204" s="662"/>
      <c r="U204" s="658"/>
      <c r="V204" s="659"/>
      <c r="W204" s="660"/>
      <c r="X204" s="658"/>
      <c r="Y204" s="658"/>
      <c r="Z204" s="661"/>
      <c r="AA204" s="662"/>
      <c r="AB204" s="658"/>
      <c r="AC204" s="659"/>
      <c r="AD204" s="660"/>
      <c r="AE204" s="658"/>
      <c r="AF204" s="658"/>
      <c r="AG204" s="661"/>
      <c r="AH204" s="247"/>
      <c r="AI204" s="248"/>
    </row>
    <row r="205" spans="1:35" x14ac:dyDescent="0.3">
      <c r="A205" s="244"/>
      <c r="B205" s="245"/>
      <c r="C205" s="245"/>
      <c r="D205" s="245"/>
      <c r="E205" s="246"/>
      <c r="F205" s="658"/>
      <c r="G205" s="658"/>
      <c r="H205" s="659"/>
      <c r="I205" s="660"/>
      <c r="J205" s="658"/>
      <c r="K205" s="658"/>
      <c r="L205" s="661"/>
      <c r="M205" s="662"/>
      <c r="N205" s="658"/>
      <c r="O205" s="659"/>
      <c r="P205" s="660"/>
      <c r="Q205" s="658"/>
      <c r="R205" s="658"/>
      <c r="S205" s="661"/>
      <c r="T205" s="662"/>
      <c r="U205" s="658"/>
      <c r="V205" s="659"/>
      <c r="W205" s="660"/>
      <c r="X205" s="658"/>
      <c r="Y205" s="658"/>
      <c r="Z205" s="661"/>
      <c r="AA205" s="662"/>
      <c r="AB205" s="658"/>
      <c r="AC205" s="659"/>
      <c r="AD205" s="660"/>
      <c r="AE205" s="658"/>
      <c r="AF205" s="658"/>
      <c r="AG205" s="661"/>
      <c r="AH205" s="247"/>
      <c r="AI205" s="248"/>
    </row>
    <row r="206" spans="1:35" x14ac:dyDescent="0.3">
      <c r="A206" s="244"/>
      <c r="B206" s="245"/>
      <c r="C206" s="245"/>
      <c r="D206" s="245"/>
      <c r="E206" s="246"/>
      <c r="F206" s="658"/>
      <c r="G206" s="658"/>
      <c r="H206" s="659"/>
      <c r="I206" s="660"/>
      <c r="J206" s="658"/>
      <c r="K206" s="658"/>
      <c r="L206" s="661"/>
      <c r="M206" s="662"/>
      <c r="N206" s="658"/>
      <c r="O206" s="659"/>
      <c r="P206" s="660"/>
      <c r="Q206" s="658"/>
      <c r="R206" s="658"/>
      <c r="S206" s="661"/>
      <c r="T206" s="662"/>
      <c r="U206" s="658"/>
      <c r="V206" s="659"/>
      <c r="W206" s="660"/>
      <c r="X206" s="658"/>
      <c r="Y206" s="658"/>
      <c r="Z206" s="661"/>
      <c r="AA206" s="662"/>
      <c r="AB206" s="658"/>
      <c r="AC206" s="659"/>
      <c r="AD206" s="660"/>
      <c r="AE206" s="658"/>
      <c r="AF206" s="658"/>
      <c r="AG206" s="661"/>
      <c r="AH206" s="247"/>
      <c r="AI206" s="248"/>
    </row>
    <row r="207" spans="1:35" x14ac:dyDescent="0.3">
      <c r="A207" s="244"/>
      <c r="B207" s="245"/>
      <c r="C207" s="245"/>
      <c r="D207" s="245"/>
      <c r="E207" s="246"/>
      <c r="F207" s="658"/>
      <c r="G207" s="658"/>
      <c r="H207" s="659"/>
      <c r="I207" s="660"/>
      <c r="J207" s="658"/>
      <c r="K207" s="658"/>
      <c r="L207" s="661"/>
      <c r="M207" s="662"/>
      <c r="N207" s="658"/>
      <c r="O207" s="659"/>
      <c r="P207" s="660"/>
      <c r="Q207" s="658"/>
      <c r="R207" s="658"/>
      <c r="S207" s="661"/>
      <c r="T207" s="662"/>
      <c r="U207" s="658"/>
      <c r="V207" s="659"/>
      <c r="W207" s="660"/>
      <c r="X207" s="658"/>
      <c r="Y207" s="658"/>
      <c r="Z207" s="661"/>
      <c r="AA207" s="662"/>
      <c r="AB207" s="658"/>
      <c r="AC207" s="659"/>
      <c r="AD207" s="660"/>
      <c r="AE207" s="658"/>
      <c r="AF207" s="658"/>
      <c r="AG207" s="661"/>
      <c r="AH207" s="247"/>
      <c r="AI207" s="248"/>
    </row>
    <row r="208" spans="1:35" x14ac:dyDescent="0.3">
      <c r="A208" s="244"/>
      <c r="B208" s="245"/>
      <c r="C208" s="245"/>
      <c r="D208" s="245"/>
      <c r="E208" s="246"/>
      <c r="F208" s="658"/>
      <c r="G208" s="658"/>
      <c r="H208" s="659"/>
      <c r="I208" s="660"/>
      <c r="J208" s="658"/>
      <c r="K208" s="658"/>
      <c r="L208" s="661"/>
      <c r="M208" s="662"/>
      <c r="N208" s="658"/>
      <c r="O208" s="659"/>
      <c r="P208" s="660"/>
      <c r="Q208" s="658"/>
      <c r="R208" s="658"/>
      <c r="S208" s="661"/>
      <c r="T208" s="662"/>
      <c r="U208" s="658"/>
      <c r="V208" s="659"/>
      <c r="W208" s="660"/>
      <c r="X208" s="658"/>
      <c r="Y208" s="658"/>
      <c r="Z208" s="661"/>
      <c r="AA208" s="662"/>
      <c r="AB208" s="658"/>
      <c r="AC208" s="659"/>
      <c r="AD208" s="660"/>
      <c r="AE208" s="658"/>
      <c r="AF208" s="658"/>
      <c r="AG208" s="661"/>
      <c r="AH208" s="247"/>
      <c r="AI208" s="248"/>
    </row>
    <row r="209" spans="1:35" x14ac:dyDescent="0.3">
      <c r="A209" s="244"/>
      <c r="B209" s="245"/>
      <c r="C209" s="245"/>
      <c r="D209" s="245"/>
      <c r="E209" s="246"/>
      <c r="F209" s="658"/>
      <c r="G209" s="658"/>
      <c r="H209" s="659"/>
      <c r="I209" s="660"/>
      <c r="J209" s="658"/>
      <c r="K209" s="658"/>
      <c r="L209" s="661"/>
      <c r="M209" s="662"/>
      <c r="N209" s="658"/>
      <c r="O209" s="659"/>
      <c r="P209" s="660"/>
      <c r="Q209" s="658"/>
      <c r="R209" s="658"/>
      <c r="S209" s="661"/>
      <c r="T209" s="662"/>
      <c r="U209" s="658"/>
      <c r="V209" s="659"/>
      <c r="W209" s="660"/>
      <c r="X209" s="658"/>
      <c r="Y209" s="658"/>
      <c r="Z209" s="661"/>
      <c r="AA209" s="662"/>
      <c r="AB209" s="658"/>
      <c r="AC209" s="659"/>
      <c r="AD209" s="660"/>
      <c r="AE209" s="658"/>
      <c r="AF209" s="658"/>
      <c r="AG209" s="661"/>
      <c r="AH209" s="247"/>
      <c r="AI209" s="248"/>
    </row>
    <row r="210" spans="1:35" x14ac:dyDescent="0.3">
      <c r="A210" s="244"/>
      <c r="B210" s="245"/>
      <c r="C210" s="245"/>
      <c r="D210" s="245"/>
      <c r="E210" s="246"/>
      <c r="F210" s="658"/>
      <c r="G210" s="658"/>
      <c r="H210" s="659"/>
      <c r="I210" s="660"/>
      <c r="J210" s="658"/>
      <c r="K210" s="658"/>
      <c r="L210" s="661"/>
      <c r="M210" s="662"/>
      <c r="N210" s="658"/>
      <c r="O210" s="659"/>
      <c r="P210" s="660"/>
      <c r="Q210" s="658"/>
      <c r="R210" s="658"/>
      <c r="S210" s="661"/>
      <c r="T210" s="662"/>
      <c r="U210" s="658"/>
      <c r="V210" s="659"/>
      <c r="W210" s="660"/>
      <c r="X210" s="658"/>
      <c r="Y210" s="658"/>
      <c r="Z210" s="661"/>
      <c r="AA210" s="662"/>
      <c r="AB210" s="658"/>
      <c r="AC210" s="659"/>
      <c r="AD210" s="660"/>
      <c r="AE210" s="658"/>
      <c r="AF210" s="658"/>
      <c r="AG210" s="661"/>
      <c r="AH210" s="247"/>
      <c r="AI210" s="248"/>
    </row>
    <row r="211" spans="1:35" x14ac:dyDescent="0.3">
      <c r="A211" s="244"/>
      <c r="B211" s="245"/>
      <c r="C211" s="245"/>
      <c r="D211" s="245"/>
      <c r="E211" s="246"/>
      <c r="F211" s="658"/>
      <c r="G211" s="658"/>
      <c r="H211" s="659"/>
      <c r="I211" s="660"/>
      <c r="J211" s="658"/>
      <c r="K211" s="658"/>
      <c r="L211" s="661"/>
      <c r="M211" s="662"/>
      <c r="N211" s="658"/>
      <c r="O211" s="659"/>
      <c r="P211" s="660"/>
      <c r="Q211" s="658"/>
      <c r="R211" s="658"/>
      <c r="S211" s="661"/>
      <c r="T211" s="662"/>
      <c r="U211" s="658"/>
      <c r="V211" s="659"/>
      <c r="W211" s="660"/>
      <c r="X211" s="658"/>
      <c r="Y211" s="658"/>
      <c r="Z211" s="661"/>
      <c r="AA211" s="662"/>
      <c r="AB211" s="658"/>
      <c r="AC211" s="659"/>
      <c r="AD211" s="660"/>
      <c r="AE211" s="658"/>
      <c r="AF211" s="658"/>
      <c r="AG211" s="661"/>
      <c r="AH211" s="247"/>
      <c r="AI211" s="248"/>
    </row>
    <row r="212" spans="1:35" x14ac:dyDescent="0.3">
      <c r="A212" s="244"/>
      <c r="B212" s="245"/>
      <c r="C212" s="245"/>
      <c r="D212" s="245"/>
      <c r="E212" s="246"/>
      <c r="F212" s="658"/>
      <c r="G212" s="658"/>
      <c r="H212" s="659"/>
      <c r="I212" s="660"/>
      <c r="J212" s="658"/>
      <c r="K212" s="658"/>
      <c r="L212" s="661"/>
      <c r="M212" s="662"/>
      <c r="N212" s="658"/>
      <c r="O212" s="659"/>
      <c r="P212" s="660"/>
      <c r="Q212" s="658"/>
      <c r="R212" s="658"/>
      <c r="S212" s="661"/>
      <c r="T212" s="662"/>
      <c r="U212" s="658"/>
      <c r="V212" s="659"/>
      <c r="W212" s="660"/>
      <c r="X212" s="658"/>
      <c r="Y212" s="658"/>
      <c r="Z212" s="661"/>
      <c r="AA212" s="662"/>
      <c r="AB212" s="658"/>
      <c r="AC212" s="659"/>
      <c r="AD212" s="660"/>
      <c r="AE212" s="658"/>
      <c r="AF212" s="658"/>
      <c r="AG212" s="661"/>
      <c r="AH212" s="247"/>
      <c r="AI212" s="248"/>
    </row>
    <row r="213" spans="1:35" x14ac:dyDescent="0.3">
      <c r="A213" s="244"/>
      <c r="B213" s="245"/>
      <c r="C213" s="245"/>
      <c r="D213" s="245"/>
      <c r="E213" s="246"/>
      <c r="F213" s="658"/>
      <c r="G213" s="658"/>
      <c r="H213" s="659"/>
      <c r="I213" s="660"/>
      <c r="J213" s="658"/>
      <c r="K213" s="658"/>
      <c r="L213" s="661"/>
      <c r="M213" s="662"/>
      <c r="N213" s="658"/>
      <c r="O213" s="659"/>
      <c r="P213" s="660"/>
      <c r="Q213" s="658"/>
      <c r="R213" s="658"/>
      <c r="S213" s="661"/>
      <c r="T213" s="662"/>
      <c r="U213" s="658"/>
      <c r="V213" s="659"/>
      <c r="W213" s="660"/>
      <c r="X213" s="658"/>
      <c r="Y213" s="658"/>
      <c r="Z213" s="661"/>
      <c r="AA213" s="662"/>
      <c r="AB213" s="658"/>
      <c r="AC213" s="659"/>
      <c r="AD213" s="660"/>
      <c r="AE213" s="658"/>
      <c r="AF213" s="658"/>
      <c r="AG213" s="661"/>
      <c r="AH213" s="247"/>
      <c r="AI213" s="248"/>
    </row>
    <row r="214" spans="1:35" x14ac:dyDescent="0.3">
      <c r="A214" s="244"/>
      <c r="B214" s="245"/>
      <c r="C214" s="245"/>
      <c r="D214" s="245"/>
      <c r="E214" s="246"/>
      <c r="F214" s="658"/>
      <c r="G214" s="658"/>
      <c r="H214" s="659"/>
      <c r="I214" s="660"/>
      <c r="J214" s="658"/>
      <c r="K214" s="658"/>
      <c r="L214" s="661"/>
      <c r="M214" s="662"/>
      <c r="N214" s="658"/>
      <c r="O214" s="659"/>
      <c r="P214" s="660"/>
      <c r="Q214" s="658"/>
      <c r="R214" s="658"/>
      <c r="S214" s="661"/>
      <c r="T214" s="662"/>
      <c r="U214" s="658"/>
      <c r="V214" s="659"/>
      <c r="W214" s="660"/>
      <c r="X214" s="658"/>
      <c r="Y214" s="658"/>
      <c r="Z214" s="661"/>
      <c r="AA214" s="662"/>
      <c r="AB214" s="658"/>
      <c r="AC214" s="659"/>
      <c r="AD214" s="660"/>
      <c r="AE214" s="658"/>
      <c r="AF214" s="658"/>
      <c r="AG214" s="661"/>
      <c r="AH214" s="247"/>
      <c r="AI214" s="248"/>
    </row>
    <row r="215" spans="1:35" x14ac:dyDescent="0.3">
      <c r="A215" s="244"/>
      <c r="B215" s="245"/>
      <c r="C215" s="245"/>
      <c r="D215" s="245"/>
      <c r="E215" s="246"/>
      <c r="F215" s="658"/>
      <c r="G215" s="658"/>
      <c r="H215" s="659"/>
      <c r="I215" s="660"/>
      <c r="J215" s="658"/>
      <c r="K215" s="658"/>
      <c r="L215" s="661"/>
      <c r="M215" s="662"/>
      <c r="N215" s="658"/>
      <c r="O215" s="659"/>
      <c r="P215" s="660"/>
      <c r="Q215" s="658"/>
      <c r="R215" s="658"/>
      <c r="S215" s="661"/>
      <c r="T215" s="662"/>
      <c r="U215" s="658"/>
      <c r="V215" s="659"/>
      <c r="W215" s="660"/>
      <c r="X215" s="658"/>
      <c r="Y215" s="658"/>
      <c r="Z215" s="661"/>
      <c r="AA215" s="662"/>
      <c r="AB215" s="658"/>
      <c r="AC215" s="659"/>
      <c r="AD215" s="660"/>
      <c r="AE215" s="658"/>
      <c r="AF215" s="658"/>
      <c r="AG215" s="661"/>
      <c r="AH215" s="247"/>
      <c r="AI215" s="248"/>
    </row>
    <row r="216" spans="1:35" x14ac:dyDescent="0.3">
      <c r="A216" s="244"/>
      <c r="B216" s="245"/>
      <c r="C216" s="245"/>
      <c r="D216" s="245"/>
      <c r="E216" s="246"/>
      <c r="F216" s="658"/>
      <c r="G216" s="658"/>
      <c r="H216" s="659"/>
      <c r="I216" s="660"/>
      <c r="J216" s="658"/>
      <c r="K216" s="658"/>
      <c r="L216" s="661"/>
      <c r="M216" s="662"/>
      <c r="N216" s="658"/>
      <c r="O216" s="659"/>
      <c r="P216" s="660"/>
      <c r="Q216" s="658"/>
      <c r="R216" s="658"/>
      <c r="S216" s="661"/>
      <c r="T216" s="662"/>
      <c r="U216" s="658"/>
      <c r="V216" s="659"/>
      <c r="W216" s="660"/>
      <c r="X216" s="658"/>
      <c r="Y216" s="658"/>
      <c r="Z216" s="661"/>
      <c r="AA216" s="662"/>
      <c r="AB216" s="658"/>
      <c r="AC216" s="659"/>
      <c r="AD216" s="660"/>
      <c r="AE216" s="658"/>
      <c r="AF216" s="658"/>
      <c r="AG216" s="661"/>
      <c r="AH216" s="247"/>
      <c r="AI216" s="248"/>
    </row>
    <row r="217" spans="1:35" x14ac:dyDescent="0.3">
      <c r="A217" s="244"/>
      <c r="B217" s="245"/>
      <c r="C217" s="245"/>
      <c r="D217" s="245"/>
      <c r="E217" s="246"/>
      <c r="F217" s="658"/>
      <c r="G217" s="658"/>
      <c r="H217" s="659"/>
      <c r="I217" s="660"/>
      <c r="J217" s="658"/>
      <c r="K217" s="658"/>
      <c r="L217" s="661"/>
      <c r="M217" s="662"/>
      <c r="N217" s="658"/>
      <c r="O217" s="659"/>
      <c r="P217" s="660"/>
      <c r="Q217" s="658"/>
      <c r="R217" s="658"/>
      <c r="S217" s="661"/>
      <c r="T217" s="662"/>
      <c r="U217" s="658"/>
      <c r="V217" s="659"/>
      <c r="W217" s="660"/>
      <c r="X217" s="658"/>
      <c r="Y217" s="658"/>
      <c r="Z217" s="661"/>
      <c r="AA217" s="662"/>
      <c r="AB217" s="658"/>
      <c r="AC217" s="659"/>
      <c r="AD217" s="660"/>
      <c r="AE217" s="658"/>
      <c r="AF217" s="658"/>
      <c r="AG217" s="661"/>
      <c r="AH217" s="247"/>
      <c r="AI217" s="248"/>
    </row>
    <row r="218" spans="1:35" x14ac:dyDescent="0.3">
      <c r="A218" s="244"/>
      <c r="B218" s="245"/>
      <c r="C218" s="245"/>
      <c r="D218" s="245"/>
      <c r="E218" s="246"/>
      <c r="F218" s="658"/>
      <c r="G218" s="658"/>
      <c r="H218" s="659"/>
      <c r="I218" s="660"/>
      <c r="J218" s="658"/>
      <c r="K218" s="658"/>
      <c r="L218" s="661"/>
      <c r="M218" s="662"/>
      <c r="N218" s="658"/>
      <c r="O218" s="659"/>
      <c r="P218" s="660"/>
      <c r="Q218" s="658"/>
      <c r="R218" s="658"/>
      <c r="S218" s="661"/>
      <c r="T218" s="662"/>
      <c r="U218" s="658"/>
      <c r="V218" s="659"/>
      <c r="W218" s="660"/>
      <c r="X218" s="658"/>
      <c r="Y218" s="658"/>
      <c r="Z218" s="661"/>
      <c r="AA218" s="662"/>
      <c r="AB218" s="658"/>
      <c r="AC218" s="659"/>
      <c r="AD218" s="660"/>
      <c r="AE218" s="658"/>
      <c r="AF218" s="658"/>
      <c r="AG218" s="661"/>
      <c r="AH218" s="247"/>
      <c r="AI218" s="248"/>
    </row>
    <row r="219" spans="1:35" x14ac:dyDescent="0.3">
      <c r="A219" s="244"/>
      <c r="B219" s="245"/>
      <c r="C219" s="245"/>
      <c r="D219" s="245"/>
      <c r="E219" s="246"/>
      <c r="F219" s="658"/>
      <c r="G219" s="658"/>
      <c r="H219" s="659"/>
      <c r="I219" s="660"/>
      <c r="J219" s="658"/>
      <c r="K219" s="658"/>
      <c r="L219" s="661"/>
      <c r="M219" s="662"/>
      <c r="N219" s="658"/>
      <c r="O219" s="659"/>
      <c r="P219" s="660"/>
      <c r="Q219" s="658"/>
      <c r="R219" s="658"/>
      <c r="S219" s="661"/>
      <c r="T219" s="662"/>
      <c r="U219" s="658"/>
      <c r="V219" s="659"/>
      <c r="W219" s="660"/>
      <c r="X219" s="658"/>
      <c r="Y219" s="658"/>
      <c r="Z219" s="661"/>
      <c r="AA219" s="662"/>
      <c r="AB219" s="658"/>
      <c r="AC219" s="659"/>
      <c r="AD219" s="660"/>
      <c r="AE219" s="658"/>
      <c r="AF219" s="658"/>
      <c r="AG219" s="661"/>
      <c r="AH219" s="247"/>
      <c r="AI219" s="248"/>
    </row>
    <row r="220" spans="1:35" x14ac:dyDescent="0.3">
      <c r="A220" s="244"/>
      <c r="B220" s="245"/>
      <c r="C220" s="245"/>
      <c r="D220" s="245"/>
      <c r="E220" s="246"/>
      <c r="F220" s="658"/>
      <c r="G220" s="658"/>
      <c r="H220" s="659"/>
      <c r="I220" s="660"/>
      <c r="J220" s="658"/>
      <c r="K220" s="658"/>
      <c r="L220" s="661"/>
      <c r="M220" s="662"/>
      <c r="N220" s="658"/>
      <c r="O220" s="659"/>
      <c r="P220" s="660"/>
      <c r="Q220" s="658"/>
      <c r="R220" s="658"/>
      <c r="S220" s="661"/>
      <c r="T220" s="662"/>
      <c r="U220" s="658"/>
      <c r="V220" s="659"/>
      <c r="W220" s="660"/>
      <c r="X220" s="658"/>
      <c r="Y220" s="658"/>
      <c r="Z220" s="661"/>
      <c r="AA220" s="662"/>
      <c r="AB220" s="658"/>
      <c r="AC220" s="659"/>
      <c r="AD220" s="660"/>
      <c r="AE220" s="658"/>
      <c r="AF220" s="658"/>
      <c r="AG220" s="661"/>
      <c r="AH220" s="247"/>
      <c r="AI220" s="248"/>
    </row>
    <row r="221" spans="1:35" x14ac:dyDescent="0.3">
      <c r="A221" s="244"/>
      <c r="B221" s="245"/>
      <c r="C221" s="245"/>
      <c r="D221" s="245"/>
      <c r="E221" s="246"/>
      <c r="F221" s="658"/>
      <c r="G221" s="658"/>
      <c r="H221" s="659"/>
      <c r="I221" s="660"/>
      <c r="J221" s="658"/>
      <c r="K221" s="658"/>
      <c r="L221" s="661"/>
      <c r="M221" s="662"/>
      <c r="N221" s="658"/>
      <c r="O221" s="659"/>
      <c r="P221" s="660"/>
      <c r="Q221" s="658"/>
      <c r="R221" s="658"/>
      <c r="S221" s="661"/>
      <c r="T221" s="662"/>
      <c r="U221" s="658"/>
      <c r="V221" s="659"/>
      <c r="W221" s="660"/>
      <c r="X221" s="658"/>
      <c r="Y221" s="658"/>
      <c r="Z221" s="661"/>
      <c r="AA221" s="662"/>
      <c r="AB221" s="658"/>
      <c r="AC221" s="659"/>
      <c r="AD221" s="660"/>
      <c r="AE221" s="658"/>
      <c r="AF221" s="658"/>
      <c r="AG221" s="661"/>
      <c r="AH221" s="247"/>
      <c r="AI221" s="248"/>
    </row>
    <row r="222" spans="1:35" x14ac:dyDescent="0.3">
      <c r="A222" s="244"/>
      <c r="B222" s="245"/>
      <c r="C222" s="245"/>
      <c r="D222" s="245"/>
      <c r="E222" s="246"/>
      <c r="F222" s="658"/>
      <c r="G222" s="658"/>
      <c r="H222" s="659"/>
      <c r="I222" s="660"/>
      <c r="J222" s="658"/>
      <c r="K222" s="658"/>
      <c r="L222" s="661"/>
      <c r="M222" s="662"/>
      <c r="N222" s="658"/>
      <c r="O222" s="659"/>
      <c r="P222" s="660"/>
      <c r="Q222" s="658"/>
      <c r="R222" s="658"/>
      <c r="S222" s="661"/>
      <c r="T222" s="662"/>
      <c r="U222" s="658"/>
      <c r="V222" s="659"/>
      <c r="W222" s="660"/>
      <c r="X222" s="658"/>
      <c r="Y222" s="658"/>
      <c r="Z222" s="661"/>
      <c r="AA222" s="662"/>
      <c r="AB222" s="658"/>
      <c r="AC222" s="659"/>
      <c r="AD222" s="660"/>
      <c r="AE222" s="658"/>
      <c r="AF222" s="658"/>
      <c r="AG222" s="661"/>
      <c r="AH222" s="247"/>
      <c r="AI222" s="248"/>
    </row>
    <row r="223" spans="1:35" x14ac:dyDescent="0.3">
      <c r="A223" s="244"/>
      <c r="B223" s="245"/>
      <c r="C223" s="245"/>
      <c r="D223" s="245"/>
      <c r="E223" s="246"/>
      <c r="F223" s="658"/>
      <c r="G223" s="658"/>
      <c r="H223" s="659"/>
      <c r="I223" s="660"/>
      <c r="J223" s="658"/>
      <c r="K223" s="658"/>
      <c r="L223" s="661"/>
      <c r="M223" s="662"/>
      <c r="N223" s="658"/>
      <c r="O223" s="659"/>
      <c r="P223" s="660"/>
      <c r="Q223" s="658"/>
      <c r="R223" s="658"/>
      <c r="S223" s="661"/>
      <c r="T223" s="662"/>
      <c r="U223" s="658"/>
      <c r="V223" s="659"/>
      <c r="W223" s="660"/>
      <c r="X223" s="658"/>
      <c r="Y223" s="658"/>
      <c r="Z223" s="661"/>
      <c r="AA223" s="662"/>
      <c r="AB223" s="658"/>
      <c r="AC223" s="659"/>
      <c r="AD223" s="660"/>
      <c r="AE223" s="658"/>
      <c r="AF223" s="658"/>
      <c r="AG223" s="661"/>
      <c r="AH223" s="247"/>
      <c r="AI223" s="248"/>
    </row>
    <row r="224" spans="1:35" x14ac:dyDescent="0.3">
      <c r="A224" s="244"/>
      <c r="B224" s="245"/>
      <c r="C224" s="245"/>
      <c r="D224" s="245"/>
      <c r="E224" s="246"/>
      <c r="F224" s="658"/>
      <c r="G224" s="658"/>
      <c r="H224" s="659"/>
      <c r="I224" s="660"/>
      <c r="J224" s="658"/>
      <c r="K224" s="658"/>
      <c r="L224" s="661"/>
      <c r="M224" s="662"/>
      <c r="N224" s="658"/>
      <c r="O224" s="659"/>
      <c r="P224" s="660"/>
      <c r="Q224" s="658"/>
      <c r="R224" s="658"/>
      <c r="S224" s="661"/>
      <c r="T224" s="662"/>
      <c r="U224" s="658"/>
      <c r="V224" s="659"/>
      <c r="W224" s="660"/>
      <c r="X224" s="658"/>
      <c r="Y224" s="658"/>
      <c r="Z224" s="661"/>
      <c r="AA224" s="662"/>
      <c r="AB224" s="658"/>
      <c r="AC224" s="659"/>
      <c r="AD224" s="660"/>
      <c r="AE224" s="658"/>
      <c r="AF224" s="658"/>
      <c r="AG224" s="661"/>
      <c r="AH224" s="247"/>
      <c r="AI224" s="248"/>
    </row>
    <row r="225" spans="1:35" x14ac:dyDescent="0.3">
      <c r="A225" s="244"/>
      <c r="B225" s="245"/>
      <c r="C225" s="245"/>
      <c r="D225" s="245"/>
      <c r="E225" s="246"/>
      <c r="F225" s="658"/>
      <c r="G225" s="658"/>
      <c r="H225" s="659"/>
      <c r="I225" s="660"/>
      <c r="J225" s="658"/>
      <c r="K225" s="658"/>
      <c r="L225" s="661"/>
      <c r="M225" s="662"/>
      <c r="N225" s="658"/>
      <c r="O225" s="659"/>
      <c r="P225" s="660"/>
      <c r="Q225" s="658"/>
      <c r="R225" s="658"/>
      <c r="S225" s="661"/>
      <c r="T225" s="662"/>
      <c r="U225" s="658"/>
      <c r="V225" s="659"/>
      <c r="W225" s="660"/>
      <c r="X225" s="658"/>
      <c r="Y225" s="658"/>
      <c r="Z225" s="661"/>
      <c r="AA225" s="662"/>
      <c r="AB225" s="658"/>
      <c r="AC225" s="659"/>
      <c r="AD225" s="660"/>
      <c r="AE225" s="658"/>
      <c r="AF225" s="658"/>
      <c r="AG225" s="661"/>
      <c r="AH225" s="247"/>
      <c r="AI225" s="248"/>
    </row>
    <row r="226" spans="1:35" x14ac:dyDescent="0.3">
      <c r="A226" s="244"/>
      <c r="B226" s="245"/>
      <c r="C226" s="245"/>
      <c r="D226" s="245"/>
      <c r="E226" s="246"/>
      <c r="F226" s="658"/>
      <c r="G226" s="658"/>
      <c r="H226" s="659"/>
      <c r="I226" s="660"/>
      <c r="J226" s="658"/>
      <c r="K226" s="658"/>
      <c r="L226" s="661"/>
      <c r="M226" s="662"/>
      <c r="N226" s="658"/>
      <c r="O226" s="659"/>
      <c r="P226" s="660"/>
      <c r="Q226" s="658"/>
      <c r="R226" s="658"/>
      <c r="S226" s="661"/>
      <c r="T226" s="662"/>
      <c r="U226" s="658"/>
      <c r="V226" s="659"/>
      <c r="W226" s="660"/>
      <c r="X226" s="658"/>
      <c r="Y226" s="658"/>
      <c r="Z226" s="661"/>
      <c r="AA226" s="662"/>
      <c r="AB226" s="658"/>
      <c r="AC226" s="659"/>
      <c r="AD226" s="660"/>
      <c r="AE226" s="658"/>
      <c r="AF226" s="658"/>
      <c r="AG226" s="661"/>
      <c r="AH226" s="247"/>
      <c r="AI226" s="248"/>
    </row>
    <row r="227" spans="1:35" x14ac:dyDescent="0.3">
      <c r="A227" s="244"/>
      <c r="B227" s="245"/>
      <c r="C227" s="245"/>
      <c r="D227" s="245"/>
      <c r="E227" s="246"/>
      <c r="F227" s="658"/>
      <c r="G227" s="658"/>
      <c r="H227" s="659"/>
      <c r="I227" s="660"/>
      <c r="J227" s="658"/>
      <c r="K227" s="658"/>
      <c r="L227" s="661"/>
      <c r="M227" s="662"/>
      <c r="N227" s="658"/>
      <c r="O227" s="659"/>
      <c r="P227" s="660"/>
      <c r="Q227" s="658"/>
      <c r="R227" s="658"/>
      <c r="S227" s="661"/>
      <c r="T227" s="662"/>
      <c r="U227" s="658"/>
      <c r="V227" s="659"/>
      <c r="W227" s="660"/>
      <c r="X227" s="658"/>
      <c r="Y227" s="658"/>
      <c r="Z227" s="661"/>
      <c r="AA227" s="662"/>
      <c r="AB227" s="658"/>
      <c r="AC227" s="659"/>
      <c r="AD227" s="660"/>
      <c r="AE227" s="658"/>
      <c r="AF227" s="658"/>
      <c r="AG227" s="661"/>
      <c r="AH227" s="247"/>
      <c r="AI227" s="248"/>
    </row>
    <row r="228" spans="1:35" x14ac:dyDescent="0.3">
      <c r="A228" s="244"/>
      <c r="B228" s="245"/>
      <c r="C228" s="245"/>
      <c r="D228" s="245"/>
      <c r="E228" s="246"/>
      <c r="F228" s="658"/>
      <c r="G228" s="658"/>
      <c r="H228" s="659"/>
      <c r="I228" s="660"/>
      <c r="J228" s="658"/>
      <c r="K228" s="658"/>
      <c r="L228" s="661"/>
      <c r="M228" s="662"/>
      <c r="N228" s="658"/>
      <c r="O228" s="659"/>
      <c r="P228" s="660"/>
      <c r="Q228" s="658"/>
      <c r="R228" s="658"/>
      <c r="S228" s="661"/>
      <c r="T228" s="662"/>
      <c r="U228" s="658"/>
      <c r="V228" s="659"/>
      <c r="W228" s="660"/>
      <c r="X228" s="658"/>
      <c r="Y228" s="658"/>
      <c r="Z228" s="661"/>
      <c r="AA228" s="662"/>
      <c r="AB228" s="658"/>
      <c r="AC228" s="659"/>
      <c r="AD228" s="660"/>
      <c r="AE228" s="658"/>
      <c r="AF228" s="658"/>
      <c r="AG228" s="661"/>
      <c r="AH228" s="247"/>
      <c r="AI228" s="248"/>
    </row>
    <row r="229" spans="1:35" x14ac:dyDescent="0.3">
      <c r="A229" s="244"/>
      <c r="B229" s="245"/>
      <c r="C229" s="245"/>
      <c r="D229" s="245"/>
      <c r="E229" s="246"/>
      <c r="F229" s="658"/>
      <c r="G229" s="658"/>
      <c r="H229" s="659"/>
      <c r="I229" s="660"/>
      <c r="J229" s="658"/>
      <c r="K229" s="658"/>
      <c r="L229" s="661"/>
      <c r="M229" s="662"/>
      <c r="N229" s="658"/>
      <c r="O229" s="659"/>
      <c r="P229" s="660"/>
      <c r="Q229" s="658"/>
      <c r="R229" s="658"/>
      <c r="S229" s="661"/>
      <c r="T229" s="662"/>
      <c r="U229" s="658"/>
      <c r="V229" s="659"/>
      <c r="W229" s="660"/>
      <c r="X229" s="658"/>
      <c r="Y229" s="658"/>
      <c r="Z229" s="661"/>
      <c r="AA229" s="662"/>
      <c r="AB229" s="658"/>
      <c r="AC229" s="659"/>
      <c r="AD229" s="660"/>
      <c r="AE229" s="658"/>
      <c r="AF229" s="658"/>
      <c r="AG229" s="661"/>
      <c r="AH229" s="247"/>
      <c r="AI229" s="248"/>
    </row>
    <row r="230" spans="1:35" x14ac:dyDescent="0.3">
      <c r="A230" s="244"/>
      <c r="B230" s="245"/>
      <c r="C230" s="245"/>
      <c r="D230" s="245"/>
      <c r="E230" s="246"/>
      <c r="F230" s="658"/>
      <c r="G230" s="658"/>
      <c r="H230" s="659"/>
      <c r="I230" s="660"/>
      <c r="J230" s="658"/>
      <c r="K230" s="658"/>
      <c r="L230" s="661"/>
      <c r="M230" s="662"/>
      <c r="N230" s="658"/>
      <c r="O230" s="659"/>
      <c r="P230" s="660"/>
      <c r="Q230" s="658"/>
      <c r="R230" s="658"/>
      <c r="S230" s="661"/>
      <c r="T230" s="662"/>
      <c r="U230" s="658"/>
      <c r="V230" s="659"/>
      <c r="W230" s="660"/>
      <c r="X230" s="658"/>
      <c r="Y230" s="658"/>
      <c r="Z230" s="661"/>
      <c r="AA230" s="662"/>
      <c r="AB230" s="658"/>
      <c r="AC230" s="659"/>
      <c r="AD230" s="660"/>
      <c r="AE230" s="658"/>
      <c r="AF230" s="658"/>
      <c r="AG230" s="661"/>
      <c r="AH230" s="247"/>
      <c r="AI230" s="248"/>
    </row>
    <row r="231" spans="1:35" x14ac:dyDescent="0.3">
      <c r="A231" s="244"/>
      <c r="B231" s="245"/>
      <c r="C231" s="245"/>
      <c r="D231" s="245"/>
      <c r="E231" s="246"/>
      <c r="F231" s="658"/>
      <c r="G231" s="658"/>
      <c r="H231" s="659"/>
      <c r="I231" s="660"/>
      <c r="J231" s="658"/>
      <c r="K231" s="658"/>
      <c r="L231" s="661"/>
      <c r="M231" s="662"/>
      <c r="N231" s="658"/>
      <c r="O231" s="659"/>
      <c r="P231" s="660"/>
      <c r="Q231" s="658"/>
      <c r="R231" s="658"/>
      <c r="S231" s="661"/>
      <c r="T231" s="662"/>
      <c r="U231" s="658"/>
      <c r="V231" s="659"/>
      <c r="W231" s="660"/>
      <c r="X231" s="658"/>
      <c r="Y231" s="658"/>
      <c r="Z231" s="661"/>
      <c r="AA231" s="662"/>
      <c r="AB231" s="658"/>
      <c r="AC231" s="659"/>
      <c r="AD231" s="660"/>
      <c r="AE231" s="658"/>
      <c r="AF231" s="658"/>
      <c r="AG231" s="661"/>
      <c r="AH231" s="247"/>
      <c r="AI231" s="248"/>
    </row>
    <row r="232" spans="1:35" x14ac:dyDescent="0.3">
      <c r="A232" s="244"/>
      <c r="B232" s="245"/>
      <c r="C232" s="245"/>
      <c r="D232" s="245"/>
      <c r="E232" s="246"/>
      <c r="F232" s="658"/>
      <c r="G232" s="658"/>
      <c r="H232" s="659"/>
      <c r="I232" s="660"/>
      <c r="J232" s="658"/>
      <c r="K232" s="658"/>
      <c r="L232" s="661"/>
      <c r="M232" s="662"/>
      <c r="N232" s="658"/>
      <c r="O232" s="659"/>
      <c r="P232" s="660"/>
      <c r="Q232" s="658"/>
      <c r="R232" s="658"/>
      <c r="S232" s="661"/>
      <c r="T232" s="662"/>
      <c r="U232" s="658"/>
      <c r="V232" s="659"/>
      <c r="W232" s="660"/>
      <c r="X232" s="658"/>
      <c r="Y232" s="658"/>
      <c r="Z232" s="661"/>
      <c r="AA232" s="662"/>
      <c r="AB232" s="658"/>
      <c r="AC232" s="659"/>
      <c r="AD232" s="660"/>
      <c r="AE232" s="658"/>
      <c r="AF232" s="658"/>
      <c r="AG232" s="661"/>
      <c r="AH232" s="247"/>
      <c r="AI232" s="248"/>
    </row>
    <row r="233" spans="1:35" x14ac:dyDescent="0.3">
      <c r="A233" s="244"/>
      <c r="B233" s="245"/>
      <c r="C233" s="245"/>
      <c r="D233" s="245"/>
      <c r="E233" s="246"/>
      <c r="F233" s="658"/>
      <c r="G233" s="658"/>
      <c r="H233" s="659"/>
      <c r="I233" s="660"/>
      <c r="J233" s="658"/>
      <c r="K233" s="658"/>
      <c r="L233" s="661"/>
      <c r="M233" s="662"/>
      <c r="N233" s="658"/>
      <c r="O233" s="659"/>
      <c r="P233" s="660"/>
      <c r="Q233" s="658"/>
      <c r="R233" s="658"/>
      <c r="S233" s="661"/>
      <c r="T233" s="662"/>
      <c r="U233" s="658"/>
      <c r="V233" s="659"/>
      <c r="W233" s="660"/>
      <c r="X233" s="658"/>
      <c r="Y233" s="658"/>
      <c r="Z233" s="661"/>
      <c r="AA233" s="662"/>
      <c r="AB233" s="658"/>
      <c r="AC233" s="659"/>
      <c r="AD233" s="660"/>
      <c r="AE233" s="658"/>
      <c r="AF233" s="658"/>
      <c r="AG233" s="661"/>
      <c r="AH233" s="247"/>
      <c r="AI233" s="248"/>
    </row>
    <row r="234" spans="1:35" x14ac:dyDescent="0.3">
      <c r="A234" s="244"/>
      <c r="B234" s="245"/>
      <c r="C234" s="245"/>
      <c r="D234" s="245"/>
      <c r="E234" s="246"/>
      <c r="F234" s="658"/>
      <c r="G234" s="658"/>
      <c r="H234" s="659"/>
      <c r="I234" s="660"/>
      <c r="J234" s="658"/>
      <c r="K234" s="658"/>
      <c r="L234" s="661"/>
      <c r="M234" s="662"/>
      <c r="N234" s="658"/>
      <c r="O234" s="659"/>
      <c r="P234" s="660"/>
      <c r="Q234" s="658"/>
      <c r="R234" s="658"/>
      <c r="S234" s="661"/>
      <c r="T234" s="662"/>
      <c r="U234" s="658"/>
      <c r="V234" s="659"/>
      <c r="W234" s="660"/>
      <c r="X234" s="658"/>
      <c r="Y234" s="658"/>
      <c r="Z234" s="661"/>
      <c r="AA234" s="662"/>
      <c r="AB234" s="658"/>
      <c r="AC234" s="659"/>
      <c r="AD234" s="660"/>
      <c r="AE234" s="658"/>
      <c r="AF234" s="658"/>
      <c r="AG234" s="661"/>
      <c r="AH234" s="247"/>
      <c r="AI234" s="248"/>
    </row>
    <row r="235" spans="1:35" x14ac:dyDescent="0.3">
      <c r="A235" s="244"/>
      <c r="B235" s="245"/>
      <c r="C235" s="245"/>
      <c r="D235" s="245"/>
      <c r="E235" s="246"/>
      <c r="F235" s="658"/>
      <c r="G235" s="658"/>
      <c r="H235" s="659"/>
      <c r="I235" s="660"/>
      <c r="J235" s="658"/>
      <c r="K235" s="658"/>
      <c r="L235" s="661"/>
      <c r="M235" s="662"/>
      <c r="N235" s="658"/>
      <c r="O235" s="659"/>
      <c r="P235" s="660"/>
      <c r="Q235" s="658"/>
      <c r="R235" s="658"/>
      <c r="S235" s="661"/>
      <c r="T235" s="662"/>
      <c r="U235" s="658"/>
      <c r="V235" s="659"/>
      <c r="W235" s="660"/>
      <c r="X235" s="658"/>
      <c r="Y235" s="658"/>
      <c r="Z235" s="661"/>
      <c r="AA235" s="662"/>
      <c r="AB235" s="658"/>
      <c r="AC235" s="659"/>
      <c r="AD235" s="660"/>
      <c r="AE235" s="658"/>
      <c r="AF235" s="658"/>
      <c r="AG235" s="661"/>
      <c r="AH235" s="247"/>
      <c r="AI235" s="248"/>
    </row>
    <row r="236" spans="1:35" x14ac:dyDescent="0.3">
      <c r="A236" s="244"/>
      <c r="B236" s="245"/>
      <c r="C236" s="245"/>
      <c r="D236" s="245"/>
      <c r="E236" s="246"/>
      <c r="F236" s="658"/>
      <c r="G236" s="658"/>
      <c r="H236" s="659"/>
      <c r="I236" s="660"/>
      <c r="J236" s="658"/>
      <c r="K236" s="658"/>
      <c r="L236" s="661"/>
      <c r="M236" s="662"/>
      <c r="N236" s="658"/>
      <c r="O236" s="659"/>
      <c r="P236" s="660"/>
      <c r="Q236" s="658"/>
      <c r="R236" s="658"/>
      <c r="S236" s="661"/>
      <c r="T236" s="662"/>
      <c r="U236" s="658"/>
      <c r="V236" s="659"/>
      <c r="W236" s="660"/>
      <c r="X236" s="658"/>
      <c r="Y236" s="658"/>
      <c r="Z236" s="661"/>
      <c r="AA236" s="662"/>
      <c r="AB236" s="658"/>
      <c r="AC236" s="659"/>
      <c r="AD236" s="660"/>
      <c r="AE236" s="658"/>
      <c r="AF236" s="658"/>
      <c r="AG236" s="661"/>
      <c r="AH236" s="247"/>
      <c r="AI236" s="248"/>
    </row>
    <row r="237" spans="1:35" x14ac:dyDescent="0.3">
      <c r="A237" s="244"/>
      <c r="B237" s="245"/>
      <c r="C237" s="245"/>
      <c r="D237" s="245"/>
      <c r="E237" s="246"/>
      <c r="F237" s="658"/>
      <c r="G237" s="658"/>
      <c r="H237" s="659"/>
      <c r="I237" s="660"/>
      <c r="J237" s="658"/>
      <c r="K237" s="658"/>
      <c r="L237" s="661"/>
      <c r="M237" s="662"/>
      <c r="N237" s="658"/>
      <c r="O237" s="659"/>
      <c r="P237" s="660"/>
      <c r="Q237" s="658"/>
      <c r="R237" s="658"/>
      <c r="S237" s="661"/>
      <c r="T237" s="662"/>
      <c r="U237" s="658"/>
      <c r="V237" s="659"/>
      <c r="W237" s="660"/>
      <c r="X237" s="658"/>
      <c r="Y237" s="658"/>
      <c r="Z237" s="661"/>
      <c r="AA237" s="662"/>
      <c r="AB237" s="658"/>
      <c r="AC237" s="659"/>
      <c r="AD237" s="660"/>
      <c r="AE237" s="658"/>
      <c r="AF237" s="658"/>
      <c r="AG237" s="661"/>
      <c r="AH237" s="247"/>
      <c r="AI237" s="248"/>
    </row>
    <row r="238" spans="1:35" x14ac:dyDescent="0.3">
      <c r="A238" s="244"/>
      <c r="B238" s="245"/>
      <c r="C238" s="245"/>
      <c r="D238" s="245"/>
      <c r="E238" s="246"/>
      <c r="F238" s="658"/>
      <c r="G238" s="658"/>
      <c r="H238" s="659"/>
      <c r="I238" s="660"/>
      <c r="J238" s="658"/>
      <c r="K238" s="658"/>
      <c r="L238" s="661"/>
      <c r="M238" s="662"/>
      <c r="N238" s="658"/>
      <c r="O238" s="659"/>
      <c r="P238" s="660"/>
      <c r="Q238" s="658"/>
      <c r="R238" s="658"/>
      <c r="S238" s="661"/>
      <c r="T238" s="662"/>
      <c r="U238" s="658"/>
      <c r="V238" s="659"/>
      <c r="W238" s="660"/>
      <c r="X238" s="658"/>
      <c r="Y238" s="658"/>
      <c r="Z238" s="661"/>
      <c r="AA238" s="662"/>
      <c r="AB238" s="658"/>
      <c r="AC238" s="659"/>
      <c r="AD238" s="660"/>
      <c r="AE238" s="658"/>
      <c r="AF238" s="658"/>
      <c r="AG238" s="661"/>
      <c r="AH238" s="247"/>
      <c r="AI238" s="248"/>
    </row>
    <row r="239" spans="1:35" x14ac:dyDescent="0.3">
      <c r="A239" s="244"/>
      <c r="B239" s="245"/>
      <c r="C239" s="245"/>
      <c r="D239" s="245"/>
      <c r="E239" s="246"/>
      <c r="F239" s="658"/>
      <c r="G239" s="658"/>
      <c r="H239" s="659"/>
      <c r="I239" s="660"/>
      <c r="J239" s="658"/>
      <c r="K239" s="658"/>
      <c r="L239" s="661"/>
      <c r="M239" s="662"/>
      <c r="N239" s="658"/>
      <c r="O239" s="659"/>
      <c r="P239" s="660"/>
      <c r="Q239" s="658"/>
      <c r="R239" s="658"/>
      <c r="S239" s="661"/>
      <c r="T239" s="662"/>
      <c r="U239" s="658"/>
      <c r="V239" s="659"/>
      <c r="W239" s="660"/>
      <c r="X239" s="658"/>
      <c r="Y239" s="658"/>
      <c r="Z239" s="661"/>
      <c r="AA239" s="662"/>
      <c r="AB239" s="658"/>
      <c r="AC239" s="659"/>
      <c r="AD239" s="660"/>
      <c r="AE239" s="658"/>
      <c r="AF239" s="658"/>
      <c r="AG239" s="661"/>
      <c r="AH239" s="247"/>
      <c r="AI239" s="248"/>
    </row>
    <row r="240" spans="1:35" x14ac:dyDescent="0.3">
      <c r="A240" s="244"/>
      <c r="B240" s="245"/>
      <c r="C240" s="245"/>
      <c r="D240" s="245"/>
      <c r="E240" s="246"/>
      <c r="F240" s="658"/>
      <c r="G240" s="658"/>
      <c r="H240" s="659"/>
      <c r="I240" s="660"/>
      <c r="J240" s="658"/>
      <c r="K240" s="658"/>
      <c r="L240" s="661"/>
      <c r="M240" s="662"/>
      <c r="N240" s="658"/>
      <c r="O240" s="659"/>
      <c r="P240" s="660"/>
      <c r="Q240" s="658"/>
      <c r="R240" s="658"/>
      <c r="S240" s="661"/>
      <c r="T240" s="662"/>
      <c r="U240" s="658"/>
      <c r="V240" s="659"/>
      <c r="W240" s="660"/>
      <c r="X240" s="658"/>
      <c r="Y240" s="658"/>
      <c r="Z240" s="661"/>
      <c r="AA240" s="662"/>
      <c r="AB240" s="658"/>
      <c r="AC240" s="659"/>
      <c r="AD240" s="660"/>
      <c r="AE240" s="658"/>
      <c r="AF240" s="658"/>
      <c r="AG240" s="661"/>
      <c r="AH240" s="247"/>
      <c r="AI240" s="248"/>
    </row>
    <row r="241" spans="1:35" x14ac:dyDescent="0.3">
      <c r="A241" s="244"/>
      <c r="B241" s="245"/>
      <c r="C241" s="245"/>
      <c r="D241" s="245"/>
      <c r="E241" s="246"/>
      <c r="F241" s="658"/>
      <c r="G241" s="658"/>
      <c r="H241" s="659"/>
      <c r="I241" s="660"/>
      <c r="J241" s="658"/>
      <c r="K241" s="658"/>
      <c r="L241" s="661"/>
      <c r="M241" s="662"/>
      <c r="N241" s="658"/>
      <c r="O241" s="659"/>
      <c r="P241" s="660"/>
      <c r="Q241" s="658"/>
      <c r="R241" s="658"/>
      <c r="S241" s="661"/>
      <c r="T241" s="662"/>
      <c r="U241" s="658"/>
      <c r="V241" s="659"/>
      <c r="W241" s="660"/>
      <c r="X241" s="658"/>
      <c r="Y241" s="658"/>
      <c r="Z241" s="661"/>
      <c r="AA241" s="662"/>
      <c r="AB241" s="658"/>
      <c r="AC241" s="659"/>
      <c r="AD241" s="660"/>
      <c r="AE241" s="658"/>
      <c r="AF241" s="658"/>
      <c r="AG241" s="661"/>
      <c r="AH241" s="247"/>
      <c r="AI241" s="248"/>
    </row>
    <row r="242" spans="1:35" x14ac:dyDescent="0.3">
      <c r="A242" s="244"/>
      <c r="B242" s="245"/>
      <c r="C242" s="245"/>
      <c r="D242" s="245"/>
      <c r="E242" s="246"/>
      <c r="F242" s="658"/>
      <c r="G242" s="658"/>
      <c r="H242" s="659"/>
      <c r="I242" s="660"/>
      <c r="J242" s="658"/>
      <c r="K242" s="658"/>
      <c r="L242" s="661"/>
      <c r="M242" s="662"/>
      <c r="N242" s="658"/>
      <c r="O242" s="659"/>
      <c r="P242" s="660"/>
      <c r="Q242" s="658"/>
      <c r="R242" s="658"/>
      <c r="S242" s="661"/>
      <c r="T242" s="662"/>
      <c r="U242" s="658"/>
      <c r="V242" s="659"/>
      <c r="W242" s="660"/>
      <c r="X242" s="658"/>
      <c r="Y242" s="658"/>
      <c r="Z242" s="661"/>
      <c r="AA242" s="662"/>
      <c r="AB242" s="658"/>
      <c r="AC242" s="659"/>
      <c r="AD242" s="660"/>
      <c r="AE242" s="658"/>
      <c r="AF242" s="658"/>
      <c r="AG242" s="661"/>
      <c r="AH242" s="247"/>
      <c r="AI242" s="248"/>
    </row>
    <row r="243" spans="1:35" x14ac:dyDescent="0.3">
      <c r="A243" s="244"/>
      <c r="B243" s="245"/>
      <c r="C243" s="245"/>
      <c r="D243" s="245"/>
      <c r="E243" s="246"/>
      <c r="F243" s="658"/>
      <c r="G243" s="658"/>
      <c r="H243" s="659"/>
      <c r="I243" s="660"/>
      <c r="J243" s="658"/>
      <c r="K243" s="658"/>
      <c r="L243" s="661"/>
      <c r="M243" s="662"/>
      <c r="N243" s="658"/>
      <c r="O243" s="659"/>
      <c r="P243" s="660"/>
      <c r="Q243" s="658"/>
      <c r="R243" s="658"/>
      <c r="S243" s="661"/>
      <c r="T243" s="662"/>
      <c r="U243" s="658"/>
      <c r="V243" s="659"/>
      <c r="W243" s="660"/>
      <c r="X243" s="658"/>
      <c r="Y243" s="658"/>
      <c r="Z243" s="661"/>
      <c r="AA243" s="662"/>
      <c r="AB243" s="658"/>
      <c r="AC243" s="659"/>
      <c r="AD243" s="660"/>
      <c r="AE243" s="658"/>
      <c r="AF243" s="658"/>
      <c r="AG243" s="661"/>
      <c r="AH243" s="247"/>
      <c r="AI243" s="248"/>
    </row>
    <row r="244" spans="1:35" x14ac:dyDescent="0.3">
      <c r="A244" s="244"/>
      <c r="B244" s="245"/>
      <c r="C244" s="245"/>
      <c r="D244" s="245"/>
      <c r="E244" s="246"/>
      <c r="F244" s="658"/>
      <c r="G244" s="658"/>
      <c r="H244" s="659"/>
      <c r="I244" s="660"/>
      <c r="J244" s="658"/>
      <c r="K244" s="658"/>
      <c r="L244" s="661"/>
      <c r="M244" s="662"/>
      <c r="N244" s="658"/>
      <c r="O244" s="659"/>
      <c r="P244" s="660"/>
      <c r="Q244" s="658"/>
      <c r="R244" s="658"/>
      <c r="S244" s="661"/>
      <c r="T244" s="662"/>
      <c r="U244" s="658"/>
      <c r="V244" s="659"/>
      <c r="W244" s="660"/>
      <c r="X244" s="658"/>
      <c r="Y244" s="658"/>
      <c r="Z244" s="661"/>
      <c r="AA244" s="662"/>
      <c r="AB244" s="658"/>
      <c r="AC244" s="659"/>
      <c r="AD244" s="660"/>
      <c r="AE244" s="658"/>
      <c r="AF244" s="658"/>
      <c r="AG244" s="661"/>
      <c r="AH244" s="247"/>
      <c r="AI244" s="248"/>
    </row>
    <row r="245" spans="1:35" x14ac:dyDescent="0.3">
      <c r="A245" s="244"/>
      <c r="B245" s="245"/>
      <c r="C245" s="245"/>
      <c r="D245" s="245"/>
      <c r="E245" s="246"/>
      <c r="F245" s="658"/>
      <c r="G245" s="658"/>
      <c r="H245" s="659"/>
      <c r="I245" s="660"/>
      <c r="J245" s="658"/>
      <c r="K245" s="658"/>
      <c r="L245" s="661"/>
      <c r="M245" s="662"/>
      <c r="N245" s="658"/>
      <c r="O245" s="659"/>
      <c r="P245" s="660"/>
      <c r="Q245" s="658"/>
      <c r="R245" s="658"/>
      <c r="S245" s="661"/>
      <c r="T245" s="662"/>
      <c r="U245" s="658"/>
      <c r="V245" s="659"/>
      <c r="W245" s="660"/>
      <c r="X245" s="658"/>
      <c r="Y245" s="658"/>
      <c r="Z245" s="661"/>
      <c r="AA245" s="662"/>
      <c r="AB245" s="658"/>
      <c r="AC245" s="659"/>
      <c r="AD245" s="660"/>
      <c r="AE245" s="658"/>
      <c r="AF245" s="658"/>
      <c r="AG245" s="661"/>
      <c r="AH245" s="247"/>
      <c r="AI245" s="248"/>
    </row>
    <row r="246" spans="1:35" x14ac:dyDescent="0.3">
      <c r="A246" s="244"/>
      <c r="B246" s="245"/>
      <c r="C246" s="245"/>
      <c r="D246" s="245"/>
      <c r="E246" s="246"/>
      <c r="F246" s="658"/>
      <c r="G246" s="658"/>
      <c r="H246" s="659"/>
      <c r="I246" s="660"/>
      <c r="J246" s="658"/>
      <c r="K246" s="658"/>
      <c r="L246" s="661"/>
      <c r="M246" s="662"/>
      <c r="N246" s="658"/>
      <c r="O246" s="659"/>
      <c r="P246" s="660"/>
      <c r="Q246" s="658"/>
      <c r="R246" s="658"/>
      <c r="S246" s="661"/>
      <c r="T246" s="662"/>
      <c r="U246" s="658"/>
      <c r="V246" s="659"/>
      <c r="W246" s="660"/>
      <c r="X246" s="658"/>
      <c r="Y246" s="658"/>
      <c r="Z246" s="661"/>
      <c r="AA246" s="662"/>
      <c r="AB246" s="658"/>
      <c r="AC246" s="659"/>
      <c r="AD246" s="660"/>
      <c r="AE246" s="658"/>
      <c r="AF246" s="658"/>
      <c r="AG246" s="661"/>
      <c r="AH246" s="247"/>
      <c r="AI246" s="248"/>
    </row>
    <row r="247" spans="1:35" x14ac:dyDescent="0.3">
      <c r="A247" s="244"/>
      <c r="B247" s="245"/>
      <c r="C247" s="245"/>
      <c r="D247" s="245"/>
      <c r="E247" s="246"/>
      <c r="F247" s="658"/>
      <c r="G247" s="658"/>
      <c r="H247" s="659"/>
      <c r="I247" s="660"/>
      <c r="J247" s="658"/>
      <c r="K247" s="658"/>
      <c r="L247" s="661"/>
      <c r="M247" s="662"/>
      <c r="N247" s="658"/>
      <c r="O247" s="659"/>
      <c r="P247" s="660"/>
      <c r="Q247" s="658"/>
      <c r="R247" s="658"/>
      <c r="S247" s="661"/>
      <c r="T247" s="662"/>
      <c r="U247" s="658"/>
      <c r="V247" s="659"/>
      <c r="W247" s="660"/>
      <c r="X247" s="658"/>
      <c r="Y247" s="658"/>
      <c r="Z247" s="661"/>
      <c r="AA247" s="662"/>
      <c r="AB247" s="658"/>
      <c r="AC247" s="659"/>
      <c r="AD247" s="660"/>
      <c r="AE247" s="658"/>
      <c r="AF247" s="658"/>
      <c r="AG247" s="661"/>
      <c r="AH247" s="247"/>
      <c r="AI247" s="248"/>
    </row>
    <row r="248" spans="1:35" x14ac:dyDescent="0.3">
      <c r="A248" s="244"/>
      <c r="B248" s="245"/>
      <c r="C248" s="245"/>
      <c r="D248" s="245"/>
      <c r="E248" s="246"/>
      <c r="F248" s="658"/>
      <c r="G248" s="658"/>
      <c r="H248" s="659"/>
      <c r="I248" s="660"/>
      <c r="J248" s="658"/>
      <c r="K248" s="658"/>
      <c r="L248" s="661"/>
      <c r="M248" s="662"/>
      <c r="N248" s="658"/>
      <c r="O248" s="659"/>
      <c r="P248" s="660"/>
      <c r="Q248" s="658"/>
      <c r="R248" s="658"/>
      <c r="S248" s="661"/>
      <c r="T248" s="662"/>
      <c r="U248" s="658"/>
      <c r="V248" s="659"/>
      <c r="W248" s="660"/>
      <c r="X248" s="658"/>
      <c r="Y248" s="658"/>
      <c r="Z248" s="661"/>
      <c r="AA248" s="662"/>
      <c r="AB248" s="658"/>
      <c r="AC248" s="659"/>
      <c r="AD248" s="660"/>
      <c r="AE248" s="658"/>
      <c r="AF248" s="658"/>
      <c r="AG248" s="661"/>
      <c r="AH248" s="247"/>
      <c r="AI248" s="248"/>
    </row>
    <row r="249" spans="1:35" x14ac:dyDescent="0.3">
      <c r="A249" s="244"/>
      <c r="B249" s="245"/>
      <c r="C249" s="245"/>
      <c r="D249" s="245"/>
      <c r="E249" s="246"/>
      <c r="F249" s="658"/>
      <c r="G249" s="658"/>
      <c r="H249" s="659"/>
      <c r="I249" s="660"/>
      <c r="J249" s="658"/>
      <c r="K249" s="658"/>
      <c r="L249" s="661"/>
      <c r="M249" s="662"/>
      <c r="N249" s="658"/>
      <c r="O249" s="659"/>
      <c r="P249" s="660"/>
      <c r="Q249" s="658"/>
      <c r="R249" s="658"/>
      <c r="S249" s="661"/>
      <c r="T249" s="662"/>
      <c r="U249" s="658"/>
      <c r="V249" s="659"/>
      <c r="W249" s="660"/>
      <c r="X249" s="658"/>
      <c r="Y249" s="658"/>
      <c r="Z249" s="661"/>
      <c r="AA249" s="662"/>
      <c r="AB249" s="658"/>
      <c r="AC249" s="659"/>
      <c r="AD249" s="660"/>
      <c r="AE249" s="658"/>
      <c r="AF249" s="658"/>
      <c r="AG249" s="661"/>
      <c r="AH249" s="247"/>
      <c r="AI249" s="248"/>
    </row>
    <row r="250" spans="1:35" x14ac:dyDescent="0.3">
      <c r="A250" s="244"/>
      <c r="B250" s="245"/>
      <c r="C250" s="245"/>
      <c r="D250" s="245"/>
      <c r="E250" s="246"/>
      <c r="F250" s="658"/>
      <c r="G250" s="658"/>
      <c r="H250" s="659"/>
      <c r="I250" s="660"/>
      <c r="J250" s="658"/>
      <c r="K250" s="658"/>
      <c r="L250" s="661"/>
      <c r="M250" s="662"/>
      <c r="N250" s="658"/>
      <c r="O250" s="659"/>
      <c r="P250" s="660"/>
      <c r="Q250" s="658"/>
      <c r="R250" s="658"/>
      <c r="S250" s="661"/>
      <c r="T250" s="662"/>
      <c r="U250" s="658"/>
      <c r="V250" s="659"/>
      <c r="W250" s="660"/>
      <c r="X250" s="658"/>
      <c r="Y250" s="658"/>
      <c r="Z250" s="661"/>
      <c r="AA250" s="662"/>
      <c r="AB250" s="658"/>
      <c r="AC250" s="659"/>
      <c r="AD250" s="660"/>
      <c r="AE250" s="658"/>
      <c r="AF250" s="658"/>
      <c r="AG250" s="661"/>
      <c r="AH250" s="247"/>
      <c r="AI250" s="248"/>
    </row>
    <row r="251" spans="1:35" x14ac:dyDescent="0.3">
      <c r="A251" s="244"/>
      <c r="B251" s="245"/>
      <c r="C251" s="245"/>
      <c r="D251" s="245"/>
      <c r="E251" s="246"/>
      <c r="F251" s="658"/>
      <c r="G251" s="658"/>
      <c r="H251" s="659"/>
      <c r="I251" s="660"/>
      <c r="J251" s="658"/>
      <c r="K251" s="658"/>
      <c r="L251" s="661"/>
      <c r="M251" s="662"/>
      <c r="N251" s="658"/>
      <c r="O251" s="659"/>
      <c r="P251" s="660"/>
      <c r="Q251" s="658"/>
      <c r="R251" s="658"/>
      <c r="S251" s="661"/>
      <c r="T251" s="662"/>
      <c r="U251" s="658"/>
      <c r="V251" s="659"/>
      <c r="W251" s="660"/>
      <c r="X251" s="658"/>
      <c r="Y251" s="658"/>
      <c r="Z251" s="661"/>
      <c r="AA251" s="662"/>
      <c r="AB251" s="658"/>
      <c r="AC251" s="659"/>
      <c r="AD251" s="660"/>
      <c r="AE251" s="658"/>
      <c r="AF251" s="658"/>
      <c r="AG251" s="661"/>
      <c r="AH251" s="247"/>
      <c r="AI251" s="248"/>
    </row>
    <row r="252" spans="1:35" x14ac:dyDescent="0.3">
      <c r="A252" s="244"/>
      <c r="B252" s="245"/>
      <c r="C252" s="245"/>
      <c r="D252" s="245"/>
      <c r="E252" s="246"/>
      <c r="F252" s="658"/>
      <c r="G252" s="658"/>
      <c r="H252" s="659"/>
      <c r="I252" s="660"/>
      <c r="J252" s="658"/>
      <c r="K252" s="658"/>
      <c r="L252" s="661"/>
      <c r="M252" s="662"/>
      <c r="N252" s="658"/>
      <c r="O252" s="659"/>
      <c r="P252" s="660"/>
      <c r="Q252" s="658"/>
      <c r="R252" s="658"/>
      <c r="S252" s="661"/>
      <c r="T252" s="662"/>
      <c r="U252" s="658"/>
      <c r="V252" s="659"/>
      <c r="W252" s="660"/>
      <c r="X252" s="658"/>
      <c r="Y252" s="658"/>
      <c r="Z252" s="661"/>
      <c r="AA252" s="662"/>
      <c r="AB252" s="658"/>
      <c r="AC252" s="659"/>
      <c r="AD252" s="660"/>
      <c r="AE252" s="658"/>
      <c r="AF252" s="658"/>
      <c r="AG252" s="661"/>
      <c r="AH252" s="247"/>
      <c r="AI252" s="248"/>
    </row>
    <row r="253" spans="1:35" x14ac:dyDescent="0.3">
      <c r="A253" s="244"/>
      <c r="B253" s="245"/>
      <c r="C253" s="245"/>
      <c r="D253" s="245"/>
      <c r="E253" s="246"/>
      <c r="F253" s="658"/>
      <c r="G253" s="658"/>
      <c r="H253" s="659"/>
      <c r="I253" s="660"/>
      <c r="J253" s="658"/>
      <c r="K253" s="658"/>
      <c r="L253" s="661"/>
      <c r="M253" s="662"/>
      <c r="N253" s="658"/>
      <c r="O253" s="659"/>
      <c r="P253" s="660"/>
      <c r="Q253" s="658"/>
      <c r="R253" s="658"/>
      <c r="S253" s="661"/>
      <c r="T253" s="662"/>
      <c r="U253" s="658"/>
      <c r="V253" s="659"/>
      <c r="W253" s="660"/>
      <c r="X253" s="658"/>
      <c r="Y253" s="658"/>
      <c r="Z253" s="661"/>
      <c r="AA253" s="662"/>
      <c r="AB253" s="658"/>
      <c r="AC253" s="659"/>
      <c r="AD253" s="660"/>
      <c r="AE253" s="658"/>
      <c r="AF253" s="658"/>
      <c r="AG253" s="661"/>
      <c r="AH253" s="247"/>
      <c r="AI253" s="248"/>
    </row>
    <row r="254" spans="1:35" x14ac:dyDescent="0.3">
      <c r="A254" s="244"/>
      <c r="B254" s="245"/>
      <c r="C254" s="245"/>
      <c r="D254" s="245"/>
      <c r="E254" s="246"/>
      <c r="F254" s="658"/>
      <c r="G254" s="658"/>
      <c r="H254" s="659"/>
      <c r="I254" s="660"/>
      <c r="J254" s="658"/>
      <c r="K254" s="658"/>
      <c r="L254" s="661"/>
      <c r="M254" s="662"/>
      <c r="N254" s="658"/>
      <c r="O254" s="659"/>
      <c r="P254" s="660"/>
      <c r="Q254" s="658"/>
      <c r="R254" s="658"/>
      <c r="S254" s="661"/>
      <c r="T254" s="662"/>
      <c r="U254" s="658"/>
      <c r="V254" s="659"/>
      <c r="W254" s="660"/>
      <c r="X254" s="658"/>
      <c r="Y254" s="658"/>
      <c r="Z254" s="661"/>
      <c r="AA254" s="662"/>
      <c r="AB254" s="658"/>
      <c r="AC254" s="659"/>
      <c r="AD254" s="660"/>
      <c r="AE254" s="658"/>
      <c r="AF254" s="658"/>
      <c r="AG254" s="661"/>
      <c r="AH254" s="247"/>
      <c r="AI254" s="248"/>
    </row>
    <row r="255" spans="1:35" x14ac:dyDescent="0.3">
      <c r="A255" s="244"/>
      <c r="B255" s="245"/>
      <c r="C255" s="245"/>
      <c r="D255" s="245"/>
      <c r="E255" s="246"/>
      <c r="F255" s="658"/>
      <c r="G255" s="658"/>
      <c r="H255" s="659"/>
      <c r="I255" s="660"/>
      <c r="J255" s="658"/>
      <c r="K255" s="658"/>
      <c r="L255" s="661"/>
      <c r="M255" s="662"/>
      <c r="N255" s="658"/>
      <c r="O255" s="659"/>
      <c r="P255" s="660"/>
      <c r="Q255" s="658"/>
      <c r="R255" s="658"/>
      <c r="S255" s="661"/>
      <c r="T255" s="662"/>
      <c r="U255" s="658"/>
      <c r="V255" s="659"/>
      <c r="W255" s="660"/>
      <c r="X255" s="658"/>
      <c r="Y255" s="658"/>
      <c r="Z255" s="661"/>
      <c r="AA255" s="662"/>
      <c r="AB255" s="658"/>
      <c r="AC255" s="659"/>
      <c r="AD255" s="660"/>
      <c r="AE255" s="658"/>
      <c r="AF255" s="658"/>
      <c r="AG255" s="661"/>
      <c r="AH255" s="247"/>
      <c r="AI255" s="248"/>
    </row>
    <row r="256" spans="1:35" x14ac:dyDescent="0.3">
      <c r="A256" s="244"/>
      <c r="B256" s="245"/>
      <c r="C256" s="245"/>
      <c r="D256" s="245"/>
      <c r="E256" s="246"/>
      <c r="F256" s="658"/>
      <c r="G256" s="658"/>
      <c r="H256" s="659"/>
      <c r="I256" s="660"/>
      <c r="J256" s="658"/>
      <c r="K256" s="658"/>
      <c r="L256" s="661"/>
      <c r="M256" s="662"/>
      <c r="N256" s="658"/>
      <c r="O256" s="659"/>
      <c r="P256" s="660"/>
      <c r="Q256" s="658"/>
      <c r="R256" s="658"/>
      <c r="S256" s="661"/>
      <c r="T256" s="662"/>
      <c r="U256" s="658"/>
      <c r="V256" s="659"/>
      <c r="W256" s="660"/>
      <c r="X256" s="658"/>
      <c r="Y256" s="658"/>
      <c r="Z256" s="661"/>
      <c r="AA256" s="662"/>
      <c r="AB256" s="658"/>
      <c r="AC256" s="659"/>
      <c r="AD256" s="660"/>
      <c r="AE256" s="658"/>
      <c r="AF256" s="658"/>
      <c r="AG256" s="661"/>
      <c r="AH256" s="247"/>
      <c r="AI256" s="248"/>
    </row>
    <row r="257" spans="1:35" x14ac:dyDescent="0.3">
      <c r="A257" s="244"/>
      <c r="B257" s="245"/>
      <c r="C257" s="245"/>
      <c r="D257" s="245"/>
      <c r="E257" s="246"/>
      <c r="F257" s="658"/>
      <c r="G257" s="658"/>
      <c r="H257" s="659"/>
      <c r="I257" s="660"/>
      <c r="J257" s="658"/>
      <c r="K257" s="658"/>
      <c r="L257" s="661"/>
      <c r="M257" s="662"/>
      <c r="N257" s="658"/>
      <c r="O257" s="659"/>
      <c r="P257" s="660"/>
      <c r="Q257" s="658"/>
      <c r="R257" s="658"/>
      <c r="S257" s="661"/>
      <c r="T257" s="662"/>
      <c r="U257" s="658"/>
      <c r="V257" s="659"/>
      <c r="W257" s="660"/>
      <c r="X257" s="658"/>
      <c r="Y257" s="658"/>
      <c r="Z257" s="661"/>
      <c r="AA257" s="662"/>
      <c r="AB257" s="658"/>
      <c r="AC257" s="659"/>
      <c r="AD257" s="660"/>
      <c r="AE257" s="658"/>
      <c r="AF257" s="658"/>
      <c r="AG257" s="661"/>
      <c r="AH257" s="247"/>
      <c r="AI257" s="248"/>
    </row>
    <row r="258" spans="1:35" x14ac:dyDescent="0.3">
      <c r="A258" s="244"/>
      <c r="B258" s="245"/>
      <c r="C258" s="245"/>
      <c r="D258" s="245"/>
      <c r="E258" s="246"/>
      <c r="F258" s="658"/>
      <c r="G258" s="658"/>
      <c r="H258" s="659"/>
      <c r="I258" s="660"/>
      <c r="J258" s="658"/>
      <c r="K258" s="658"/>
      <c r="L258" s="661"/>
      <c r="M258" s="662"/>
      <c r="N258" s="658"/>
      <c r="O258" s="659"/>
      <c r="P258" s="660"/>
      <c r="Q258" s="658"/>
      <c r="R258" s="658"/>
      <c r="S258" s="661"/>
      <c r="T258" s="662"/>
      <c r="U258" s="658"/>
      <c r="V258" s="659"/>
      <c r="W258" s="660"/>
      <c r="X258" s="658"/>
      <c r="Y258" s="658"/>
      <c r="Z258" s="661"/>
      <c r="AA258" s="662"/>
      <c r="AB258" s="658"/>
      <c r="AC258" s="659"/>
      <c r="AD258" s="660"/>
      <c r="AE258" s="658"/>
      <c r="AF258" s="658"/>
      <c r="AG258" s="661"/>
      <c r="AH258" s="247"/>
      <c r="AI258" s="248"/>
    </row>
    <row r="259" spans="1:35" x14ac:dyDescent="0.3">
      <c r="A259" s="244"/>
      <c r="B259" s="245"/>
      <c r="C259" s="245"/>
      <c r="D259" s="245"/>
      <c r="E259" s="246"/>
      <c r="F259" s="658"/>
      <c r="G259" s="658"/>
      <c r="H259" s="659"/>
      <c r="I259" s="660"/>
      <c r="J259" s="658"/>
      <c r="K259" s="658"/>
      <c r="L259" s="661"/>
      <c r="M259" s="662"/>
      <c r="N259" s="658"/>
      <c r="O259" s="659"/>
      <c r="P259" s="660"/>
      <c r="Q259" s="658"/>
      <c r="R259" s="658"/>
      <c r="S259" s="661"/>
      <c r="T259" s="662"/>
      <c r="U259" s="658"/>
      <c r="V259" s="659"/>
      <c r="W259" s="660"/>
      <c r="X259" s="658"/>
      <c r="Y259" s="658"/>
      <c r="Z259" s="661"/>
      <c r="AA259" s="662"/>
      <c r="AB259" s="658"/>
      <c r="AC259" s="659"/>
      <c r="AD259" s="660"/>
      <c r="AE259" s="658"/>
      <c r="AF259" s="658"/>
      <c r="AG259" s="661"/>
      <c r="AH259" s="247"/>
      <c r="AI259" s="248"/>
    </row>
    <row r="260" spans="1:35" x14ac:dyDescent="0.3">
      <c r="A260" s="244"/>
      <c r="B260" s="245"/>
      <c r="C260" s="245"/>
      <c r="D260" s="245"/>
      <c r="E260" s="246"/>
      <c r="F260" s="658"/>
      <c r="G260" s="658"/>
      <c r="H260" s="659"/>
      <c r="I260" s="660"/>
      <c r="J260" s="658"/>
      <c r="K260" s="658"/>
      <c r="L260" s="661"/>
      <c r="M260" s="662"/>
      <c r="N260" s="658"/>
      <c r="O260" s="659"/>
      <c r="P260" s="660"/>
      <c r="Q260" s="658"/>
      <c r="R260" s="658"/>
      <c r="S260" s="661"/>
      <c r="T260" s="662"/>
      <c r="U260" s="658"/>
      <c r="V260" s="659"/>
      <c r="W260" s="660"/>
      <c r="X260" s="658"/>
      <c r="Y260" s="658"/>
      <c r="Z260" s="661"/>
      <c r="AA260" s="662"/>
      <c r="AB260" s="658"/>
      <c r="AC260" s="659"/>
      <c r="AD260" s="660"/>
      <c r="AE260" s="658"/>
      <c r="AF260" s="658"/>
      <c r="AG260" s="661"/>
      <c r="AH260" s="247"/>
      <c r="AI260" s="248"/>
    </row>
    <row r="261" spans="1:35" x14ac:dyDescent="0.3">
      <c r="A261" s="244"/>
      <c r="B261" s="245"/>
      <c r="C261" s="245"/>
      <c r="D261" s="245"/>
      <c r="E261" s="246"/>
      <c r="F261" s="658"/>
      <c r="G261" s="658"/>
      <c r="H261" s="659"/>
      <c r="I261" s="660"/>
      <c r="J261" s="658"/>
      <c r="K261" s="658"/>
      <c r="L261" s="661"/>
      <c r="M261" s="662"/>
      <c r="N261" s="658"/>
      <c r="O261" s="659"/>
      <c r="P261" s="660"/>
      <c r="Q261" s="658"/>
      <c r="R261" s="658"/>
      <c r="S261" s="661"/>
      <c r="T261" s="662"/>
      <c r="U261" s="658"/>
      <c r="V261" s="659"/>
      <c r="W261" s="660"/>
      <c r="X261" s="658"/>
      <c r="Y261" s="658"/>
      <c r="Z261" s="661"/>
      <c r="AA261" s="662"/>
      <c r="AB261" s="658"/>
      <c r="AC261" s="659"/>
      <c r="AD261" s="660"/>
      <c r="AE261" s="658"/>
      <c r="AF261" s="658"/>
      <c r="AG261" s="661"/>
      <c r="AH261" s="247"/>
      <c r="AI261" s="248"/>
    </row>
    <row r="262" spans="1:35" x14ac:dyDescent="0.3">
      <c r="A262" s="244"/>
      <c r="B262" s="245"/>
      <c r="C262" s="245"/>
      <c r="D262" s="245"/>
      <c r="E262" s="246"/>
      <c r="F262" s="658"/>
      <c r="G262" s="658"/>
      <c r="H262" s="659"/>
      <c r="I262" s="660"/>
      <c r="J262" s="658"/>
      <c r="K262" s="658"/>
      <c r="L262" s="661"/>
      <c r="M262" s="662"/>
      <c r="N262" s="658"/>
      <c r="O262" s="659"/>
      <c r="P262" s="660"/>
      <c r="Q262" s="658"/>
      <c r="R262" s="658"/>
      <c r="S262" s="661"/>
      <c r="T262" s="662"/>
      <c r="U262" s="658"/>
      <c r="V262" s="659"/>
      <c r="W262" s="660"/>
      <c r="X262" s="658"/>
      <c r="Y262" s="658"/>
      <c r="Z262" s="661"/>
      <c r="AA262" s="662"/>
      <c r="AB262" s="658"/>
      <c r="AC262" s="659"/>
      <c r="AD262" s="660"/>
      <c r="AE262" s="658"/>
      <c r="AF262" s="658"/>
      <c r="AG262" s="661"/>
      <c r="AH262" s="247"/>
      <c r="AI262" s="248"/>
    </row>
    <row r="263" spans="1:35" x14ac:dyDescent="0.3">
      <c r="A263" s="244"/>
      <c r="B263" s="245"/>
      <c r="C263" s="245"/>
      <c r="D263" s="245"/>
      <c r="E263" s="246"/>
      <c r="F263" s="658"/>
      <c r="G263" s="658"/>
      <c r="H263" s="659"/>
      <c r="I263" s="660"/>
      <c r="J263" s="658"/>
      <c r="K263" s="658"/>
      <c r="L263" s="661"/>
      <c r="M263" s="662"/>
      <c r="N263" s="658"/>
      <c r="O263" s="659"/>
      <c r="P263" s="660"/>
      <c r="Q263" s="658"/>
      <c r="R263" s="658"/>
      <c r="S263" s="661"/>
      <c r="T263" s="662"/>
      <c r="U263" s="658"/>
      <c r="V263" s="659"/>
      <c r="W263" s="660"/>
      <c r="X263" s="658"/>
      <c r="Y263" s="658"/>
      <c r="Z263" s="661"/>
      <c r="AA263" s="662"/>
      <c r="AB263" s="658"/>
      <c r="AC263" s="659"/>
      <c r="AD263" s="660"/>
      <c r="AE263" s="658"/>
      <c r="AF263" s="658"/>
      <c r="AG263" s="661"/>
      <c r="AH263" s="247"/>
      <c r="AI263" s="248"/>
    </row>
    <row r="264" spans="1:35" x14ac:dyDescent="0.3">
      <c r="A264" s="244"/>
      <c r="B264" s="245"/>
      <c r="C264" s="245"/>
      <c r="D264" s="245"/>
      <c r="E264" s="246"/>
      <c r="F264" s="658"/>
      <c r="G264" s="658"/>
      <c r="H264" s="659"/>
      <c r="I264" s="660"/>
      <c r="J264" s="658"/>
      <c r="K264" s="658"/>
      <c r="L264" s="661"/>
      <c r="M264" s="662"/>
      <c r="N264" s="658"/>
      <c r="O264" s="659"/>
      <c r="P264" s="660"/>
      <c r="Q264" s="658"/>
      <c r="R264" s="658"/>
      <c r="S264" s="661"/>
      <c r="T264" s="662"/>
      <c r="U264" s="658"/>
      <c r="V264" s="659"/>
      <c r="W264" s="660"/>
      <c r="X264" s="658"/>
      <c r="Y264" s="658"/>
      <c r="Z264" s="661"/>
      <c r="AA264" s="662"/>
      <c r="AB264" s="658"/>
      <c r="AC264" s="659"/>
      <c r="AD264" s="660"/>
      <c r="AE264" s="658"/>
      <c r="AF264" s="658"/>
      <c r="AG264" s="661"/>
      <c r="AH264" s="247"/>
      <c r="AI264" s="248"/>
    </row>
    <row r="265" spans="1:35" x14ac:dyDescent="0.3">
      <c r="A265" s="244"/>
      <c r="B265" s="245"/>
      <c r="C265" s="245"/>
      <c r="D265" s="245"/>
      <c r="E265" s="246"/>
      <c r="F265" s="658"/>
      <c r="G265" s="658"/>
      <c r="H265" s="659"/>
      <c r="I265" s="660"/>
      <c r="J265" s="658"/>
      <c r="K265" s="658"/>
      <c r="L265" s="661"/>
      <c r="M265" s="662"/>
      <c r="N265" s="658"/>
      <c r="O265" s="659"/>
      <c r="P265" s="660"/>
      <c r="Q265" s="658"/>
      <c r="R265" s="658"/>
      <c r="S265" s="661"/>
      <c r="T265" s="662"/>
      <c r="U265" s="658"/>
      <c r="V265" s="659"/>
      <c r="W265" s="660"/>
      <c r="X265" s="658"/>
      <c r="Y265" s="658"/>
      <c r="Z265" s="661"/>
      <c r="AA265" s="662"/>
      <c r="AB265" s="658"/>
      <c r="AC265" s="659"/>
      <c r="AD265" s="660"/>
      <c r="AE265" s="658"/>
      <c r="AF265" s="658"/>
      <c r="AG265" s="661"/>
      <c r="AH265" s="247"/>
      <c r="AI265" s="248"/>
    </row>
    <row r="266" spans="1:35" ht="16.2" thickBot="1" x14ac:dyDescent="0.35">
      <c r="A266" s="249"/>
      <c r="B266" s="250"/>
      <c r="C266" s="250"/>
      <c r="D266" s="250"/>
      <c r="E266" s="251"/>
      <c r="F266" s="670"/>
      <c r="G266" s="670"/>
      <c r="H266" s="671"/>
      <c r="I266" s="672"/>
      <c r="J266" s="670"/>
      <c r="K266" s="670"/>
      <c r="L266" s="673"/>
      <c r="M266" s="674"/>
      <c r="N266" s="670"/>
      <c r="O266" s="671"/>
      <c r="P266" s="672"/>
      <c r="Q266" s="670"/>
      <c r="R266" s="670"/>
      <c r="S266" s="673"/>
      <c r="T266" s="674"/>
      <c r="U266" s="670"/>
      <c r="V266" s="671"/>
      <c r="W266" s="672"/>
      <c r="X266" s="670"/>
      <c r="Y266" s="670"/>
      <c r="Z266" s="673"/>
      <c r="AA266" s="674"/>
      <c r="AB266" s="670"/>
      <c r="AC266" s="671"/>
      <c r="AD266" s="672"/>
      <c r="AE266" s="670"/>
      <c r="AF266" s="670"/>
      <c r="AG266" s="673"/>
      <c r="AH266" s="252"/>
      <c r="AI266" s="253"/>
    </row>
    <row r="267" spans="1:35" x14ac:dyDescent="0.3">
      <c r="A267" s="254"/>
    </row>
    <row r="268" spans="1:35" x14ac:dyDescent="0.3">
      <c r="A268" s="254"/>
    </row>
    <row r="269" spans="1:35" x14ac:dyDescent="0.3">
      <c r="A269" s="254"/>
    </row>
    <row r="270" spans="1:35" x14ac:dyDescent="0.3">
      <c r="A270" s="254"/>
    </row>
    <row r="271" spans="1:35" x14ac:dyDescent="0.3">
      <c r="A271" s="254"/>
    </row>
    <row r="272" spans="1:35" x14ac:dyDescent="0.3">
      <c r="A272" s="254"/>
    </row>
    <row r="273" spans="1:1" x14ac:dyDescent="0.3">
      <c r="A273" s="254"/>
    </row>
    <row r="274" spans="1:1" x14ac:dyDescent="0.3">
      <c r="A274" s="254"/>
    </row>
    <row r="275" spans="1:1" x14ac:dyDescent="0.3">
      <c r="A275" s="254"/>
    </row>
    <row r="276" spans="1:1" x14ac:dyDescent="0.3">
      <c r="A276" s="254"/>
    </row>
    <row r="277" spans="1:1" x14ac:dyDescent="0.3">
      <c r="A277" s="254"/>
    </row>
    <row r="278" spans="1:1" x14ac:dyDescent="0.3">
      <c r="A278" s="254"/>
    </row>
    <row r="279" spans="1:1" x14ac:dyDescent="0.3">
      <c r="A279" s="254"/>
    </row>
    <row r="280" spans="1:1" x14ac:dyDescent="0.3">
      <c r="A280" s="254"/>
    </row>
    <row r="281" spans="1:1" x14ac:dyDescent="0.3">
      <c r="A281" s="254"/>
    </row>
    <row r="282" spans="1:1" x14ac:dyDescent="0.3">
      <c r="A282" s="254"/>
    </row>
    <row r="283" spans="1:1" x14ac:dyDescent="0.3">
      <c r="A283" s="254"/>
    </row>
    <row r="284" spans="1:1" x14ac:dyDescent="0.3">
      <c r="A284" s="254"/>
    </row>
    <row r="285" spans="1:1" x14ac:dyDescent="0.3">
      <c r="A285" s="254"/>
    </row>
    <row r="286" spans="1:1" x14ac:dyDescent="0.3">
      <c r="A286" s="254"/>
    </row>
    <row r="287" spans="1:1" x14ac:dyDescent="0.3">
      <c r="A287" s="254"/>
    </row>
    <row r="288" spans="1:1" x14ac:dyDescent="0.3">
      <c r="A288" s="254"/>
    </row>
    <row r="289" spans="1:1" x14ac:dyDescent="0.3">
      <c r="A289" s="254"/>
    </row>
    <row r="290" spans="1:1" x14ac:dyDescent="0.3">
      <c r="A290" s="254"/>
    </row>
    <row r="291" spans="1:1" x14ac:dyDescent="0.3">
      <c r="A291" s="254"/>
    </row>
    <row r="292" spans="1:1" x14ac:dyDescent="0.3">
      <c r="A292" s="254"/>
    </row>
    <row r="293" spans="1:1" x14ac:dyDescent="0.3">
      <c r="A293" s="254"/>
    </row>
    <row r="294" spans="1:1" x14ac:dyDescent="0.3">
      <c r="A294" s="254"/>
    </row>
    <row r="295" spans="1:1" x14ac:dyDescent="0.3">
      <c r="A295" s="254"/>
    </row>
    <row r="296" spans="1:1" x14ac:dyDescent="0.3">
      <c r="A296" s="254"/>
    </row>
    <row r="297" spans="1:1" x14ac:dyDescent="0.3">
      <c r="A297" s="254"/>
    </row>
    <row r="298" spans="1:1" x14ac:dyDescent="0.3">
      <c r="A298" s="254"/>
    </row>
    <row r="299" spans="1:1" x14ac:dyDescent="0.3">
      <c r="A299" s="254"/>
    </row>
    <row r="300" spans="1:1" x14ac:dyDescent="0.3">
      <c r="A300" s="254"/>
    </row>
    <row r="301" spans="1:1" x14ac:dyDescent="0.3">
      <c r="A301" s="254"/>
    </row>
    <row r="302" spans="1:1" x14ac:dyDescent="0.3">
      <c r="A302" s="254"/>
    </row>
    <row r="303" spans="1:1" x14ac:dyDescent="0.3">
      <c r="A303" s="254"/>
    </row>
    <row r="304" spans="1:1" x14ac:dyDescent="0.3">
      <c r="A304" s="254"/>
    </row>
    <row r="305" spans="1:1" x14ac:dyDescent="0.3">
      <c r="A305" s="254"/>
    </row>
    <row r="306" spans="1:1" x14ac:dyDescent="0.3">
      <c r="A306" s="254"/>
    </row>
    <row r="307" spans="1:1" x14ac:dyDescent="0.3">
      <c r="A307" s="254"/>
    </row>
    <row r="308" spans="1:1" x14ac:dyDescent="0.3">
      <c r="A308" s="254"/>
    </row>
    <row r="309" spans="1:1" x14ac:dyDescent="0.3">
      <c r="A309" s="254"/>
    </row>
    <row r="310" spans="1:1" x14ac:dyDescent="0.3">
      <c r="A310" s="254"/>
    </row>
    <row r="311" spans="1:1" x14ac:dyDescent="0.3">
      <c r="A311" s="254"/>
    </row>
    <row r="312" spans="1:1" x14ac:dyDescent="0.3">
      <c r="A312" s="254"/>
    </row>
    <row r="313" spans="1:1" x14ac:dyDescent="0.3">
      <c r="A313" s="254"/>
    </row>
    <row r="314" spans="1:1" x14ac:dyDescent="0.3">
      <c r="A314" s="254"/>
    </row>
    <row r="315" spans="1:1" x14ac:dyDescent="0.3">
      <c r="A315" s="254"/>
    </row>
    <row r="316" spans="1:1" x14ac:dyDescent="0.3">
      <c r="A316" s="254"/>
    </row>
    <row r="317" spans="1:1" x14ac:dyDescent="0.3">
      <c r="A317" s="254"/>
    </row>
    <row r="318" spans="1:1" x14ac:dyDescent="0.3">
      <c r="A318" s="254"/>
    </row>
    <row r="319" spans="1:1" x14ac:dyDescent="0.3">
      <c r="A319" s="254"/>
    </row>
    <row r="320" spans="1:1" x14ac:dyDescent="0.3">
      <c r="A320" s="254"/>
    </row>
    <row r="321" spans="1:1" x14ac:dyDescent="0.3">
      <c r="A321" s="254"/>
    </row>
    <row r="322" spans="1:1" x14ac:dyDescent="0.3">
      <c r="A322" s="254"/>
    </row>
    <row r="323" spans="1:1" x14ac:dyDescent="0.3">
      <c r="A323" s="254"/>
    </row>
    <row r="324" spans="1:1" x14ac:dyDescent="0.3">
      <c r="A324" s="254"/>
    </row>
    <row r="325" spans="1:1" x14ac:dyDescent="0.3">
      <c r="A325" s="254"/>
    </row>
    <row r="326" spans="1:1" x14ac:dyDescent="0.3">
      <c r="A326" s="254"/>
    </row>
    <row r="327" spans="1:1" x14ac:dyDescent="0.3">
      <c r="A327" s="254"/>
    </row>
    <row r="328" spans="1:1" x14ac:dyDescent="0.3">
      <c r="A328" s="254"/>
    </row>
    <row r="329" spans="1:1" x14ac:dyDescent="0.3">
      <c r="A329" s="254"/>
    </row>
    <row r="330" spans="1:1" x14ac:dyDescent="0.3">
      <c r="A330" s="254"/>
    </row>
    <row r="331" spans="1:1" x14ac:dyDescent="0.3">
      <c r="A331" s="254"/>
    </row>
    <row r="332" spans="1:1" x14ac:dyDescent="0.3">
      <c r="A332" s="254"/>
    </row>
    <row r="333" spans="1:1" x14ac:dyDescent="0.3">
      <c r="A333" s="254"/>
    </row>
    <row r="334" spans="1:1" x14ac:dyDescent="0.3">
      <c r="A334" s="254"/>
    </row>
    <row r="335" spans="1:1" x14ac:dyDescent="0.3">
      <c r="A335" s="254"/>
    </row>
    <row r="336" spans="1:1" x14ac:dyDescent="0.3">
      <c r="A336" s="254"/>
    </row>
    <row r="337" spans="1:1" x14ac:dyDescent="0.3">
      <c r="A337" s="254"/>
    </row>
    <row r="338" spans="1:1" x14ac:dyDescent="0.3">
      <c r="A338" s="254"/>
    </row>
    <row r="339" spans="1:1" x14ac:dyDescent="0.3">
      <c r="A339" s="254"/>
    </row>
    <row r="340" spans="1:1" x14ac:dyDescent="0.3">
      <c r="A340" s="254"/>
    </row>
    <row r="341" spans="1:1" x14ac:dyDescent="0.3">
      <c r="A341" s="254"/>
    </row>
    <row r="342" spans="1:1" x14ac:dyDescent="0.3">
      <c r="A342" s="254"/>
    </row>
    <row r="343" spans="1:1" x14ac:dyDescent="0.3">
      <c r="A343" s="254"/>
    </row>
    <row r="344" spans="1:1" x14ac:dyDescent="0.3">
      <c r="A344" s="254"/>
    </row>
    <row r="345" spans="1:1" x14ac:dyDescent="0.3">
      <c r="A345" s="254"/>
    </row>
    <row r="346" spans="1:1" x14ac:dyDescent="0.3">
      <c r="A346" s="254"/>
    </row>
    <row r="347" spans="1:1" x14ac:dyDescent="0.3">
      <c r="A347" s="254"/>
    </row>
    <row r="348" spans="1:1" x14ac:dyDescent="0.3">
      <c r="A348" s="254"/>
    </row>
    <row r="349" spans="1:1" x14ac:dyDescent="0.3">
      <c r="A349" s="254"/>
    </row>
    <row r="350" spans="1:1" x14ac:dyDescent="0.3">
      <c r="A350" s="254"/>
    </row>
    <row r="351" spans="1:1" x14ac:dyDescent="0.3">
      <c r="A351" s="254"/>
    </row>
    <row r="352" spans="1:1" x14ac:dyDescent="0.3">
      <c r="A352" s="254"/>
    </row>
    <row r="353" spans="1:1" x14ac:dyDescent="0.3">
      <c r="A353" s="254"/>
    </row>
    <row r="354" spans="1:1" x14ac:dyDescent="0.3">
      <c r="A354" s="254"/>
    </row>
    <row r="355" spans="1:1" x14ac:dyDescent="0.3">
      <c r="A355" s="254"/>
    </row>
    <row r="356" spans="1:1" x14ac:dyDescent="0.3">
      <c r="A356" s="254"/>
    </row>
    <row r="357" spans="1:1" x14ac:dyDescent="0.3">
      <c r="A357" s="254"/>
    </row>
    <row r="358" spans="1:1" x14ac:dyDescent="0.3">
      <c r="A358" s="254"/>
    </row>
    <row r="359" spans="1:1" x14ac:dyDescent="0.3">
      <c r="A359" s="254"/>
    </row>
    <row r="360" spans="1:1" x14ac:dyDescent="0.3">
      <c r="A360" s="254"/>
    </row>
    <row r="361" spans="1:1" x14ac:dyDescent="0.3">
      <c r="A361" s="254"/>
    </row>
    <row r="362" spans="1:1" x14ac:dyDescent="0.3">
      <c r="A362" s="254"/>
    </row>
    <row r="363" spans="1:1" x14ac:dyDescent="0.3">
      <c r="A363" s="254"/>
    </row>
    <row r="364" spans="1:1" x14ac:dyDescent="0.3">
      <c r="A364" s="254"/>
    </row>
    <row r="365" spans="1:1" x14ac:dyDescent="0.3">
      <c r="A365" s="254"/>
    </row>
    <row r="366" spans="1:1" x14ac:dyDescent="0.3">
      <c r="A366" s="254"/>
    </row>
    <row r="367" spans="1:1" x14ac:dyDescent="0.3">
      <c r="A367" s="254"/>
    </row>
    <row r="368" spans="1:1" x14ac:dyDescent="0.3">
      <c r="A368" s="254"/>
    </row>
    <row r="369" spans="1:1" x14ac:dyDescent="0.3">
      <c r="A369" s="254"/>
    </row>
    <row r="370" spans="1:1" x14ac:dyDescent="0.3">
      <c r="A370" s="254"/>
    </row>
    <row r="371" spans="1:1" x14ac:dyDescent="0.3">
      <c r="A371" s="254"/>
    </row>
    <row r="372" spans="1:1" x14ac:dyDescent="0.3">
      <c r="A372" s="254"/>
    </row>
    <row r="373" spans="1:1" x14ac:dyDescent="0.3">
      <c r="A373" s="254"/>
    </row>
    <row r="374" spans="1:1" x14ac:dyDescent="0.3">
      <c r="A374" s="254"/>
    </row>
    <row r="375" spans="1:1" x14ac:dyDescent="0.3">
      <c r="A375" s="254"/>
    </row>
    <row r="376" spans="1:1" x14ac:dyDescent="0.3">
      <c r="A376" s="254"/>
    </row>
    <row r="377" spans="1:1" x14ac:dyDescent="0.3">
      <c r="A377" s="254"/>
    </row>
    <row r="378" spans="1:1" x14ac:dyDescent="0.3">
      <c r="A378" s="254"/>
    </row>
    <row r="379" spans="1:1" x14ac:dyDescent="0.3">
      <c r="A379" s="254"/>
    </row>
    <row r="380" spans="1:1" x14ac:dyDescent="0.3">
      <c r="A380" s="254"/>
    </row>
    <row r="381" spans="1:1" x14ac:dyDescent="0.3">
      <c r="A381" s="254"/>
    </row>
    <row r="382" spans="1:1" x14ac:dyDescent="0.3">
      <c r="A382" s="254"/>
    </row>
    <row r="383" spans="1:1" x14ac:dyDescent="0.3">
      <c r="A383" s="254"/>
    </row>
    <row r="384" spans="1:1" x14ac:dyDescent="0.3">
      <c r="A384" s="254"/>
    </row>
    <row r="385" spans="1:1" x14ac:dyDescent="0.3">
      <c r="A385" s="254"/>
    </row>
    <row r="386" spans="1:1" x14ac:dyDescent="0.3">
      <c r="A386" s="254"/>
    </row>
    <row r="387" spans="1:1" x14ac:dyDescent="0.3">
      <c r="A387" s="254"/>
    </row>
    <row r="388" spans="1:1" x14ac:dyDescent="0.3">
      <c r="A388" s="254"/>
    </row>
    <row r="389" spans="1:1" x14ac:dyDescent="0.3">
      <c r="A389" s="254"/>
    </row>
    <row r="390" spans="1:1" x14ac:dyDescent="0.3">
      <c r="A390" s="254"/>
    </row>
    <row r="391" spans="1:1" x14ac:dyDescent="0.3">
      <c r="A391" s="254"/>
    </row>
    <row r="392" spans="1:1" x14ac:dyDescent="0.3">
      <c r="A392" s="254"/>
    </row>
    <row r="393" spans="1:1" x14ac:dyDescent="0.3">
      <c r="A393" s="254"/>
    </row>
    <row r="394" spans="1:1" x14ac:dyDescent="0.3">
      <c r="A394" s="254"/>
    </row>
    <row r="395" spans="1:1" x14ac:dyDescent="0.3">
      <c r="A395" s="254"/>
    </row>
    <row r="396" spans="1:1" x14ac:dyDescent="0.3">
      <c r="A396" s="254"/>
    </row>
    <row r="397" spans="1:1" x14ac:dyDescent="0.3">
      <c r="A397" s="254"/>
    </row>
    <row r="398" spans="1:1" x14ac:dyDescent="0.3">
      <c r="A398" s="254"/>
    </row>
    <row r="399" spans="1:1" x14ac:dyDescent="0.3">
      <c r="A399" s="254"/>
    </row>
    <row r="400" spans="1:1" x14ac:dyDescent="0.3">
      <c r="A400" s="254"/>
    </row>
    <row r="401" spans="1:1" x14ac:dyDescent="0.3">
      <c r="A401" s="254"/>
    </row>
    <row r="402" spans="1:1" x14ac:dyDescent="0.3">
      <c r="A402" s="254"/>
    </row>
    <row r="403" spans="1:1" x14ac:dyDescent="0.3">
      <c r="A403" s="254"/>
    </row>
    <row r="404" spans="1:1" x14ac:dyDescent="0.3">
      <c r="A404" s="254"/>
    </row>
    <row r="405" spans="1:1" x14ac:dyDescent="0.3">
      <c r="A405" s="254"/>
    </row>
    <row r="406" spans="1:1" x14ac:dyDescent="0.3">
      <c r="A406" s="254"/>
    </row>
    <row r="407" spans="1:1" x14ac:dyDescent="0.3">
      <c r="A407" s="254"/>
    </row>
    <row r="408" spans="1:1" x14ac:dyDescent="0.3">
      <c r="A408" s="254"/>
    </row>
    <row r="409" spans="1:1" x14ac:dyDescent="0.3">
      <c r="A409" s="254"/>
    </row>
    <row r="410" spans="1:1" x14ac:dyDescent="0.3">
      <c r="A410" s="254"/>
    </row>
    <row r="411" spans="1:1" x14ac:dyDescent="0.3">
      <c r="A411" s="254"/>
    </row>
    <row r="412" spans="1:1" x14ac:dyDescent="0.3">
      <c r="A412" s="254"/>
    </row>
    <row r="413" spans="1:1" x14ac:dyDescent="0.3">
      <c r="A413" s="254"/>
    </row>
    <row r="414" spans="1:1" x14ac:dyDescent="0.3">
      <c r="A414" s="254"/>
    </row>
    <row r="415" spans="1:1" x14ac:dyDescent="0.3">
      <c r="A415" s="254"/>
    </row>
    <row r="416" spans="1:1" x14ac:dyDescent="0.3">
      <c r="A416" s="254"/>
    </row>
    <row r="417" spans="1:1" x14ac:dyDescent="0.3">
      <c r="A417" s="254"/>
    </row>
    <row r="418" spans="1:1" x14ac:dyDescent="0.3">
      <c r="A418" s="254"/>
    </row>
    <row r="419" spans="1:1" x14ac:dyDescent="0.3">
      <c r="A419" s="254"/>
    </row>
    <row r="420" spans="1:1" x14ac:dyDescent="0.3">
      <c r="A420" s="254"/>
    </row>
    <row r="421" spans="1:1" x14ac:dyDescent="0.3">
      <c r="A421" s="254"/>
    </row>
    <row r="422" spans="1:1" x14ac:dyDescent="0.3">
      <c r="A422" s="254"/>
    </row>
    <row r="423" spans="1:1" x14ac:dyDescent="0.3">
      <c r="A423" s="254"/>
    </row>
    <row r="424" spans="1:1" x14ac:dyDescent="0.3">
      <c r="A424" s="254"/>
    </row>
    <row r="425" spans="1:1" x14ac:dyDescent="0.3">
      <c r="A425" s="254"/>
    </row>
    <row r="426" spans="1:1" x14ac:dyDescent="0.3">
      <c r="A426" s="254"/>
    </row>
    <row r="427" spans="1:1" x14ac:dyDescent="0.3">
      <c r="A427" s="254"/>
    </row>
    <row r="428" spans="1:1" x14ac:dyDescent="0.3">
      <c r="A428" s="254"/>
    </row>
    <row r="429" spans="1:1" x14ac:dyDescent="0.3">
      <c r="A429" s="254"/>
    </row>
    <row r="430" spans="1:1" x14ac:dyDescent="0.3">
      <c r="A430" s="254"/>
    </row>
    <row r="431" spans="1:1" x14ac:dyDescent="0.3">
      <c r="A431" s="254"/>
    </row>
    <row r="432" spans="1:1" x14ac:dyDescent="0.3">
      <c r="A432" s="254"/>
    </row>
    <row r="433" spans="1:1" x14ac:dyDescent="0.3">
      <c r="A433" s="254"/>
    </row>
    <row r="434" spans="1:1" x14ac:dyDescent="0.3">
      <c r="A434" s="254"/>
    </row>
    <row r="435" spans="1:1" x14ac:dyDescent="0.3">
      <c r="A435" s="254"/>
    </row>
  </sheetData>
  <mergeCells count="2209">
    <mergeCell ref="K75:K76"/>
    <mergeCell ref="L75:L76"/>
    <mergeCell ref="M75:M76"/>
    <mergeCell ref="O75:O76"/>
    <mergeCell ref="P75:P76"/>
    <mergeCell ref="Q75:Q76"/>
    <mergeCell ref="K69:K70"/>
    <mergeCell ref="L69:L70"/>
    <mergeCell ref="M69:M70"/>
    <mergeCell ref="O69:O70"/>
    <mergeCell ref="P69:P70"/>
    <mergeCell ref="Q69:Q70"/>
    <mergeCell ref="K71:K72"/>
    <mergeCell ref="L71:L72"/>
    <mergeCell ref="M71:M72"/>
    <mergeCell ref="O71:O72"/>
    <mergeCell ref="P71:P72"/>
    <mergeCell ref="Q71:Q72"/>
    <mergeCell ref="K61:K62"/>
    <mergeCell ref="L61:L62"/>
    <mergeCell ref="M61:M62"/>
    <mergeCell ref="O61:O62"/>
    <mergeCell ref="P61:P62"/>
    <mergeCell ref="Q61:Q62"/>
    <mergeCell ref="K63:K64"/>
    <mergeCell ref="L63:L64"/>
    <mergeCell ref="M63:M64"/>
    <mergeCell ref="O63:O64"/>
    <mergeCell ref="P63:P64"/>
    <mergeCell ref="Q63:Q64"/>
    <mergeCell ref="K73:K74"/>
    <mergeCell ref="L73:L74"/>
    <mergeCell ref="M73:M74"/>
    <mergeCell ref="O73:O74"/>
    <mergeCell ref="P73:P74"/>
    <mergeCell ref="Q73:Q74"/>
    <mergeCell ref="O57:O58"/>
    <mergeCell ref="P57:P58"/>
    <mergeCell ref="Q57:Q58"/>
    <mergeCell ref="K59:K60"/>
    <mergeCell ref="L59:L60"/>
    <mergeCell ref="M59:M60"/>
    <mergeCell ref="O59:O60"/>
    <mergeCell ref="P59:P60"/>
    <mergeCell ref="Q59:Q60"/>
    <mergeCell ref="K53:K54"/>
    <mergeCell ref="L53:L54"/>
    <mergeCell ref="M53:M54"/>
    <mergeCell ref="O53:O54"/>
    <mergeCell ref="P53:P54"/>
    <mergeCell ref="Q53:Q54"/>
    <mergeCell ref="K55:K56"/>
    <mergeCell ref="L55:L56"/>
    <mergeCell ref="M55:M56"/>
    <mergeCell ref="O55:O56"/>
    <mergeCell ref="P55:P56"/>
    <mergeCell ref="Q55:Q56"/>
    <mergeCell ref="O49:O50"/>
    <mergeCell ref="P49:P50"/>
    <mergeCell ref="Q49:Q50"/>
    <mergeCell ref="K51:K52"/>
    <mergeCell ref="L51:L52"/>
    <mergeCell ref="M51:M52"/>
    <mergeCell ref="O51:O52"/>
    <mergeCell ref="P51:P52"/>
    <mergeCell ref="Q51:Q52"/>
    <mergeCell ref="AJ71:AJ72"/>
    <mergeCell ref="AJ75:AJ76"/>
    <mergeCell ref="A2:D2"/>
    <mergeCell ref="E2:H2"/>
    <mergeCell ref="I2:L2"/>
    <mergeCell ref="M2:P2"/>
    <mergeCell ref="Q2:T2"/>
    <mergeCell ref="U2:X2"/>
    <mergeCell ref="Y2:AB2"/>
    <mergeCell ref="AC2:AF2"/>
    <mergeCell ref="AG2:AI2"/>
    <mergeCell ref="K47:K48"/>
    <mergeCell ref="L47:L48"/>
    <mergeCell ref="M47:M48"/>
    <mergeCell ref="K49:K50"/>
    <mergeCell ref="L49:L50"/>
    <mergeCell ref="M49:M50"/>
    <mergeCell ref="AJ51:AJ52"/>
    <mergeCell ref="AJ55:AJ56"/>
    <mergeCell ref="AJ59:AJ60"/>
    <mergeCell ref="K57:K58"/>
    <mergeCell ref="L57:L58"/>
    <mergeCell ref="M57:M58"/>
    <mergeCell ref="I73:I74"/>
    <mergeCell ref="H73:H74"/>
    <mergeCell ref="G73:G74"/>
    <mergeCell ref="F73:F74"/>
    <mergeCell ref="E73:E74"/>
    <mergeCell ref="D73:D74"/>
    <mergeCell ref="C73:C74"/>
    <mergeCell ref="B73:B74"/>
    <mergeCell ref="B75:B76"/>
    <mergeCell ref="C75:C76"/>
    <mergeCell ref="D75:D76"/>
    <mergeCell ref="E75:E76"/>
    <mergeCell ref="F75:F76"/>
    <mergeCell ref="G75:G76"/>
    <mergeCell ref="H75:H76"/>
    <mergeCell ref="I75:I76"/>
    <mergeCell ref="B69:B70"/>
    <mergeCell ref="B71:B72"/>
    <mergeCell ref="C71:C72"/>
    <mergeCell ref="D71:D72"/>
    <mergeCell ref="E71:E72"/>
    <mergeCell ref="F71:F72"/>
    <mergeCell ref="G71:G72"/>
    <mergeCell ref="H71:H72"/>
    <mergeCell ref="I71:I72"/>
    <mergeCell ref="E69:E70"/>
    <mergeCell ref="D69:D70"/>
    <mergeCell ref="B65:B66"/>
    <mergeCell ref="C65:C66"/>
    <mergeCell ref="D65:D66"/>
    <mergeCell ref="E65:E66"/>
    <mergeCell ref="F65:F66"/>
    <mergeCell ref="G65:G66"/>
    <mergeCell ref="H65:H66"/>
    <mergeCell ref="I65:I66"/>
    <mergeCell ref="AJ63:AJ64"/>
    <mergeCell ref="AJ67:AJ68"/>
    <mergeCell ref="D67:D68"/>
    <mergeCell ref="E67:E68"/>
    <mergeCell ref="F67:F68"/>
    <mergeCell ref="G67:G68"/>
    <mergeCell ref="H67:H68"/>
    <mergeCell ref="K65:K66"/>
    <mergeCell ref="L65:L66"/>
    <mergeCell ref="M65:M66"/>
    <mergeCell ref="O65:O66"/>
    <mergeCell ref="P65:P66"/>
    <mergeCell ref="Q65:Q66"/>
    <mergeCell ref="K67:K68"/>
    <mergeCell ref="L67:L68"/>
    <mergeCell ref="M67:M68"/>
    <mergeCell ref="O67:O68"/>
    <mergeCell ref="P67:P68"/>
    <mergeCell ref="Q67:Q68"/>
    <mergeCell ref="T67:T68"/>
    <mergeCell ref="U67:U68"/>
    <mergeCell ref="E61:E62"/>
    <mergeCell ref="D55:D56"/>
    <mergeCell ref="E55:E56"/>
    <mergeCell ref="F55:F56"/>
    <mergeCell ref="G55:G56"/>
    <mergeCell ref="H55:H56"/>
    <mergeCell ref="I55:I56"/>
    <mergeCell ref="I57:I58"/>
    <mergeCell ref="H57:H58"/>
    <mergeCell ref="G57:G58"/>
    <mergeCell ref="F57:F58"/>
    <mergeCell ref="E57:E58"/>
    <mergeCell ref="D57:D58"/>
    <mergeCell ref="I67:I68"/>
    <mergeCell ref="I69:I70"/>
    <mergeCell ref="H69:H70"/>
    <mergeCell ref="G69:G70"/>
    <mergeCell ref="F69:F70"/>
    <mergeCell ref="D63:D64"/>
    <mergeCell ref="E63:E64"/>
    <mergeCell ref="F63:F64"/>
    <mergeCell ref="G63:G64"/>
    <mergeCell ref="H63:H64"/>
    <mergeCell ref="I63:I64"/>
    <mergeCell ref="O33:AA33"/>
    <mergeCell ref="B34:L34"/>
    <mergeCell ref="O34:AA34"/>
    <mergeCell ref="B35:L35"/>
    <mergeCell ref="O35:AA35"/>
    <mergeCell ref="B30:L30"/>
    <mergeCell ref="O30:AA30"/>
    <mergeCell ref="J45:M45"/>
    <mergeCell ref="N45:Q45"/>
    <mergeCell ref="R45:U45"/>
    <mergeCell ref="V45:Y45"/>
    <mergeCell ref="Z45:AC45"/>
    <mergeCell ref="AD81:AH81"/>
    <mergeCell ref="O31:AA31"/>
    <mergeCell ref="B32:L32"/>
    <mergeCell ref="O32:AA32"/>
    <mergeCell ref="B49:B50"/>
    <mergeCell ref="C49:C50"/>
    <mergeCell ref="B51:B52"/>
    <mergeCell ref="C51:C52"/>
    <mergeCell ref="B55:B56"/>
    <mergeCell ref="C55:C56"/>
    <mergeCell ref="C57:C58"/>
    <mergeCell ref="B57:B58"/>
    <mergeCell ref="B59:B60"/>
    <mergeCell ref="C59:C60"/>
    <mergeCell ref="B61:B62"/>
    <mergeCell ref="C61:C62"/>
    <mergeCell ref="D61:D62"/>
    <mergeCell ref="D59:D60"/>
    <mergeCell ref="E59:E60"/>
    <mergeCell ref="F59:F60"/>
    <mergeCell ref="B36:L36"/>
    <mergeCell ref="O36:AA36"/>
    <mergeCell ref="B37:L37"/>
    <mergeCell ref="O37:AA37"/>
    <mergeCell ref="B38:L38"/>
    <mergeCell ref="O38:AA38"/>
    <mergeCell ref="D49:D50"/>
    <mergeCell ref="E49:E50"/>
    <mergeCell ref="F49:F50"/>
    <mergeCell ref="G49:G50"/>
    <mergeCell ref="H49:H50"/>
    <mergeCell ref="I49:I50"/>
    <mergeCell ref="D51:D52"/>
    <mergeCell ref="E51:E52"/>
    <mergeCell ref="F51:F52"/>
    <mergeCell ref="AD45:AH45"/>
    <mergeCell ref="B63:B64"/>
    <mergeCell ref="C63:C64"/>
    <mergeCell ref="G51:G52"/>
    <mergeCell ref="H51:H52"/>
    <mergeCell ref="I51:I52"/>
    <mergeCell ref="B53:B54"/>
    <mergeCell ref="C53:C54"/>
    <mergeCell ref="D53:D54"/>
    <mergeCell ref="E53:E54"/>
    <mergeCell ref="G59:G60"/>
    <mergeCell ref="H59:H60"/>
    <mergeCell ref="I59:I60"/>
    <mergeCell ref="I61:I62"/>
    <mergeCell ref="H61:H62"/>
    <mergeCell ref="G61:G62"/>
    <mergeCell ref="F61:F62"/>
    <mergeCell ref="F266:H266"/>
    <mergeCell ref="I266:L266"/>
    <mergeCell ref="M266:O266"/>
    <mergeCell ref="P266:S266"/>
    <mergeCell ref="T266:V266"/>
    <mergeCell ref="W266:Z266"/>
    <mergeCell ref="AA264:AC264"/>
    <mergeCell ref="AD264:AG264"/>
    <mergeCell ref="F265:H265"/>
    <mergeCell ref="I265:L265"/>
    <mergeCell ref="M265:O265"/>
    <mergeCell ref="P265:S265"/>
    <mergeCell ref="T265:V265"/>
    <mergeCell ref="W265:Z265"/>
    <mergeCell ref="AA265:AC265"/>
    <mergeCell ref="AD265:AG265"/>
    <mergeCell ref="F264:H264"/>
    <mergeCell ref="I264:L264"/>
    <mergeCell ref="M264:O264"/>
    <mergeCell ref="P264:S264"/>
    <mergeCell ref="T264:V264"/>
    <mergeCell ref="W264:Z264"/>
    <mergeCell ref="AA266:AC266"/>
    <mergeCell ref="AD266:AG266"/>
    <mergeCell ref="F263:H263"/>
    <mergeCell ref="I263:L263"/>
    <mergeCell ref="M263:O263"/>
    <mergeCell ref="P263:S263"/>
    <mergeCell ref="T263:V263"/>
    <mergeCell ref="W263:Z263"/>
    <mergeCell ref="AA263:AC263"/>
    <mergeCell ref="AD263:AG263"/>
    <mergeCell ref="F262:H262"/>
    <mergeCell ref="I262:L262"/>
    <mergeCell ref="M262:O262"/>
    <mergeCell ref="P262:S262"/>
    <mergeCell ref="T262:V262"/>
    <mergeCell ref="W262:Z262"/>
    <mergeCell ref="AA262:AC262"/>
    <mergeCell ref="AD262:AG262"/>
    <mergeCell ref="F261:H261"/>
    <mergeCell ref="I261:L261"/>
    <mergeCell ref="M261:O261"/>
    <mergeCell ref="P261:S261"/>
    <mergeCell ref="T261:V261"/>
    <mergeCell ref="W261:Z261"/>
    <mergeCell ref="AA261:AC261"/>
    <mergeCell ref="AD261:AG261"/>
    <mergeCell ref="F260:H260"/>
    <mergeCell ref="I260:L260"/>
    <mergeCell ref="M260:O260"/>
    <mergeCell ref="P260:S260"/>
    <mergeCell ref="T260:V260"/>
    <mergeCell ref="W260:Z260"/>
    <mergeCell ref="AA260:AC260"/>
    <mergeCell ref="AD260:AG260"/>
    <mergeCell ref="F259:H259"/>
    <mergeCell ref="I259:L259"/>
    <mergeCell ref="M259:O259"/>
    <mergeCell ref="P259:S259"/>
    <mergeCell ref="T259:V259"/>
    <mergeCell ref="W259:Z259"/>
    <mergeCell ref="AA259:AC259"/>
    <mergeCell ref="AD259:AG259"/>
    <mergeCell ref="F258:H258"/>
    <mergeCell ref="I258:L258"/>
    <mergeCell ref="M258:O258"/>
    <mergeCell ref="P258:S258"/>
    <mergeCell ref="T258:V258"/>
    <mergeCell ref="W258:Z258"/>
    <mergeCell ref="AA258:AC258"/>
    <mergeCell ref="AD258:AG258"/>
    <mergeCell ref="F257:H257"/>
    <mergeCell ref="I257:L257"/>
    <mergeCell ref="M257:O257"/>
    <mergeCell ref="P257:S257"/>
    <mergeCell ref="T257:V257"/>
    <mergeCell ref="W257:Z257"/>
    <mergeCell ref="AA257:AC257"/>
    <mergeCell ref="AD257:AG257"/>
    <mergeCell ref="F256:H256"/>
    <mergeCell ref="I256:L256"/>
    <mergeCell ref="M256:O256"/>
    <mergeCell ref="P256:S256"/>
    <mergeCell ref="T256:V256"/>
    <mergeCell ref="W256:Z256"/>
    <mergeCell ref="AA256:AC256"/>
    <mergeCell ref="AD256:AG256"/>
    <mergeCell ref="F255:H255"/>
    <mergeCell ref="I255:L255"/>
    <mergeCell ref="M255:O255"/>
    <mergeCell ref="P255:S255"/>
    <mergeCell ref="T255:V255"/>
    <mergeCell ref="W255:Z255"/>
    <mergeCell ref="AA255:AC255"/>
    <mergeCell ref="AD255:AG255"/>
    <mergeCell ref="F254:H254"/>
    <mergeCell ref="I254:L254"/>
    <mergeCell ref="M254:O254"/>
    <mergeCell ref="P254:S254"/>
    <mergeCell ref="T254:V254"/>
    <mergeCell ref="W254:Z254"/>
    <mergeCell ref="AA254:AC254"/>
    <mergeCell ref="AD254:AG254"/>
    <mergeCell ref="F253:H253"/>
    <mergeCell ref="I253:L253"/>
    <mergeCell ref="M253:O253"/>
    <mergeCell ref="P253:S253"/>
    <mergeCell ref="T253:V253"/>
    <mergeCell ref="W253:Z253"/>
    <mergeCell ref="AA253:AC253"/>
    <mergeCell ref="AD253:AG253"/>
    <mergeCell ref="F252:H252"/>
    <mergeCell ref="I252:L252"/>
    <mergeCell ref="M252:O252"/>
    <mergeCell ref="P252:S252"/>
    <mergeCell ref="T252:V252"/>
    <mergeCell ref="W252:Z252"/>
    <mergeCell ref="AA252:AC252"/>
    <mergeCell ref="AD252:AG252"/>
    <mergeCell ref="F251:H251"/>
    <mergeCell ref="I251:L251"/>
    <mergeCell ref="M251:O251"/>
    <mergeCell ref="P251:S251"/>
    <mergeCell ref="T251:V251"/>
    <mergeCell ref="W251:Z251"/>
    <mergeCell ref="AA251:AC251"/>
    <mergeCell ref="AD251:AG251"/>
    <mergeCell ref="F250:H250"/>
    <mergeCell ref="I250:L250"/>
    <mergeCell ref="M250:O250"/>
    <mergeCell ref="P250:S250"/>
    <mergeCell ref="T250:V250"/>
    <mergeCell ref="W250:Z250"/>
    <mergeCell ref="AA250:AC250"/>
    <mergeCell ref="AD250:AG250"/>
    <mergeCell ref="F249:H249"/>
    <mergeCell ref="I249:L249"/>
    <mergeCell ref="M249:O249"/>
    <mergeCell ref="P249:S249"/>
    <mergeCell ref="T249:V249"/>
    <mergeCell ref="W249:Z249"/>
    <mergeCell ref="AA249:AC249"/>
    <mergeCell ref="AD249:AG249"/>
    <mergeCell ref="F248:H248"/>
    <mergeCell ref="I248:L248"/>
    <mergeCell ref="M248:O248"/>
    <mergeCell ref="P248:S248"/>
    <mergeCell ref="T248:V248"/>
    <mergeCell ref="W248:Z248"/>
    <mergeCell ref="AA248:AC248"/>
    <mergeCell ref="AD248:AG248"/>
    <mergeCell ref="F247:H247"/>
    <mergeCell ref="I247:L247"/>
    <mergeCell ref="M247:O247"/>
    <mergeCell ref="P247:S247"/>
    <mergeCell ref="T247:V247"/>
    <mergeCell ref="W247:Z247"/>
    <mergeCell ref="AA247:AC247"/>
    <mergeCell ref="AD247:AG247"/>
    <mergeCell ref="F246:H246"/>
    <mergeCell ref="I246:L246"/>
    <mergeCell ref="M246:O246"/>
    <mergeCell ref="P246:S246"/>
    <mergeCell ref="T246:V246"/>
    <mergeCell ref="W246:Z246"/>
    <mergeCell ref="AA246:AC246"/>
    <mergeCell ref="AD246:AG246"/>
    <mergeCell ref="F245:H245"/>
    <mergeCell ref="I245:L245"/>
    <mergeCell ref="M245:O245"/>
    <mergeCell ref="P245:S245"/>
    <mergeCell ref="T245:V245"/>
    <mergeCell ref="W245:Z245"/>
    <mergeCell ref="AA245:AC245"/>
    <mergeCell ref="AD245:AG245"/>
    <mergeCell ref="F244:H244"/>
    <mergeCell ref="I244:L244"/>
    <mergeCell ref="M244:O244"/>
    <mergeCell ref="P244:S244"/>
    <mergeCell ref="T244:V244"/>
    <mergeCell ref="W244:Z244"/>
    <mergeCell ref="F243:H243"/>
    <mergeCell ref="I243:L243"/>
    <mergeCell ref="M243:O243"/>
    <mergeCell ref="P243:S243"/>
    <mergeCell ref="T243:V243"/>
    <mergeCell ref="W243:Z243"/>
    <mergeCell ref="AA243:AC243"/>
    <mergeCell ref="AD243:AG243"/>
    <mergeCell ref="AA244:AC244"/>
    <mergeCell ref="AD244:AG244"/>
    <mergeCell ref="F242:H242"/>
    <mergeCell ref="I242:L242"/>
    <mergeCell ref="M242:O242"/>
    <mergeCell ref="P242:S242"/>
    <mergeCell ref="T242:V242"/>
    <mergeCell ref="W242:Z242"/>
    <mergeCell ref="F241:H241"/>
    <mergeCell ref="I241:L241"/>
    <mergeCell ref="M241:O241"/>
    <mergeCell ref="P241:S241"/>
    <mergeCell ref="T241:V241"/>
    <mergeCell ref="W241:Z241"/>
    <mergeCell ref="AA241:AC241"/>
    <mergeCell ref="AD241:AG241"/>
    <mergeCell ref="F240:H240"/>
    <mergeCell ref="I240:L240"/>
    <mergeCell ref="M240:O240"/>
    <mergeCell ref="P240:S240"/>
    <mergeCell ref="T240:V240"/>
    <mergeCell ref="W240:Z240"/>
    <mergeCell ref="AA242:AC242"/>
    <mergeCell ref="AD242:AG242"/>
    <mergeCell ref="AA240:AC240"/>
    <mergeCell ref="AD240:AG240"/>
    <mergeCell ref="F239:H239"/>
    <mergeCell ref="I239:L239"/>
    <mergeCell ref="M239:O239"/>
    <mergeCell ref="P239:S239"/>
    <mergeCell ref="T239:V239"/>
    <mergeCell ref="W239:Z239"/>
    <mergeCell ref="AA239:AC239"/>
    <mergeCell ref="AD239:AG239"/>
    <mergeCell ref="F238:H238"/>
    <mergeCell ref="I238:L238"/>
    <mergeCell ref="M238:O238"/>
    <mergeCell ref="P238:S238"/>
    <mergeCell ref="T238:V238"/>
    <mergeCell ref="W238:Z238"/>
    <mergeCell ref="F237:H237"/>
    <mergeCell ref="I237:L237"/>
    <mergeCell ref="M237:O237"/>
    <mergeCell ref="P237:S237"/>
    <mergeCell ref="T237:V237"/>
    <mergeCell ref="W237:Z237"/>
    <mergeCell ref="AA237:AC237"/>
    <mergeCell ref="AD237:AG237"/>
    <mergeCell ref="AA238:AC238"/>
    <mergeCell ref="AD238:AG238"/>
    <mergeCell ref="F236:H236"/>
    <mergeCell ref="I236:L236"/>
    <mergeCell ref="M236:O236"/>
    <mergeCell ref="P236:S236"/>
    <mergeCell ref="T236:V236"/>
    <mergeCell ref="W236:Z236"/>
    <mergeCell ref="F235:H235"/>
    <mergeCell ref="I235:L235"/>
    <mergeCell ref="M235:O235"/>
    <mergeCell ref="P235:S235"/>
    <mergeCell ref="T235:V235"/>
    <mergeCell ref="W235:Z235"/>
    <mergeCell ref="AA235:AC235"/>
    <mergeCell ref="AD235:AG235"/>
    <mergeCell ref="F234:H234"/>
    <mergeCell ref="I234:L234"/>
    <mergeCell ref="M234:O234"/>
    <mergeCell ref="P234:S234"/>
    <mergeCell ref="T234:V234"/>
    <mergeCell ref="W234:Z234"/>
    <mergeCell ref="AA236:AC236"/>
    <mergeCell ref="AD236:AG236"/>
    <mergeCell ref="AA234:AC234"/>
    <mergeCell ref="AD234:AG234"/>
    <mergeCell ref="F233:H233"/>
    <mergeCell ref="I233:L233"/>
    <mergeCell ref="M233:O233"/>
    <mergeCell ref="P233:S233"/>
    <mergeCell ref="T233:V233"/>
    <mergeCell ref="W233:Z233"/>
    <mergeCell ref="AA233:AC233"/>
    <mergeCell ref="AD233:AG233"/>
    <mergeCell ref="F232:H232"/>
    <mergeCell ref="I232:L232"/>
    <mergeCell ref="M232:O232"/>
    <mergeCell ref="P232:S232"/>
    <mergeCell ref="T232:V232"/>
    <mergeCell ref="W232:Z232"/>
    <mergeCell ref="F231:H231"/>
    <mergeCell ref="I231:L231"/>
    <mergeCell ref="M231:O231"/>
    <mergeCell ref="P231:S231"/>
    <mergeCell ref="T231:V231"/>
    <mergeCell ref="W231:Z231"/>
    <mergeCell ref="AA231:AC231"/>
    <mergeCell ref="AD231:AG231"/>
    <mergeCell ref="AA232:AC232"/>
    <mergeCell ref="AD232:AG232"/>
    <mergeCell ref="F230:H230"/>
    <mergeCell ref="I230:L230"/>
    <mergeCell ref="M230:O230"/>
    <mergeCell ref="P230:S230"/>
    <mergeCell ref="T230:V230"/>
    <mergeCell ref="W230:Z230"/>
    <mergeCell ref="AD228:AG228"/>
    <mergeCell ref="F229:H229"/>
    <mergeCell ref="I229:L229"/>
    <mergeCell ref="M229:O229"/>
    <mergeCell ref="P229:S229"/>
    <mergeCell ref="T229:V229"/>
    <mergeCell ref="W229:Z229"/>
    <mergeCell ref="AA229:AC229"/>
    <mergeCell ref="AD229:AG229"/>
    <mergeCell ref="F228:H228"/>
    <mergeCell ref="I228:L228"/>
    <mergeCell ref="M228:O228"/>
    <mergeCell ref="P228:S228"/>
    <mergeCell ref="T228:V228"/>
    <mergeCell ref="W228:Z228"/>
    <mergeCell ref="AA230:AC230"/>
    <mergeCell ref="AD230:AG230"/>
    <mergeCell ref="AA228:AC228"/>
    <mergeCell ref="F227:H227"/>
    <mergeCell ref="I227:L227"/>
    <mergeCell ref="M227:O227"/>
    <mergeCell ref="P227:S227"/>
    <mergeCell ref="T227:V227"/>
    <mergeCell ref="W227:Z227"/>
    <mergeCell ref="AA227:AC227"/>
    <mergeCell ref="AD227:AG227"/>
    <mergeCell ref="F226:H226"/>
    <mergeCell ref="I226:L226"/>
    <mergeCell ref="M226:O226"/>
    <mergeCell ref="P226:S226"/>
    <mergeCell ref="T226:V226"/>
    <mergeCell ref="W226:Z226"/>
    <mergeCell ref="AA224:AC224"/>
    <mergeCell ref="AD224:AG224"/>
    <mergeCell ref="F225:H225"/>
    <mergeCell ref="I225:L225"/>
    <mergeCell ref="M225:O225"/>
    <mergeCell ref="P225:S225"/>
    <mergeCell ref="T225:V225"/>
    <mergeCell ref="W225:Z225"/>
    <mergeCell ref="AA225:AC225"/>
    <mergeCell ref="AD225:AG225"/>
    <mergeCell ref="F224:H224"/>
    <mergeCell ref="I224:L224"/>
    <mergeCell ref="M224:O224"/>
    <mergeCell ref="P224:S224"/>
    <mergeCell ref="T224:V224"/>
    <mergeCell ref="W224:Z224"/>
    <mergeCell ref="AA226:AC226"/>
    <mergeCell ref="AD226:AG226"/>
    <mergeCell ref="F223:H223"/>
    <mergeCell ref="I223:L223"/>
    <mergeCell ref="M223:O223"/>
    <mergeCell ref="P223:S223"/>
    <mergeCell ref="T223:V223"/>
    <mergeCell ref="W223:Z223"/>
    <mergeCell ref="AA223:AC223"/>
    <mergeCell ref="AD223:AG223"/>
    <mergeCell ref="F222:H222"/>
    <mergeCell ref="I222:L222"/>
    <mergeCell ref="M222:O222"/>
    <mergeCell ref="P222:S222"/>
    <mergeCell ref="T222:V222"/>
    <mergeCell ref="W222:Z222"/>
    <mergeCell ref="AA220:AC220"/>
    <mergeCell ref="AD220:AG220"/>
    <mergeCell ref="F221:H221"/>
    <mergeCell ref="I221:L221"/>
    <mergeCell ref="M221:O221"/>
    <mergeCell ref="P221:S221"/>
    <mergeCell ref="T221:V221"/>
    <mergeCell ref="W221:Z221"/>
    <mergeCell ref="AA221:AC221"/>
    <mergeCell ref="AD221:AG221"/>
    <mergeCell ref="F220:H220"/>
    <mergeCell ref="I220:L220"/>
    <mergeCell ref="M220:O220"/>
    <mergeCell ref="P220:S220"/>
    <mergeCell ref="T220:V220"/>
    <mergeCell ref="W220:Z220"/>
    <mergeCell ref="AA222:AC222"/>
    <mergeCell ref="AD222:AG222"/>
    <mergeCell ref="F219:H219"/>
    <mergeCell ref="I219:L219"/>
    <mergeCell ref="M219:O219"/>
    <mergeCell ref="P219:S219"/>
    <mergeCell ref="T219:V219"/>
    <mergeCell ref="W219:Z219"/>
    <mergeCell ref="AA219:AC219"/>
    <mergeCell ref="AD219:AG219"/>
    <mergeCell ref="F218:H218"/>
    <mergeCell ref="I218:L218"/>
    <mergeCell ref="M218:O218"/>
    <mergeCell ref="P218:S218"/>
    <mergeCell ref="T218:V218"/>
    <mergeCell ref="W218:Z218"/>
    <mergeCell ref="AA216:AC216"/>
    <mergeCell ref="AD216:AG216"/>
    <mergeCell ref="F217:H217"/>
    <mergeCell ref="I217:L217"/>
    <mergeCell ref="M217:O217"/>
    <mergeCell ref="P217:S217"/>
    <mergeCell ref="T217:V217"/>
    <mergeCell ref="W217:Z217"/>
    <mergeCell ref="AA217:AC217"/>
    <mergeCell ref="AD217:AG217"/>
    <mergeCell ref="F216:H216"/>
    <mergeCell ref="I216:L216"/>
    <mergeCell ref="M216:O216"/>
    <mergeCell ref="P216:S216"/>
    <mergeCell ref="T216:V216"/>
    <mergeCell ref="W216:Z216"/>
    <mergeCell ref="AA218:AC218"/>
    <mergeCell ref="AD218:AG218"/>
    <mergeCell ref="F215:H215"/>
    <mergeCell ref="I215:L215"/>
    <mergeCell ref="M215:O215"/>
    <mergeCell ref="P215:S215"/>
    <mergeCell ref="T215:V215"/>
    <mergeCell ref="W215:Z215"/>
    <mergeCell ref="AA215:AC215"/>
    <mergeCell ref="AD215:AG215"/>
    <mergeCell ref="F214:H214"/>
    <mergeCell ref="I214:L214"/>
    <mergeCell ref="M214:O214"/>
    <mergeCell ref="P214:S214"/>
    <mergeCell ref="T214:V214"/>
    <mergeCell ref="W214:Z214"/>
    <mergeCell ref="AA212:AC212"/>
    <mergeCell ref="AD212:AG212"/>
    <mergeCell ref="F213:H213"/>
    <mergeCell ref="I213:L213"/>
    <mergeCell ref="M213:O213"/>
    <mergeCell ref="P213:S213"/>
    <mergeCell ref="T213:V213"/>
    <mergeCell ref="W213:Z213"/>
    <mergeCell ref="AA213:AC213"/>
    <mergeCell ref="AD213:AG213"/>
    <mergeCell ref="F212:H212"/>
    <mergeCell ref="I212:L212"/>
    <mergeCell ref="M212:O212"/>
    <mergeCell ref="P212:S212"/>
    <mergeCell ref="T212:V212"/>
    <mergeCell ref="W212:Z212"/>
    <mergeCell ref="AA214:AC214"/>
    <mergeCell ref="AD214:AG214"/>
    <mergeCell ref="F211:H211"/>
    <mergeCell ref="I211:L211"/>
    <mergeCell ref="M211:O211"/>
    <mergeCell ref="P211:S211"/>
    <mergeCell ref="T211:V211"/>
    <mergeCell ref="W211:Z211"/>
    <mergeCell ref="AA211:AC211"/>
    <mergeCell ref="AD211:AG211"/>
    <mergeCell ref="F210:H210"/>
    <mergeCell ref="I210:L210"/>
    <mergeCell ref="M210:O210"/>
    <mergeCell ref="P210:S210"/>
    <mergeCell ref="T210:V210"/>
    <mergeCell ref="W210:Z210"/>
    <mergeCell ref="AA208:AC208"/>
    <mergeCell ref="AD208:AG208"/>
    <mergeCell ref="F209:H209"/>
    <mergeCell ref="I209:L209"/>
    <mergeCell ref="M209:O209"/>
    <mergeCell ref="P209:S209"/>
    <mergeCell ref="T209:V209"/>
    <mergeCell ref="W209:Z209"/>
    <mergeCell ref="AA209:AC209"/>
    <mergeCell ref="AD209:AG209"/>
    <mergeCell ref="F208:H208"/>
    <mergeCell ref="I208:L208"/>
    <mergeCell ref="M208:O208"/>
    <mergeCell ref="P208:S208"/>
    <mergeCell ref="T208:V208"/>
    <mergeCell ref="W208:Z208"/>
    <mergeCell ref="AA210:AC210"/>
    <mergeCell ref="AD210:AG210"/>
    <mergeCell ref="F207:H207"/>
    <mergeCell ref="I207:L207"/>
    <mergeCell ref="M207:O207"/>
    <mergeCell ref="P207:S207"/>
    <mergeCell ref="T207:V207"/>
    <mergeCell ref="W207:Z207"/>
    <mergeCell ref="AA207:AC207"/>
    <mergeCell ref="AD207:AG207"/>
    <mergeCell ref="F206:H206"/>
    <mergeCell ref="I206:L206"/>
    <mergeCell ref="M206:O206"/>
    <mergeCell ref="P206:S206"/>
    <mergeCell ref="T206:V206"/>
    <mergeCell ref="W206:Z206"/>
    <mergeCell ref="AA204:AC204"/>
    <mergeCell ref="AD204:AG204"/>
    <mergeCell ref="F205:H205"/>
    <mergeCell ref="I205:L205"/>
    <mergeCell ref="M205:O205"/>
    <mergeCell ref="P205:S205"/>
    <mergeCell ref="T205:V205"/>
    <mergeCell ref="W205:Z205"/>
    <mergeCell ref="AA205:AC205"/>
    <mergeCell ref="AD205:AG205"/>
    <mergeCell ref="F204:H204"/>
    <mergeCell ref="I204:L204"/>
    <mergeCell ref="M204:O204"/>
    <mergeCell ref="P204:S204"/>
    <mergeCell ref="T204:V204"/>
    <mergeCell ref="W204:Z204"/>
    <mergeCell ref="AA206:AC206"/>
    <mergeCell ref="AD206:AG206"/>
    <mergeCell ref="AA202:AC202"/>
    <mergeCell ref="AD202:AG202"/>
    <mergeCell ref="F203:H203"/>
    <mergeCell ref="I203:L203"/>
    <mergeCell ref="M203:O203"/>
    <mergeCell ref="P203:S203"/>
    <mergeCell ref="T203:V203"/>
    <mergeCell ref="W203:Z203"/>
    <mergeCell ref="AA203:AC203"/>
    <mergeCell ref="AD203:AG203"/>
    <mergeCell ref="F202:H202"/>
    <mergeCell ref="I202:L202"/>
    <mergeCell ref="M202:O202"/>
    <mergeCell ref="P202:S202"/>
    <mergeCell ref="T202:V202"/>
    <mergeCell ref="W202:Z202"/>
    <mergeCell ref="AA200:AC200"/>
    <mergeCell ref="AD200:AG200"/>
    <mergeCell ref="F201:H201"/>
    <mergeCell ref="I201:L201"/>
    <mergeCell ref="M201:O201"/>
    <mergeCell ref="P201:S201"/>
    <mergeCell ref="T201:V201"/>
    <mergeCell ref="W201:Z201"/>
    <mergeCell ref="AA201:AC201"/>
    <mergeCell ref="AD201:AG201"/>
    <mergeCell ref="F200:H200"/>
    <mergeCell ref="I200:L200"/>
    <mergeCell ref="M200:O200"/>
    <mergeCell ref="P200:S200"/>
    <mergeCell ref="T200:V200"/>
    <mergeCell ref="W200:Z200"/>
    <mergeCell ref="AA198:AC198"/>
    <mergeCell ref="AD198:AG198"/>
    <mergeCell ref="F199:H199"/>
    <mergeCell ref="I199:L199"/>
    <mergeCell ref="M199:O199"/>
    <mergeCell ref="P199:S199"/>
    <mergeCell ref="T199:V199"/>
    <mergeCell ref="W199:Z199"/>
    <mergeCell ref="AA199:AC199"/>
    <mergeCell ref="AD199:AG199"/>
    <mergeCell ref="F198:H198"/>
    <mergeCell ref="I198:L198"/>
    <mergeCell ref="M198:O198"/>
    <mergeCell ref="P198:S198"/>
    <mergeCell ref="T198:V198"/>
    <mergeCell ref="W198:Z198"/>
    <mergeCell ref="AA196:AC196"/>
    <mergeCell ref="AD196:AG196"/>
    <mergeCell ref="F197:H197"/>
    <mergeCell ref="I197:L197"/>
    <mergeCell ref="M197:O197"/>
    <mergeCell ref="P197:S197"/>
    <mergeCell ref="T197:V197"/>
    <mergeCell ref="W197:Z197"/>
    <mergeCell ref="AA197:AC197"/>
    <mergeCell ref="AD197:AG197"/>
    <mergeCell ref="F196:H196"/>
    <mergeCell ref="I196:L196"/>
    <mergeCell ref="M196:O196"/>
    <mergeCell ref="P196:S196"/>
    <mergeCell ref="T196:V196"/>
    <mergeCell ref="W196:Z196"/>
    <mergeCell ref="AA194:AC194"/>
    <mergeCell ref="AD194:AG194"/>
    <mergeCell ref="F195:H195"/>
    <mergeCell ref="I195:L195"/>
    <mergeCell ref="M195:O195"/>
    <mergeCell ref="P195:S195"/>
    <mergeCell ref="T195:V195"/>
    <mergeCell ref="W195:Z195"/>
    <mergeCell ref="AA195:AC195"/>
    <mergeCell ref="AD195:AG195"/>
    <mergeCell ref="F194:H194"/>
    <mergeCell ref="I194:L194"/>
    <mergeCell ref="M194:O194"/>
    <mergeCell ref="P194:S194"/>
    <mergeCell ref="T194:V194"/>
    <mergeCell ref="W194:Z194"/>
    <mergeCell ref="AA192:AC192"/>
    <mergeCell ref="AD192:AG192"/>
    <mergeCell ref="F193:H193"/>
    <mergeCell ref="I193:L193"/>
    <mergeCell ref="M193:O193"/>
    <mergeCell ref="P193:S193"/>
    <mergeCell ref="T193:V193"/>
    <mergeCell ref="W193:Z193"/>
    <mergeCell ref="AA193:AC193"/>
    <mergeCell ref="AD193:AG193"/>
    <mergeCell ref="F192:H192"/>
    <mergeCell ref="I192:L192"/>
    <mergeCell ref="M192:O192"/>
    <mergeCell ref="P192:S192"/>
    <mergeCell ref="T192:V192"/>
    <mergeCell ref="W192:Z192"/>
    <mergeCell ref="AA190:AC190"/>
    <mergeCell ref="AD190:AG190"/>
    <mergeCell ref="F191:H191"/>
    <mergeCell ref="I191:L191"/>
    <mergeCell ref="M191:O191"/>
    <mergeCell ref="P191:S191"/>
    <mergeCell ref="T191:V191"/>
    <mergeCell ref="W191:Z191"/>
    <mergeCell ref="AA191:AC191"/>
    <mergeCell ref="AD191:AG191"/>
    <mergeCell ref="F190:H190"/>
    <mergeCell ref="I190:L190"/>
    <mergeCell ref="M190:O190"/>
    <mergeCell ref="P190:S190"/>
    <mergeCell ref="T190:V190"/>
    <mergeCell ref="W190:Z190"/>
    <mergeCell ref="AA188:AC188"/>
    <mergeCell ref="AD188:AG188"/>
    <mergeCell ref="F189:H189"/>
    <mergeCell ref="I189:L189"/>
    <mergeCell ref="M189:O189"/>
    <mergeCell ref="P189:S189"/>
    <mergeCell ref="T189:V189"/>
    <mergeCell ref="W189:Z189"/>
    <mergeCell ref="AA189:AC189"/>
    <mergeCell ref="AD189:AG189"/>
    <mergeCell ref="F188:H188"/>
    <mergeCell ref="I188:L188"/>
    <mergeCell ref="M188:O188"/>
    <mergeCell ref="P188:S188"/>
    <mergeCell ref="T188:V188"/>
    <mergeCell ref="W188:Z188"/>
    <mergeCell ref="A117:I117"/>
    <mergeCell ref="F187:H187"/>
    <mergeCell ref="I187:L187"/>
    <mergeCell ref="M187:O187"/>
    <mergeCell ref="P187:S187"/>
    <mergeCell ref="T187:V187"/>
    <mergeCell ref="W187:Z187"/>
    <mergeCell ref="AA187:AC187"/>
    <mergeCell ref="AD187:AG187"/>
    <mergeCell ref="AI185:AI186"/>
    <mergeCell ref="A183:I183"/>
    <mergeCell ref="A185:A186"/>
    <mergeCell ref="B185:B186"/>
    <mergeCell ref="C185:C186"/>
    <mergeCell ref="D185:D186"/>
    <mergeCell ref="E185:E186"/>
    <mergeCell ref="F185:F186"/>
    <mergeCell ref="W121:W122"/>
    <mergeCell ref="X121:X122"/>
    <mergeCell ref="Y121:Y122"/>
    <mergeCell ref="AA121:AA122"/>
    <mergeCell ref="AB121:AB122"/>
    <mergeCell ref="AC121:AC122"/>
    <mergeCell ref="A123:A124"/>
    <mergeCell ref="B123:B124"/>
    <mergeCell ref="C123:C124"/>
    <mergeCell ref="D123:D124"/>
    <mergeCell ref="E123:E124"/>
    <mergeCell ref="F123:F124"/>
    <mergeCell ref="G123:G124"/>
    <mergeCell ref="H123:H124"/>
    <mergeCell ref="I123:I124"/>
    <mergeCell ref="A79:I79"/>
    <mergeCell ref="A43:I43"/>
    <mergeCell ref="D47:D48"/>
    <mergeCell ref="E47:E48"/>
    <mergeCell ref="F47:F48"/>
    <mergeCell ref="G47:G48"/>
    <mergeCell ref="H47:H48"/>
    <mergeCell ref="I47:I48"/>
    <mergeCell ref="A49:A50"/>
    <mergeCell ref="A51:A52"/>
    <mergeCell ref="A53:A54"/>
    <mergeCell ref="A55:A56"/>
    <mergeCell ref="A57:A58"/>
    <mergeCell ref="A59:A60"/>
    <mergeCell ref="A61:A62"/>
    <mergeCell ref="A47:A48"/>
    <mergeCell ref="B47:B48"/>
    <mergeCell ref="C47:C48"/>
    <mergeCell ref="A75:A76"/>
    <mergeCell ref="F53:F54"/>
    <mergeCell ref="G53:G54"/>
    <mergeCell ref="H53:H54"/>
    <mergeCell ref="I53:I54"/>
    <mergeCell ref="A63:A64"/>
    <mergeCell ref="A65:A66"/>
    <mergeCell ref="A67:A68"/>
    <mergeCell ref="B67:B68"/>
    <mergeCell ref="C67:C68"/>
    <mergeCell ref="C69:C70"/>
    <mergeCell ref="A69:A70"/>
    <mergeCell ref="A71:A72"/>
    <mergeCell ref="A73:A74"/>
    <mergeCell ref="B26:L26"/>
    <mergeCell ref="O26:AA26"/>
    <mergeCell ref="I10:L10"/>
    <mergeCell ref="M10:P10"/>
    <mergeCell ref="B21:C21"/>
    <mergeCell ref="D21:E21"/>
    <mergeCell ref="I11:L11"/>
    <mergeCell ref="M11:P11"/>
    <mergeCell ref="B22:C22"/>
    <mergeCell ref="D22:E22"/>
    <mergeCell ref="D23:E23"/>
    <mergeCell ref="B19:C19"/>
    <mergeCell ref="B15:E15"/>
    <mergeCell ref="B16:C16"/>
    <mergeCell ref="D16:E16"/>
    <mergeCell ref="D18:E18"/>
    <mergeCell ref="B18:C18"/>
    <mergeCell ref="D17:E17"/>
    <mergeCell ref="B17:C17"/>
    <mergeCell ref="D20:E20"/>
    <mergeCell ref="B20:C20"/>
    <mergeCell ref="D19:E19"/>
    <mergeCell ref="B10:C10"/>
    <mergeCell ref="B31:L31"/>
    <mergeCell ref="B33:L33"/>
    <mergeCell ref="I8:L8"/>
    <mergeCell ref="M8:P8"/>
    <mergeCell ref="I9:L9"/>
    <mergeCell ref="M9:P9"/>
    <mergeCell ref="I6:L6"/>
    <mergeCell ref="M6:P6"/>
    <mergeCell ref="I7:L7"/>
    <mergeCell ref="M7:P7"/>
    <mergeCell ref="A1:AI1"/>
    <mergeCell ref="I4:L4"/>
    <mergeCell ref="M4:P4"/>
    <mergeCell ref="I5:L5"/>
    <mergeCell ref="M5:P5"/>
    <mergeCell ref="B4:C4"/>
    <mergeCell ref="B5:C5"/>
    <mergeCell ref="B6:C6"/>
    <mergeCell ref="B7:C7"/>
    <mergeCell ref="B8:C8"/>
    <mergeCell ref="B9:C9"/>
    <mergeCell ref="B27:L27"/>
    <mergeCell ref="O27:AA27"/>
    <mergeCell ref="B28:L28"/>
    <mergeCell ref="O28:AA28"/>
    <mergeCell ref="B29:L29"/>
    <mergeCell ref="O29:AA29"/>
    <mergeCell ref="I12:L12"/>
    <mergeCell ref="M12:P12"/>
    <mergeCell ref="B23:C23"/>
    <mergeCell ref="I13:L13"/>
    <mergeCell ref="M13:P13"/>
    <mergeCell ref="U69:U70"/>
    <mergeCell ref="T69:T70"/>
    <mergeCell ref="S69:S70"/>
    <mergeCell ref="U49:U50"/>
    <mergeCell ref="T49:T50"/>
    <mergeCell ref="S49:S50"/>
    <mergeCell ref="S51:S52"/>
    <mergeCell ref="T51:T52"/>
    <mergeCell ref="U51:U52"/>
    <mergeCell ref="U53:U54"/>
    <mergeCell ref="T53:T54"/>
    <mergeCell ref="S53:S54"/>
    <mergeCell ref="S55:S56"/>
    <mergeCell ref="T55:T56"/>
    <mergeCell ref="U55:U56"/>
    <mergeCell ref="U57:U58"/>
    <mergeCell ref="T57:T58"/>
    <mergeCell ref="S57:S58"/>
    <mergeCell ref="Y59:Y60"/>
    <mergeCell ref="S71:S72"/>
    <mergeCell ref="T71:T72"/>
    <mergeCell ref="U71:U72"/>
    <mergeCell ref="U73:U74"/>
    <mergeCell ref="T73:T74"/>
    <mergeCell ref="S73:S74"/>
    <mergeCell ref="S75:S76"/>
    <mergeCell ref="T75:T76"/>
    <mergeCell ref="U75:U76"/>
    <mergeCell ref="W75:W76"/>
    <mergeCell ref="X75:X76"/>
    <mergeCell ref="Y75:Y76"/>
    <mergeCell ref="Y73:Y74"/>
    <mergeCell ref="X73:X74"/>
    <mergeCell ref="W73:W74"/>
    <mergeCell ref="W71:W72"/>
    <mergeCell ref="X71:X72"/>
    <mergeCell ref="Y71:Y72"/>
    <mergeCell ref="S59:S60"/>
    <mergeCell ref="T59:T60"/>
    <mergeCell ref="U59:U60"/>
    <mergeCell ref="U61:U62"/>
    <mergeCell ref="T61:T62"/>
    <mergeCell ref="S61:S62"/>
    <mergeCell ref="S63:S64"/>
    <mergeCell ref="T63:T64"/>
    <mergeCell ref="U63:U64"/>
    <mergeCell ref="U65:U66"/>
    <mergeCell ref="T65:T66"/>
    <mergeCell ref="S65:S66"/>
    <mergeCell ref="S67:S68"/>
    <mergeCell ref="Y57:Y58"/>
    <mergeCell ref="X57:X58"/>
    <mergeCell ref="W57:W58"/>
    <mergeCell ref="W55:W56"/>
    <mergeCell ref="X55:X56"/>
    <mergeCell ref="Y55:Y56"/>
    <mergeCell ref="Y53:Y54"/>
    <mergeCell ref="X53:X54"/>
    <mergeCell ref="W53:W54"/>
    <mergeCell ref="W51:W52"/>
    <mergeCell ref="X51:X52"/>
    <mergeCell ref="Y51:Y52"/>
    <mergeCell ref="Y49:Y50"/>
    <mergeCell ref="X49:X50"/>
    <mergeCell ref="W49:W50"/>
    <mergeCell ref="Y69:Y70"/>
    <mergeCell ref="X69:X70"/>
    <mergeCell ref="W69:W70"/>
    <mergeCell ref="W67:W68"/>
    <mergeCell ref="X67:X68"/>
    <mergeCell ref="Y67:Y68"/>
    <mergeCell ref="Y65:Y66"/>
    <mergeCell ref="X65:X66"/>
    <mergeCell ref="W65:W66"/>
    <mergeCell ref="W63:W64"/>
    <mergeCell ref="X63:X64"/>
    <mergeCell ref="Y63:Y64"/>
    <mergeCell ref="Y61:Y62"/>
    <mergeCell ref="X61:X62"/>
    <mergeCell ref="W61:W62"/>
    <mergeCell ref="W59:W60"/>
    <mergeCell ref="X59:X60"/>
    <mergeCell ref="AA47:AA48"/>
    <mergeCell ref="AB47:AB48"/>
    <mergeCell ref="AC47:AC48"/>
    <mergeCell ref="AA49:AA50"/>
    <mergeCell ref="AB49:AB50"/>
    <mergeCell ref="AC49:AC50"/>
    <mergeCell ref="AA51:AA52"/>
    <mergeCell ref="AB51:AB52"/>
    <mergeCell ref="AC51:AC52"/>
    <mergeCell ref="AA53:AA54"/>
    <mergeCell ref="AB53:AB54"/>
    <mergeCell ref="AC53:AC54"/>
    <mergeCell ref="AA55:AA56"/>
    <mergeCell ref="AB55:AB56"/>
    <mergeCell ref="AC55:AC56"/>
    <mergeCell ref="AA57:AA58"/>
    <mergeCell ref="AB57:AB58"/>
    <mergeCell ref="AC57:AC58"/>
    <mergeCell ref="AA59:AA60"/>
    <mergeCell ref="AB59:AB60"/>
    <mergeCell ref="AC59:AC60"/>
    <mergeCell ref="AA61:AA62"/>
    <mergeCell ref="AB61:AB62"/>
    <mergeCell ref="AC61:AC62"/>
    <mergeCell ref="AA63:AA64"/>
    <mergeCell ref="AB63:AB64"/>
    <mergeCell ref="AC63:AC64"/>
    <mergeCell ref="AA65:AA66"/>
    <mergeCell ref="AB65:AB66"/>
    <mergeCell ref="AC65:AC66"/>
    <mergeCell ref="AA67:AA68"/>
    <mergeCell ref="AB67:AB68"/>
    <mergeCell ref="AC67:AC68"/>
    <mergeCell ref="AA69:AA70"/>
    <mergeCell ref="AB69:AB70"/>
    <mergeCell ref="AC69:AC70"/>
    <mergeCell ref="AA71:AA72"/>
    <mergeCell ref="AB71:AB72"/>
    <mergeCell ref="AC71:AC72"/>
    <mergeCell ref="AA73:AA74"/>
    <mergeCell ref="AB73:AB74"/>
    <mergeCell ref="AC73:AC74"/>
    <mergeCell ref="AA75:AA76"/>
    <mergeCell ref="AB75:AB76"/>
    <mergeCell ref="AC75:AC76"/>
    <mergeCell ref="J81:M81"/>
    <mergeCell ref="N81:Q81"/>
    <mergeCell ref="R81:U81"/>
    <mergeCell ref="V81:Y81"/>
    <mergeCell ref="Z81:AC81"/>
    <mergeCell ref="A83:A84"/>
    <mergeCell ref="B83:B84"/>
    <mergeCell ref="C83:C84"/>
    <mergeCell ref="D83:D84"/>
    <mergeCell ref="E83:E84"/>
    <mergeCell ref="F83:F84"/>
    <mergeCell ref="G83:G84"/>
    <mergeCell ref="H83:H84"/>
    <mergeCell ref="I83:I84"/>
    <mergeCell ref="K83:K84"/>
    <mergeCell ref="L83:L84"/>
    <mergeCell ref="M83:M84"/>
    <mergeCell ref="O83:O84"/>
    <mergeCell ref="P83:P84"/>
    <mergeCell ref="Q83:Q84"/>
    <mergeCell ref="S83:S84"/>
    <mergeCell ref="T83:T84"/>
    <mergeCell ref="U83:U84"/>
    <mergeCell ref="W83:W84"/>
    <mergeCell ref="X83:X84"/>
    <mergeCell ref="Y83:Y84"/>
    <mergeCell ref="AA83:AA84"/>
    <mergeCell ref="AB83:AB84"/>
    <mergeCell ref="AC83:AC84"/>
    <mergeCell ref="A85:A86"/>
    <mergeCell ref="B85:B86"/>
    <mergeCell ref="C85:C86"/>
    <mergeCell ref="D85:D86"/>
    <mergeCell ref="E85:E86"/>
    <mergeCell ref="F85:F86"/>
    <mergeCell ref="G85:G86"/>
    <mergeCell ref="H85:H86"/>
    <mergeCell ref="I85:I86"/>
    <mergeCell ref="K85:K86"/>
    <mergeCell ref="L85:L86"/>
    <mergeCell ref="M85:M86"/>
    <mergeCell ref="O85:O86"/>
    <mergeCell ref="P85:P86"/>
    <mergeCell ref="Q85:Q86"/>
    <mergeCell ref="S85:S86"/>
    <mergeCell ref="T85:T86"/>
    <mergeCell ref="U85:U86"/>
    <mergeCell ref="W85:W86"/>
    <mergeCell ref="X85:X86"/>
    <mergeCell ref="Y85:Y86"/>
    <mergeCell ref="AA85:AA86"/>
    <mergeCell ref="AB85:AB86"/>
    <mergeCell ref="AC85:AC86"/>
    <mergeCell ref="A87:A88"/>
    <mergeCell ref="B87:B88"/>
    <mergeCell ref="C87:C88"/>
    <mergeCell ref="D87:D88"/>
    <mergeCell ref="E87:E88"/>
    <mergeCell ref="F87:F88"/>
    <mergeCell ref="G87:G88"/>
    <mergeCell ref="H87:H88"/>
    <mergeCell ref="I87:I88"/>
    <mergeCell ref="K87:K88"/>
    <mergeCell ref="L87:L88"/>
    <mergeCell ref="M87:M88"/>
    <mergeCell ref="O87:O88"/>
    <mergeCell ref="P87:P88"/>
    <mergeCell ref="Q87:Q88"/>
    <mergeCell ref="S87:S88"/>
    <mergeCell ref="T87:T88"/>
    <mergeCell ref="U87:U88"/>
    <mergeCell ref="W87:W88"/>
    <mergeCell ref="X87:X88"/>
    <mergeCell ref="Y87:Y88"/>
    <mergeCell ref="AA87:AA88"/>
    <mergeCell ref="AB87:AB88"/>
    <mergeCell ref="AC87:AC88"/>
    <mergeCell ref="AJ87:AJ88"/>
    <mergeCell ref="A89:A90"/>
    <mergeCell ref="B89:B90"/>
    <mergeCell ref="C89:C90"/>
    <mergeCell ref="D89:D90"/>
    <mergeCell ref="E89:E90"/>
    <mergeCell ref="F89:F90"/>
    <mergeCell ref="G89:G90"/>
    <mergeCell ref="H89:H90"/>
    <mergeCell ref="I89:I90"/>
    <mergeCell ref="K89:K90"/>
    <mergeCell ref="L89:L90"/>
    <mergeCell ref="M89:M90"/>
    <mergeCell ref="O89:O90"/>
    <mergeCell ref="P89:P90"/>
    <mergeCell ref="Q89:Q90"/>
    <mergeCell ref="S89:S90"/>
    <mergeCell ref="T89:T90"/>
    <mergeCell ref="U89:U90"/>
    <mergeCell ref="W89:W90"/>
    <mergeCell ref="X89:X90"/>
    <mergeCell ref="Y89:Y90"/>
    <mergeCell ref="AA89:AA90"/>
    <mergeCell ref="AB89:AB90"/>
    <mergeCell ref="AC89:AC90"/>
    <mergeCell ref="A91:A92"/>
    <mergeCell ref="B91:B92"/>
    <mergeCell ref="C91:C92"/>
    <mergeCell ref="D91:D92"/>
    <mergeCell ref="E91:E92"/>
    <mergeCell ref="F91:F92"/>
    <mergeCell ref="G91:G92"/>
    <mergeCell ref="H91:H92"/>
    <mergeCell ref="I91:I92"/>
    <mergeCell ref="K91:K92"/>
    <mergeCell ref="L91:L92"/>
    <mergeCell ref="M91:M92"/>
    <mergeCell ref="O91:O92"/>
    <mergeCell ref="P91:P92"/>
    <mergeCell ref="Q91:Q92"/>
    <mergeCell ref="S91:S92"/>
    <mergeCell ref="T91:T92"/>
    <mergeCell ref="U91:U92"/>
    <mergeCell ref="W91:W92"/>
    <mergeCell ref="X91:X92"/>
    <mergeCell ref="Y91:Y92"/>
    <mergeCell ref="AA91:AA92"/>
    <mergeCell ref="AB91:AB92"/>
    <mergeCell ref="AC91:AC92"/>
    <mergeCell ref="AJ91:AJ92"/>
    <mergeCell ref="A93:A94"/>
    <mergeCell ref="B93:B94"/>
    <mergeCell ref="C93:C94"/>
    <mergeCell ref="D93:D94"/>
    <mergeCell ref="E93:E94"/>
    <mergeCell ref="F93:F94"/>
    <mergeCell ref="G93:G94"/>
    <mergeCell ref="H93:H94"/>
    <mergeCell ref="I93:I94"/>
    <mergeCell ref="K93:K94"/>
    <mergeCell ref="L93:L94"/>
    <mergeCell ref="M93:M94"/>
    <mergeCell ref="O93:O94"/>
    <mergeCell ref="P93:P94"/>
    <mergeCell ref="Q93:Q94"/>
    <mergeCell ref="S93:S94"/>
    <mergeCell ref="T93:T94"/>
    <mergeCell ref="U93:U94"/>
    <mergeCell ref="W93:W94"/>
    <mergeCell ref="X93:X94"/>
    <mergeCell ref="Y93:Y94"/>
    <mergeCell ref="AA93:AA94"/>
    <mergeCell ref="AB93:AB94"/>
    <mergeCell ref="AC93:AC94"/>
    <mergeCell ref="A95:A96"/>
    <mergeCell ref="B95:B96"/>
    <mergeCell ref="C95:C96"/>
    <mergeCell ref="D95:D96"/>
    <mergeCell ref="E95:E96"/>
    <mergeCell ref="F95:F96"/>
    <mergeCell ref="G95:G96"/>
    <mergeCell ref="H95:H96"/>
    <mergeCell ref="I95:I96"/>
    <mergeCell ref="K95:K96"/>
    <mergeCell ref="L95:L96"/>
    <mergeCell ref="M95:M96"/>
    <mergeCell ref="O95:O96"/>
    <mergeCell ref="P95:P96"/>
    <mergeCell ref="Q95:Q96"/>
    <mergeCell ref="S95:S96"/>
    <mergeCell ref="T95:T96"/>
    <mergeCell ref="U95:U96"/>
    <mergeCell ref="W95:W96"/>
    <mergeCell ref="X95:X96"/>
    <mergeCell ref="Y95:Y96"/>
    <mergeCell ref="AA95:AA96"/>
    <mergeCell ref="AB95:AB96"/>
    <mergeCell ref="AC95:AC96"/>
    <mergeCell ref="AJ95:AJ96"/>
    <mergeCell ref="A97:A98"/>
    <mergeCell ref="B97:B98"/>
    <mergeCell ref="C97:C98"/>
    <mergeCell ref="D97:D98"/>
    <mergeCell ref="E97:E98"/>
    <mergeCell ref="F97:F98"/>
    <mergeCell ref="G97:G98"/>
    <mergeCell ref="H97:H98"/>
    <mergeCell ref="I97:I98"/>
    <mergeCell ref="K97:K98"/>
    <mergeCell ref="L97:L98"/>
    <mergeCell ref="M97:M98"/>
    <mergeCell ref="O97:O98"/>
    <mergeCell ref="P97:P98"/>
    <mergeCell ref="Q97:Q98"/>
    <mergeCell ref="S97:S98"/>
    <mergeCell ref="T97:T98"/>
    <mergeCell ref="U97:U98"/>
    <mergeCell ref="W97:W98"/>
    <mergeCell ref="X97:X98"/>
    <mergeCell ref="Y97:Y98"/>
    <mergeCell ref="AA97:AA98"/>
    <mergeCell ref="AB97:AB98"/>
    <mergeCell ref="AC97:AC98"/>
    <mergeCell ref="A99:A100"/>
    <mergeCell ref="B99:B100"/>
    <mergeCell ref="C99:C100"/>
    <mergeCell ref="D99:D100"/>
    <mergeCell ref="E99:E100"/>
    <mergeCell ref="F99:F100"/>
    <mergeCell ref="G99:G100"/>
    <mergeCell ref="H99:H100"/>
    <mergeCell ref="I99:I100"/>
    <mergeCell ref="K99:K100"/>
    <mergeCell ref="L99:L100"/>
    <mergeCell ref="M99:M100"/>
    <mergeCell ref="O99:O100"/>
    <mergeCell ref="P99:P100"/>
    <mergeCell ref="Q99:Q100"/>
    <mergeCell ref="S99:S100"/>
    <mergeCell ref="T99:T100"/>
    <mergeCell ref="U99:U100"/>
    <mergeCell ref="W99:W100"/>
    <mergeCell ref="X99:X100"/>
    <mergeCell ref="Y99:Y100"/>
    <mergeCell ref="AA99:AA100"/>
    <mergeCell ref="AB99:AB100"/>
    <mergeCell ref="AC99:AC100"/>
    <mergeCell ref="AJ99:AJ100"/>
    <mergeCell ref="A101:A102"/>
    <mergeCell ref="B101:B102"/>
    <mergeCell ref="C101:C102"/>
    <mergeCell ref="D101:D102"/>
    <mergeCell ref="E101:E102"/>
    <mergeCell ref="F101:F102"/>
    <mergeCell ref="G101:G102"/>
    <mergeCell ref="H101:H102"/>
    <mergeCell ref="I101:I102"/>
    <mergeCell ref="K101:K102"/>
    <mergeCell ref="L101:L102"/>
    <mergeCell ref="M101:M102"/>
    <mergeCell ref="O101:O102"/>
    <mergeCell ref="P101:P102"/>
    <mergeCell ref="Q101:Q102"/>
    <mergeCell ref="S101:S102"/>
    <mergeCell ref="T101:T102"/>
    <mergeCell ref="U101:U102"/>
    <mergeCell ref="W101:W102"/>
    <mergeCell ref="X101:X102"/>
    <mergeCell ref="Y101:Y102"/>
    <mergeCell ref="AA101:AA102"/>
    <mergeCell ref="AB101:AB102"/>
    <mergeCell ref="AC101:AC102"/>
    <mergeCell ref="A103:A104"/>
    <mergeCell ref="B103:B104"/>
    <mergeCell ref="C103:C104"/>
    <mergeCell ref="D103:D104"/>
    <mergeCell ref="E103:E104"/>
    <mergeCell ref="F103:F104"/>
    <mergeCell ref="G103:G104"/>
    <mergeCell ref="H103:H104"/>
    <mergeCell ref="I103:I104"/>
    <mergeCell ref="K103:K104"/>
    <mergeCell ref="L103:L104"/>
    <mergeCell ref="M103:M104"/>
    <mergeCell ref="O103:O104"/>
    <mergeCell ref="P103:P104"/>
    <mergeCell ref="Q103:Q104"/>
    <mergeCell ref="S103:S104"/>
    <mergeCell ref="T103:T104"/>
    <mergeCell ref="U103:U104"/>
    <mergeCell ref="W103:W104"/>
    <mergeCell ref="X103:X104"/>
    <mergeCell ref="Y103:Y104"/>
    <mergeCell ref="AA103:AA104"/>
    <mergeCell ref="AB103:AB104"/>
    <mergeCell ref="AC103:AC104"/>
    <mergeCell ref="AJ103:AJ104"/>
    <mergeCell ref="A105:A106"/>
    <mergeCell ref="B105:B106"/>
    <mergeCell ref="C105:C106"/>
    <mergeCell ref="D105:D106"/>
    <mergeCell ref="E105:E106"/>
    <mergeCell ref="F105:F106"/>
    <mergeCell ref="G105:G106"/>
    <mergeCell ref="H105:H106"/>
    <mergeCell ref="I105:I106"/>
    <mergeCell ref="K105:K106"/>
    <mergeCell ref="L105:L106"/>
    <mergeCell ref="M105:M106"/>
    <mergeCell ref="O105:O106"/>
    <mergeCell ref="P105:P106"/>
    <mergeCell ref="Q105:Q106"/>
    <mergeCell ref="S105:S106"/>
    <mergeCell ref="T105:T106"/>
    <mergeCell ref="U105:U106"/>
    <mergeCell ref="W105:W106"/>
    <mergeCell ref="X105:X106"/>
    <mergeCell ref="Y105:Y106"/>
    <mergeCell ref="AA105:AA106"/>
    <mergeCell ref="AB105:AB106"/>
    <mergeCell ref="AC105:AC106"/>
    <mergeCell ref="A107:A108"/>
    <mergeCell ref="B107:B108"/>
    <mergeCell ref="C107:C108"/>
    <mergeCell ref="D107:D108"/>
    <mergeCell ref="E107:E108"/>
    <mergeCell ref="F107:F108"/>
    <mergeCell ref="G107:G108"/>
    <mergeCell ref="H107:H108"/>
    <mergeCell ref="I107:I108"/>
    <mergeCell ref="K107:K108"/>
    <mergeCell ref="L107:L108"/>
    <mergeCell ref="M107:M108"/>
    <mergeCell ref="O107:O108"/>
    <mergeCell ref="P107:P108"/>
    <mergeCell ref="Q107:Q108"/>
    <mergeCell ref="S107:S108"/>
    <mergeCell ref="T107:T108"/>
    <mergeCell ref="U107:U108"/>
    <mergeCell ref="W107:W108"/>
    <mergeCell ref="X107:X108"/>
    <mergeCell ref="Y107:Y108"/>
    <mergeCell ref="AA107:AA108"/>
    <mergeCell ref="AB107:AB108"/>
    <mergeCell ref="AC107:AC108"/>
    <mergeCell ref="AJ107:AJ108"/>
    <mergeCell ref="A109:A110"/>
    <mergeCell ref="B109:B110"/>
    <mergeCell ref="C109:C110"/>
    <mergeCell ref="D109:D110"/>
    <mergeCell ref="E109:E110"/>
    <mergeCell ref="F109:F110"/>
    <mergeCell ref="G109:G110"/>
    <mergeCell ref="H109:H110"/>
    <mergeCell ref="I109:I110"/>
    <mergeCell ref="K109:K110"/>
    <mergeCell ref="L109:L110"/>
    <mergeCell ref="M109:M110"/>
    <mergeCell ref="O109:O110"/>
    <mergeCell ref="P109:P110"/>
    <mergeCell ref="Q109:Q110"/>
    <mergeCell ref="S109:S110"/>
    <mergeCell ref="T109:T110"/>
    <mergeCell ref="U109:U110"/>
    <mergeCell ref="W109:W110"/>
    <mergeCell ref="X109:X110"/>
    <mergeCell ref="Y109:Y110"/>
    <mergeCell ref="AA109:AA110"/>
    <mergeCell ref="AB109:AB110"/>
    <mergeCell ref="AC109:AC110"/>
    <mergeCell ref="A111:A112"/>
    <mergeCell ref="B111:B112"/>
    <mergeCell ref="C111:C112"/>
    <mergeCell ref="D111:D112"/>
    <mergeCell ref="E111:E112"/>
    <mergeCell ref="F111:F112"/>
    <mergeCell ref="G111:G112"/>
    <mergeCell ref="H111:H112"/>
    <mergeCell ref="I111:I112"/>
    <mergeCell ref="K111:K112"/>
    <mergeCell ref="L111:L112"/>
    <mergeCell ref="M111:M112"/>
    <mergeCell ref="O111:O112"/>
    <mergeCell ref="P111:P112"/>
    <mergeCell ref="Q111:Q112"/>
    <mergeCell ref="S111:S112"/>
    <mergeCell ref="T111:T112"/>
    <mergeCell ref="U111:U112"/>
    <mergeCell ref="W111:W112"/>
    <mergeCell ref="X111:X112"/>
    <mergeCell ref="Y111:Y112"/>
    <mergeCell ref="AA111:AA112"/>
    <mergeCell ref="AB111:AB112"/>
    <mergeCell ref="AC111:AC112"/>
    <mergeCell ref="AJ111:AJ112"/>
    <mergeCell ref="J119:M119"/>
    <mergeCell ref="N119:Q119"/>
    <mergeCell ref="R119:U119"/>
    <mergeCell ref="V119:Y119"/>
    <mergeCell ref="Z119:AC119"/>
    <mergeCell ref="AD119:AH119"/>
    <mergeCell ref="A121:A122"/>
    <mergeCell ref="B121:B122"/>
    <mergeCell ref="C121:C122"/>
    <mergeCell ref="D121:D122"/>
    <mergeCell ref="E121:E122"/>
    <mergeCell ref="F121:F122"/>
    <mergeCell ref="G121:G122"/>
    <mergeCell ref="H121:H122"/>
    <mergeCell ref="I121:I122"/>
    <mergeCell ref="K121:K122"/>
    <mergeCell ref="L121:L122"/>
    <mergeCell ref="M121:M122"/>
    <mergeCell ref="O121:O122"/>
    <mergeCell ref="P121:P122"/>
    <mergeCell ref="Q121:Q122"/>
    <mergeCell ref="S121:S122"/>
    <mergeCell ref="T121:T122"/>
    <mergeCell ref="U121:U122"/>
    <mergeCell ref="K123:K124"/>
    <mergeCell ref="L123:L124"/>
    <mergeCell ref="M123:M124"/>
    <mergeCell ref="O123:O124"/>
    <mergeCell ref="P123:P124"/>
    <mergeCell ref="Q123:Q124"/>
    <mergeCell ref="S123:S124"/>
    <mergeCell ref="T123:T124"/>
    <mergeCell ref="U123:U124"/>
    <mergeCell ref="W123:W124"/>
    <mergeCell ref="X123:X124"/>
    <mergeCell ref="Y123:Y124"/>
    <mergeCell ref="AA123:AA124"/>
    <mergeCell ref="AB123:AB124"/>
    <mergeCell ref="AC123:AC124"/>
    <mergeCell ref="A125:A126"/>
    <mergeCell ref="B125:B126"/>
    <mergeCell ref="C125:C126"/>
    <mergeCell ref="D125:D126"/>
    <mergeCell ref="E125:E126"/>
    <mergeCell ref="F125:F126"/>
    <mergeCell ref="G125:G126"/>
    <mergeCell ref="H125:H126"/>
    <mergeCell ref="I125:I126"/>
    <mergeCell ref="K125:K126"/>
    <mergeCell ref="L125:L126"/>
    <mergeCell ref="M125:M126"/>
    <mergeCell ref="O125:O126"/>
    <mergeCell ref="P125:P126"/>
    <mergeCell ref="Q125:Q126"/>
    <mergeCell ref="S125:S126"/>
    <mergeCell ref="T125:T126"/>
    <mergeCell ref="U125:U126"/>
    <mergeCell ref="W125:W126"/>
    <mergeCell ref="X125:X126"/>
    <mergeCell ref="Y125:Y126"/>
    <mergeCell ref="AA125:AA126"/>
    <mergeCell ref="AB125:AB126"/>
    <mergeCell ref="AC125:AC126"/>
    <mergeCell ref="AJ125:AJ126"/>
    <mergeCell ref="A127:A128"/>
    <mergeCell ref="B127:B128"/>
    <mergeCell ref="C127:C128"/>
    <mergeCell ref="D127:D128"/>
    <mergeCell ref="E127:E128"/>
    <mergeCell ref="F127:F128"/>
    <mergeCell ref="G127:G128"/>
    <mergeCell ref="H127:H128"/>
    <mergeCell ref="I127:I128"/>
    <mergeCell ref="K127:K128"/>
    <mergeCell ref="L127:L128"/>
    <mergeCell ref="M127:M128"/>
    <mergeCell ref="O127:O128"/>
    <mergeCell ref="P127:P128"/>
    <mergeCell ref="Q127:Q128"/>
    <mergeCell ref="S127:S128"/>
    <mergeCell ref="T127:T128"/>
    <mergeCell ref="U127:U128"/>
    <mergeCell ref="W127:W128"/>
    <mergeCell ref="X127:X128"/>
    <mergeCell ref="Y127:Y128"/>
    <mergeCell ref="AA127:AA128"/>
    <mergeCell ref="AB127:AB128"/>
    <mergeCell ref="AC127:AC128"/>
    <mergeCell ref="A129:A130"/>
    <mergeCell ref="B129:B130"/>
    <mergeCell ref="C129:C130"/>
    <mergeCell ref="D129:D130"/>
    <mergeCell ref="E129:E130"/>
    <mergeCell ref="F129:F130"/>
    <mergeCell ref="G129:G130"/>
    <mergeCell ref="H129:H130"/>
    <mergeCell ref="I129:I130"/>
    <mergeCell ref="K129:K130"/>
    <mergeCell ref="L129:L130"/>
    <mergeCell ref="M129:M130"/>
    <mergeCell ref="O129:O130"/>
    <mergeCell ref="P129:P130"/>
    <mergeCell ref="Q129:Q130"/>
    <mergeCell ref="S129:S130"/>
    <mergeCell ref="T129:T130"/>
    <mergeCell ref="U129:U130"/>
    <mergeCell ref="W129:W130"/>
    <mergeCell ref="X129:X130"/>
    <mergeCell ref="Y129:Y130"/>
    <mergeCell ref="AA129:AA130"/>
    <mergeCell ref="AB129:AB130"/>
    <mergeCell ref="AC129:AC130"/>
    <mergeCell ref="AJ129:AJ130"/>
    <mergeCell ref="A131:A132"/>
    <mergeCell ref="B131:B132"/>
    <mergeCell ref="C131:C132"/>
    <mergeCell ref="D131:D132"/>
    <mergeCell ref="E131:E132"/>
    <mergeCell ref="F131:F132"/>
    <mergeCell ref="G131:G132"/>
    <mergeCell ref="H131:H132"/>
    <mergeCell ref="I131:I132"/>
    <mergeCell ref="K131:K132"/>
    <mergeCell ref="L131:L132"/>
    <mergeCell ref="M131:M132"/>
    <mergeCell ref="O131:O132"/>
    <mergeCell ref="P131:P132"/>
    <mergeCell ref="Q131:Q132"/>
    <mergeCell ref="S131:S132"/>
    <mergeCell ref="T131:T132"/>
    <mergeCell ref="U131:U132"/>
    <mergeCell ref="W131:W132"/>
    <mergeCell ref="X131:X132"/>
    <mergeCell ref="Y131:Y132"/>
    <mergeCell ref="AA131:AA132"/>
    <mergeCell ref="AB131:AB132"/>
    <mergeCell ref="AC131:AC132"/>
    <mergeCell ref="A133:A134"/>
    <mergeCell ref="B133:B134"/>
    <mergeCell ref="C133:C134"/>
    <mergeCell ref="D133:D134"/>
    <mergeCell ref="E133:E134"/>
    <mergeCell ref="F133:F134"/>
    <mergeCell ref="G133:G134"/>
    <mergeCell ref="H133:H134"/>
    <mergeCell ref="I133:I134"/>
    <mergeCell ref="K133:K134"/>
    <mergeCell ref="L133:L134"/>
    <mergeCell ref="M133:M134"/>
    <mergeCell ref="O133:O134"/>
    <mergeCell ref="P133:P134"/>
    <mergeCell ref="Q133:Q134"/>
    <mergeCell ref="S133:S134"/>
    <mergeCell ref="T133:T134"/>
    <mergeCell ref="U133:U134"/>
    <mergeCell ref="W133:W134"/>
    <mergeCell ref="X133:X134"/>
    <mergeCell ref="Y133:Y134"/>
    <mergeCell ref="AA133:AA134"/>
    <mergeCell ref="AB133:AB134"/>
    <mergeCell ref="AC133:AC134"/>
    <mergeCell ref="AJ133:AJ134"/>
    <mergeCell ref="A135:A136"/>
    <mergeCell ref="B135:B136"/>
    <mergeCell ref="C135:C136"/>
    <mergeCell ref="D135:D136"/>
    <mergeCell ref="E135:E136"/>
    <mergeCell ref="F135:F136"/>
    <mergeCell ref="G135:G136"/>
    <mergeCell ref="H135:H136"/>
    <mergeCell ref="I135:I136"/>
    <mergeCell ref="K135:K136"/>
    <mergeCell ref="L135:L136"/>
    <mergeCell ref="M135:M136"/>
    <mergeCell ref="O135:O136"/>
    <mergeCell ref="P135:P136"/>
    <mergeCell ref="Q135:Q136"/>
    <mergeCell ref="S135:S136"/>
    <mergeCell ref="T135:T136"/>
    <mergeCell ref="U135:U136"/>
    <mergeCell ref="W135:W136"/>
    <mergeCell ref="X135:X136"/>
    <mergeCell ref="Y135:Y136"/>
    <mergeCell ref="AA135:AA136"/>
    <mergeCell ref="AB135:AB136"/>
    <mergeCell ref="AC135:AC136"/>
    <mergeCell ref="A137:A138"/>
    <mergeCell ref="B137:B138"/>
    <mergeCell ref="C137:C138"/>
    <mergeCell ref="D137:D138"/>
    <mergeCell ref="E137:E138"/>
    <mergeCell ref="F137:F138"/>
    <mergeCell ref="G137:G138"/>
    <mergeCell ref="H137:H138"/>
    <mergeCell ref="I137:I138"/>
    <mergeCell ref="K137:K138"/>
    <mergeCell ref="L137:L138"/>
    <mergeCell ref="M137:M138"/>
    <mergeCell ref="O137:O138"/>
    <mergeCell ref="P137:P138"/>
    <mergeCell ref="Q137:Q138"/>
    <mergeCell ref="S137:S138"/>
    <mergeCell ref="T137:T138"/>
    <mergeCell ref="U137:U138"/>
    <mergeCell ref="W137:W138"/>
    <mergeCell ref="X137:X138"/>
    <mergeCell ref="Y137:Y138"/>
    <mergeCell ref="AA137:AA138"/>
    <mergeCell ref="AB137:AB138"/>
    <mergeCell ref="AC137:AC138"/>
    <mergeCell ref="AJ137:AJ138"/>
    <mergeCell ref="A139:A140"/>
    <mergeCell ref="B139:B140"/>
    <mergeCell ref="C139:C140"/>
    <mergeCell ref="D139:D140"/>
    <mergeCell ref="E139:E140"/>
    <mergeCell ref="F139:F140"/>
    <mergeCell ref="G139:G140"/>
    <mergeCell ref="H139:H140"/>
    <mergeCell ref="I139:I140"/>
    <mergeCell ref="K139:K140"/>
    <mergeCell ref="L139:L140"/>
    <mergeCell ref="M139:M140"/>
    <mergeCell ref="O139:O140"/>
    <mergeCell ref="P139:P140"/>
    <mergeCell ref="Q139:Q140"/>
    <mergeCell ref="S139:S140"/>
    <mergeCell ref="T139:T140"/>
    <mergeCell ref="U139:U140"/>
    <mergeCell ref="W139:W140"/>
    <mergeCell ref="X139:X140"/>
    <mergeCell ref="Y139:Y140"/>
    <mergeCell ref="AA139:AA140"/>
    <mergeCell ref="AB139:AB140"/>
    <mergeCell ref="AC139:AC140"/>
    <mergeCell ref="A141:A142"/>
    <mergeCell ref="B141:B142"/>
    <mergeCell ref="C141:C142"/>
    <mergeCell ref="D141:D142"/>
    <mergeCell ref="E141:E142"/>
    <mergeCell ref="F141:F142"/>
    <mergeCell ref="G141:G142"/>
    <mergeCell ref="H141:H142"/>
    <mergeCell ref="I141:I142"/>
    <mergeCell ref="K141:K142"/>
    <mergeCell ref="L141:L142"/>
    <mergeCell ref="M141:M142"/>
    <mergeCell ref="O141:O142"/>
    <mergeCell ref="P141:P142"/>
    <mergeCell ref="Q141:Q142"/>
    <mergeCell ref="S141:S142"/>
    <mergeCell ref="T141:T142"/>
    <mergeCell ref="U141:U142"/>
    <mergeCell ref="W141:W142"/>
    <mergeCell ref="X141:X142"/>
    <mergeCell ref="Y141:Y142"/>
    <mergeCell ref="AA141:AA142"/>
    <mergeCell ref="AB141:AB142"/>
    <mergeCell ref="AC141:AC142"/>
    <mergeCell ref="AJ141:AJ142"/>
    <mergeCell ref="A143:A144"/>
    <mergeCell ref="B143:B144"/>
    <mergeCell ref="C143:C144"/>
    <mergeCell ref="D143:D144"/>
    <mergeCell ref="E143:E144"/>
    <mergeCell ref="F143:F144"/>
    <mergeCell ref="G143:G144"/>
    <mergeCell ref="H143:H144"/>
    <mergeCell ref="I143:I144"/>
    <mergeCell ref="K143:K144"/>
    <mergeCell ref="L143:L144"/>
    <mergeCell ref="M143:M144"/>
    <mergeCell ref="O143:O144"/>
    <mergeCell ref="P143:P144"/>
    <mergeCell ref="Q143:Q144"/>
    <mergeCell ref="S143:S144"/>
    <mergeCell ref="T143:T144"/>
    <mergeCell ref="U143:U144"/>
    <mergeCell ref="W143:W144"/>
    <mergeCell ref="X143:X144"/>
    <mergeCell ref="Y143:Y144"/>
    <mergeCell ref="AA143:AA144"/>
    <mergeCell ref="AB143:AB144"/>
    <mergeCell ref="AC143:AC144"/>
    <mergeCell ref="A145:A146"/>
    <mergeCell ref="B145:B146"/>
    <mergeCell ref="C145:C146"/>
    <mergeCell ref="D145:D146"/>
    <mergeCell ref="E145:E146"/>
    <mergeCell ref="F145:F146"/>
    <mergeCell ref="G145:G146"/>
    <mergeCell ref="H145:H146"/>
    <mergeCell ref="I145:I146"/>
    <mergeCell ref="K145:K146"/>
    <mergeCell ref="L145:L146"/>
    <mergeCell ref="M145:M146"/>
    <mergeCell ref="O145:O146"/>
    <mergeCell ref="P145:P146"/>
    <mergeCell ref="Q145:Q146"/>
    <mergeCell ref="S145:S146"/>
    <mergeCell ref="T145:T146"/>
    <mergeCell ref="U145:U146"/>
    <mergeCell ref="W145:W146"/>
    <mergeCell ref="X145:X146"/>
    <mergeCell ref="Y145:Y146"/>
    <mergeCell ref="AA145:AA146"/>
    <mergeCell ref="AB145:AB146"/>
    <mergeCell ref="AC145:AC146"/>
    <mergeCell ref="AJ145:AJ146"/>
    <mergeCell ref="A147:A148"/>
    <mergeCell ref="B147:B148"/>
    <mergeCell ref="C147:C148"/>
    <mergeCell ref="D147:D148"/>
    <mergeCell ref="E147:E148"/>
    <mergeCell ref="F147:F148"/>
    <mergeCell ref="G147:G148"/>
    <mergeCell ref="H147:H148"/>
    <mergeCell ref="I147:I148"/>
    <mergeCell ref="K147:K148"/>
    <mergeCell ref="L147:L148"/>
    <mergeCell ref="M147:M148"/>
    <mergeCell ref="O147:O148"/>
    <mergeCell ref="P147:P148"/>
    <mergeCell ref="Q147:Q148"/>
    <mergeCell ref="S147:S148"/>
    <mergeCell ref="T147:T148"/>
    <mergeCell ref="U147:U148"/>
    <mergeCell ref="W147:W148"/>
    <mergeCell ref="X147:X148"/>
    <mergeCell ref="Y147:Y148"/>
    <mergeCell ref="AA147:AA148"/>
    <mergeCell ref="AB147:AB148"/>
    <mergeCell ref="AC147:AC148"/>
    <mergeCell ref="W149:W150"/>
    <mergeCell ref="X149:X150"/>
    <mergeCell ref="Y149:Y150"/>
    <mergeCell ref="AA149:AA150"/>
    <mergeCell ref="AB149:AB150"/>
    <mergeCell ref="AC149:AC150"/>
    <mergeCell ref="AJ149:AJ150"/>
    <mergeCell ref="A149:A150"/>
    <mergeCell ref="B149:B150"/>
    <mergeCell ref="C149:C150"/>
    <mergeCell ref="D149:D150"/>
    <mergeCell ref="E149:E150"/>
    <mergeCell ref="F149:F150"/>
    <mergeCell ref="G149:G150"/>
    <mergeCell ref="H149:H150"/>
    <mergeCell ref="I149:I150"/>
    <mergeCell ref="K149:K150"/>
    <mergeCell ref="L149:L150"/>
    <mergeCell ref="M149:M150"/>
    <mergeCell ref="O149:O150"/>
    <mergeCell ref="P149:P150"/>
    <mergeCell ref="Q149:Q150"/>
    <mergeCell ref="S149:S150"/>
    <mergeCell ref="T149:T150"/>
    <mergeCell ref="C151:C152"/>
    <mergeCell ref="D151:D152"/>
    <mergeCell ref="E151:E152"/>
    <mergeCell ref="F151:F152"/>
    <mergeCell ref="G151:G152"/>
    <mergeCell ref="H151:H152"/>
    <mergeCell ref="I151:I152"/>
    <mergeCell ref="K151:K152"/>
    <mergeCell ref="L151:L152"/>
    <mergeCell ref="M151:M152"/>
    <mergeCell ref="O151:O152"/>
    <mergeCell ref="P151:P152"/>
    <mergeCell ref="Q151:Q152"/>
    <mergeCell ref="S151:S152"/>
    <mergeCell ref="T151:T152"/>
    <mergeCell ref="U149:U150"/>
    <mergeCell ref="U151:U152"/>
    <mergeCell ref="W151:W152"/>
    <mergeCell ref="X151:X152"/>
    <mergeCell ref="Y151:Y152"/>
    <mergeCell ref="AA151:AA152"/>
    <mergeCell ref="AB151:AB152"/>
    <mergeCell ref="AC151:AC152"/>
    <mergeCell ref="A153:A154"/>
    <mergeCell ref="B153:B154"/>
    <mergeCell ref="C153:C154"/>
    <mergeCell ref="D153:D154"/>
    <mergeCell ref="E153:E154"/>
    <mergeCell ref="F153:F154"/>
    <mergeCell ref="G153:G154"/>
    <mergeCell ref="H153:H154"/>
    <mergeCell ref="I153:I154"/>
    <mergeCell ref="K153:K154"/>
    <mergeCell ref="L153:L154"/>
    <mergeCell ref="M153:M154"/>
    <mergeCell ref="O153:O154"/>
    <mergeCell ref="P153:P154"/>
    <mergeCell ref="Q153:Q154"/>
    <mergeCell ref="S153:S154"/>
    <mergeCell ref="T153:T154"/>
    <mergeCell ref="U153:U154"/>
    <mergeCell ref="W153:W154"/>
    <mergeCell ref="X153:X154"/>
    <mergeCell ref="Y153:Y154"/>
    <mergeCell ref="AA153:AA154"/>
    <mergeCell ref="AB153:AB154"/>
    <mergeCell ref="AC153:AC154"/>
    <mergeCell ref="A151:A152"/>
    <mergeCell ref="B151:B152"/>
    <mergeCell ref="AJ153:AJ154"/>
    <mergeCell ref="A155:A156"/>
    <mergeCell ref="B155:B156"/>
    <mergeCell ref="C155:C156"/>
    <mergeCell ref="D155:D156"/>
    <mergeCell ref="E155:E156"/>
    <mergeCell ref="F155:F156"/>
    <mergeCell ref="G155:G156"/>
    <mergeCell ref="H155:H156"/>
    <mergeCell ref="I155:I156"/>
    <mergeCell ref="K155:K156"/>
    <mergeCell ref="L155:L156"/>
    <mergeCell ref="M155:M156"/>
    <mergeCell ref="O155:O156"/>
    <mergeCell ref="P155:P156"/>
    <mergeCell ref="Q155:Q156"/>
    <mergeCell ref="S155:S156"/>
    <mergeCell ref="T155:T156"/>
    <mergeCell ref="U155:U156"/>
    <mergeCell ref="W155:W156"/>
    <mergeCell ref="X155:X156"/>
    <mergeCell ref="Y155:Y156"/>
    <mergeCell ref="AA155:AA156"/>
    <mergeCell ref="AB155:AB156"/>
    <mergeCell ref="AC155:AC156"/>
    <mergeCell ref="A157:A158"/>
    <mergeCell ref="B157:B158"/>
    <mergeCell ref="C157:C158"/>
    <mergeCell ref="D157:D158"/>
    <mergeCell ref="E157:E158"/>
    <mergeCell ref="F157:F158"/>
    <mergeCell ref="G157:G158"/>
    <mergeCell ref="H157:H158"/>
    <mergeCell ref="I157:I158"/>
    <mergeCell ref="K157:K158"/>
    <mergeCell ref="L157:L158"/>
    <mergeCell ref="M157:M158"/>
    <mergeCell ref="O157:O158"/>
    <mergeCell ref="P157:P158"/>
    <mergeCell ref="Q157:Q158"/>
    <mergeCell ref="S157:S158"/>
    <mergeCell ref="T157:T158"/>
    <mergeCell ref="U157:U158"/>
    <mergeCell ref="W157:W158"/>
    <mergeCell ref="X157:X158"/>
    <mergeCell ref="Y157:Y158"/>
    <mergeCell ref="AA157:AA158"/>
    <mergeCell ref="AB157:AB158"/>
    <mergeCell ref="AC157:AC158"/>
    <mergeCell ref="AJ157:AJ158"/>
    <mergeCell ref="A159:A160"/>
    <mergeCell ref="B159:B160"/>
    <mergeCell ref="C159:C160"/>
    <mergeCell ref="D159:D160"/>
    <mergeCell ref="E159:E160"/>
    <mergeCell ref="F159:F160"/>
    <mergeCell ref="G159:G160"/>
    <mergeCell ref="H159:H160"/>
    <mergeCell ref="I159:I160"/>
    <mergeCell ref="K159:K160"/>
    <mergeCell ref="L159:L160"/>
    <mergeCell ref="M159:M160"/>
    <mergeCell ref="O159:O160"/>
    <mergeCell ref="P159:P160"/>
    <mergeCell ref="Q159:Q160"/>
    <mergeCell ref="S159:S160"/>
    <mergeCell ref="T159:T160"/>
    <mergeCell ref="U159:U160"/>
    <mergeCell ref="W159:W160"/>
    <mergeCell ref="X159:X160"/>
    <mergeCell ref="Y159:Y160"/>
    <mergeCell ref="AA159:AA160"/>
    <mergeCell ref="AB159:AB160"/>
    <mergeCell ref="AC159:AC160"/>
    <mergeCell ref="A161:A162"/>
    <mergeCell ref="B161:B162"/>
    <mergeCell ref="C161:C162"/>
    <mergeCell ref="D161:D162"/>
    <mergeCell ref="E161:E162"/>
    <mergeCell ref="F161:F162"/>
    <mergeCell ref="G161:G162"/>
    <mergeCell ref="H161:H162"/>
    <mergeCell ref="I161:I162"/>
    <mergeCell ref="K161:K162"/>
    <mergeCell ref="L161:L162"/>
    <mergeCell ref="M161:M162"/>
    <mergeCell ref="O161:O162"/>
    <mergeCell ref="P161:P162"/>
    <mergeCell ref="Q161:Q162"/>
    <mergeCell ref="S161:S162"/>
    <mergeCell ref="T161:T162"/>
    <mergeCell ref="U161:U162"/>
    <mergeCell ref="W161:W162"/>
    <mergeCell ref="X161:X162"/>
    <mergeCell ref="Y161:Y162"/>
    <mergeCell ref="AA161:AA162"/>
    <mergeCell ref="AB161:AB162"/>
    <mergeCell ref="AC161:AC162"/>
    <mergeCell ref="AJ161:AJ162"/>
    <mergeCell ref="A163:A164"/>
    <mergeCell ref="B163:B164"/>
    <mergeCell ref="C163:C164"/>
    <mergeCell ref="D163:D164"/>
    <mergeCell ref="E163:E164"/>
    <mergeCell ref="F163:F164"/>
    <mergeCell ref="G163:G164"/>
    <mergeCell ref="H163:H164"/>
    <mergeCell ref="I163:I164"/>
    <mergeCell ref="K163:K164"/>
    <mergeCell ref="L163:L164"/>
    <mergeCell ref="M163:M164"/>
    <mergeCell ref="O163:O164"/>
    <mergeCell ref="P163:P164"/>
    <mergeCell ref="Q163:Q164"/>
    <mergeCell ref="S163:S164"/>
    <mergeCell ref="T163:T164"/>
    <mergeCell ref="U163:U164"/>
    <mergeCell ref="W163:W164"/>
    <mergeCell ref="X163:X164"/>
    <mergeCell ref="Y163:Y164"/>
    <mergeCell ref="AA163:AA164"/>
    <mergeCell ref="AB163:AB164"/>
    <mergeCell ref="AC163:AC164"/>
    <mergeCell ref="A165:A166"/>
    <mergeCell ref="B165:B166"/>
    <mergeCell ref="C165:C166"/>
    <mergeCell ref="D165:D166"/>
    <mergeCell ref="E165:E166"/>
    <mergeCell ref="F165:F166"/>
    <mergeCell ref="G165:G166"/>
    <mergeCell ref="H165:H166"/>
    <mergeCell ref="I165:I166"/>
    <mergeCell ref="K165:K166"/>
    <mergeCell ref="L165:L166"/>
    <mergeCell ref="M165:M166"/>
    <mergeCell ref="O165:O166"/>
    <mergeCell ref="P165:P166"/>
    <mergeCell ref="Q165:Q166"/>
    <mergeCell ref="S165:S166"/>
    <mergeCell ref="T165:T166"/>
    <mergeCell ref="U165:U166"/>
    <mergeCell ref="W165:W166"/>
    <mergeCell ref="X165:X166"/>
    <mergeCell ref="Y165:Y166"/>
    <mergeCell ref="AA165:AA166"/>
    <mergeCell ref="AB165:AB166"/>
    <mergeCell ref="AC165:AC166"/>
    <mergeCell ref="AJ165:AJ166"/>
    <mergeCell ref="A167:A168"/>
    <mergeCell ref="B167:B168"/>
    <mergeCell ref="C167:C168"/>
    <mergeCell ref="D167:D168"/>
    <mergeCell ref="E167:E168"/>
    <mergeCell ref="F167:F168"/>
    <mergeCell ref="G167:G168"/>
    <mergeCell ref="H167:H168"/>
    <mergeCell ref="I167:I168"/>
    <mergeCell ref="K167:K168"/>
    <mergeCell ref="L167:L168"/>
    <mergeCell ref="M167:M168"/>
    <mergeCell ref="O167:O168"/>
    <mergeCell ref="P167:P168"/>
    <mergeCell ref="Q167:Q168"/>
    <mergeCell ref="S167:S168"/>
    <mergeCell ref="T167:T168"/>
    <mergeCell ref="U167:U168"/>
    <mergeCell ref="W167:W168"/>
    <mergeCell ref="X167:X168"/>
    <mergeCell ref="Y167:Y168"/>
    <mergeCell ref="AA167:AA168"/>
    <mergeCell ref="AB167:AB168"/>
    <mergeCell ref="AC167:AC168"/>
    <mergeCell ref="A169:A170"/>
    <mergeCell ref="B169:B170"/>
    <mergeCell ref="C169:C170"/>
    <mergeCell ref="D169:D170"/>
    <mergeCell ref="E169:E170"/>
    <mergeCell ref="F169:F170"/>
    <mergeCell ref="G169:G170"/>
    <mergeCell ref="H169:H170"/>
    <mergeCell ref="I169:I170"/>
    <mergeCell ref="K169:K170"/>
    <mergeCell ref="L169:L170"/>
    <mergeCell ref="M169:M170"/>
    <mergeCell ref="O169:O170"/>
    <mergeCell ref="P169:P170"/>
    <mergeCell ref="Q169:Q170"/>
    <mergeCell ref="S169:S170"/>
    <mergeCell ref="T169:T170"/>
    <mergeCell ref="U169:U170"/>
    <mergeCell ref="W169:W170"/>
    <mergeCell ref="X169:X170"/>
    <mergeCell ref="Y169:Y170"/>
    <mergeCell ref="AA169:AA170"/>
    <mergeCell ref="AB169:AB170"/>
    <mergeCell ref="AC169:AC170"/>
    <mergeCell ref="AJ169:AJ170"/>
    <mergeCell ref="A171:A172"/>
    <mergeCell ref="B171:B172"/>
    <mergeCell ref="C171:C172"/>
    <mergeCell ref="D171:D172"/>
    <mergeCell ref="E171:E172"/>
    <mergeCell ref="F171:F172"/>
    <mergeCell ref="G171:G172"/>
    <mergeCell ref="H171:H172"/>
    <mergeCell ref="I171:I172"/>
    <mergeCell ref="K171:K172"/>
    <mergeCell ref="L171:L172"/>
    <mergeCell ref="M171:M172"/>
    <mergeCell ref="O171:O172"/>
    <mergeCell ref="P171:P172"/>
    <mergeCell ref="Q171:Q172"/>
    <mergeCell ref="S171:S172"/>
    <mergeCell ref="T171:T172"/>
    <mergeCell ref="U171:U172"/>
    <mergeCell ref="W171:W172"/>
    <mergeCell ref="X171:X172"/>
    <mergeCell ref="Y171:Y172"/>
    <mergeCell ref="AA171:AA172"/>
    <mergeCell ref="AB171:AB172"/>
    <mergeCell ref="AC171:AC172"/>
    <mergeCell ref="A173:A174"/>
    <mergeCell ref="B173:B174"/>
    <mergeCell ref="C173:C174"/>
    <mergeCell ref="D173:D174"/>
    <mergeCell ref="E173:E174"/>
    <mergeCell ref="F173:F174"/>
    <mergeCell ref="G173:G174"/>
    <mergeCell ref="H173:H174"/>
    <mergeCell ref="I173:I174"/>
    <mergeCell ref="K173:K174"/>
    <mergeCell ref="L173:L174"/>
    <mergeCell ref="M173:M174"/>
    <mergeCell ref="O173:O174"/>
    <mergeCell ref="P173:P174"/>
    <mergeCell ref="Q173:Q174"/>
    <mergeCell ref="S173:S174"/>
    <mergeCell ref="T173:T174"/>
    <mergeCell ref="U173:U174"/>
    <mergeCell ref="W173:W174"/>
    <mergeCell ref="X173:X174"/>
    <mergeCell ref="Y173:Y174"/>
    <mergeCell ref="AA173:AA174"/>
    <mergeCell ref="AB173:AB174"/>
    <mergeCell ref="AC173:AC174"/>
    <mergeCell ref="AJ173:AJ174"/>
    <mergeCell ref="A175:A176"/>
    <mergeCell ref="B175:B176"/>
    <mergeCell ref="C175:C176"/>
    <mergeCell ref="D175:D176"/>
    <mergeCell ref="E175:E176"/>
    <mergeCell ref="F175:F176"/>
    <mergeCell ref="G175:G176"/>
    <mergeCell ref="H175:H176"/>
    <mergeCell ref="I175:I176"/>
    <mergeCell ref="K175:K176"/>
    <mergeCell ref="L175:L176"/>
    <mergeCell ref="M175:M176"/>
    <mergeCell ref="O175:O176"/>
    <mergeCell ref="P175:P176"/>
    <mergeCell ref="Q175:Q176"/>
    <mergeCell ref="S175:S176"/>
    <mergeCell ref="T175:T176"/>
    <mergeCell ref="U175:U176"/>
    <mergeCell ref="W175:W176"/>
    <mergeCell ref="X175:X176"/>
    <mergeCell ref="Y175:Y176"/>
    <mergeCell ref="AA175:AA176"/>
    <mergeCell ref="AB175:AB176"/>
    <mergeCell ref="AC175:AC176"/>
    <mergeCell ref="AC177:AC178"/>
    <mergeCell ref="A179:A180"/>
    <mergeCell ref="B179:B180"/>
    <mergeCell ref="C179:C180"/>
    <mergeCell ref="D179:D180"/>
    <mergeCell ref="E179:E180"/>
    <mergeCell ref="F179:F180"/>
    <mergeCell ref="G179:G180"/>
    <mergeCell ref="H179:H180"/>
    <mergeCell ref="I179:I180"/>
    <mergeCell ref="K179:K180"/>
    <mergeCell ref="L179:L180"/>
    <mergeCell ref="M179:M180"/>
    <mergeCell ref="O179:O180"/>
    <mergeCell ref="P179:P180"/>
    <mergeCell ref="Q179:Q180"/>
    <mergeCell ref="S179:S180"/>
    <mergeCell ref="T179:T180"/>
    <mergeCell ref="AJ177:AJ178"/>
    <mergeCell ref="U179:U180"/>
    <mergeCell ref="W179:W180"/>
    <mergeCell ref="X179:X180"/>
    <mergeCell ref="Y179:Y180"/>
    <mergeCell ref="AA179:AA180"/>
    <mergeCell ref="AB179:AB180"/>
    <mergeCell ref="AC179:AC180"/>
    <mergeCell ref="AJ179:AJ180"/>
    <mergeCell ref="A177:A178"/>
    <mergeCell ref="B177:B178"/>
    <mergeCell ref="C177:C178"/>
    <mergeCell ref="D177:D178"/>
    <mergeCell ref="E177:E178"/>
    <mergeCell ref="F177:F178"/>
    <mergeCell ref="G177:G178"/>
    <mergeCell ref="H177:H178"/>
    <mergeCell ref="I177:I178"/>
    <mergeCell ref="K177:K178"/>
    <mergeCell ref="L177:L178"/>
    <mergeCell ref="M177:M178"/>
    <mergeCell ref="O177:O178"/>
    <mergeCell ref="P177:P178"/>
    <mergeCell ref="Q177:Q178"/>
    <mergeCell ref="S177:S178"/>
    <mergeCell ref="T177:T178"/>
    <mergeCell ref="U177:U178"/>
    <mergeCell ref="W177:W178"/>
    <mergeCell ref="X177:X178"/>
    <mergeCell ref="Y177:Y178"/>
    <mergeCell ref="AA177:AA178"/>
    <mergeCell ref="AB177:AB178"/>
  </mergeCells>
  <conditionalFormatting sqref="B16:E23">
    <cfRule type="expression" dxfId="12" priority="1">
      <formula>$D16&gt;$D$7</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I181"/>
  <sheetViews>
    <sheetView zoomScale="80" zoomScaleNormal="80" workbookViewId="0">
      <selection activeCell="B53" sqref="B53"/>
    </sheetView>
  </sheetViews>
  <sheetFormatPr defaultColWidth="8.69921875" defaultRowHeight="13.2" x14ac:dyDescent="0.25"/>
  <cols>
    <col min="1" max="1" width="25.69921875" style="1" customWidth="1"/>
    <col min="2" max="2" width="30.59765625" style="1" customWidth="1"/>
    <col min="3" max="3" width="52.19921875" style="1" customWidth="1"/>
    <col min="4" max="4" width="23.5" style="1" customWidth="1"/>
    <col min="5" max="5" width="19.59765625" style="1" customWidth="1"/>
    <col min="6" max="6" width="18.19921875" style="1" customWidth="1"/>
    <col min="7" max="7" width="10.19921875" style="1" customWidth="1"/>
    <col min="8" max="11" width="8.69921875" style="1"/>
    <col min="12" max="12" width="14.69921875" style="1" bestFit="1" customWidth="1"/>
    <col min="13" max="13" width="15" style="1" bestFit="1" customWidth="1"/>
    <col min="14" max="16384" width="8.69921875" style="1"/>
  </cols>
  <sheetData>
    <row r="2" spans="2:7" x14ac:dyDescent="0.25">
      <c r="B2" s="2" t="s">
        <v>120</v>
      </c>
    </row>
    <row r="3" spans="2:7" x14ac:dyDescent="0.25">
      <c r="B3" s="480" t="s">
        <v>117</v>
      </c>
      <c r="C3" s="480" t="s">
        <v>57</v>
      </c>
      <c r="D3" s="480" t="s">
        <v>59</v>
      </c>
      <c r="E3" s="480" t="s">
        <v>119</v>
      </c>
      <c r="F3" s="480" t="s">
        <v>186</v>
      </c>
      <c r="G3" s="480" t="s">
        <v>62</v>
      </c>
    </row>
    <row r="4" spans="2:7" hidden="1" x14ac:dyDescent="0.25">
      <c r="B4" s="480" t="s">
        <v>116</v>
      </c>
      <c r="C4" s="483" t="s">
        <v>67</v>
      </c>
      <c r="D4" s="481" t="s">
        <v>58</v>
      </c>
      <c r="E4" s="480" t="s">
        <v>118</v>
      </c>
      <c r="F4" s="480" t="str">
        <f t="array" ref="F4">IFERROR(INDEX($C$4:$C$16, MATCH(0, COUNTIF($F$3:F3, $C$4:$C$16&amp;"") + IF($C$4:$C$16="",1,0), 0)), "")</f>
        <v>--Select--</v>
      </c>
      <c r="G4" s="480" t="s">
        <v>61</v>
      </c>
    </row>
    <row r="5" spans="2:7" s="11" customFormat="1" x14ac:dyDescent="0.25">
      <c r="B5" s="480" t="s">
        <v>386</v>
      </c>
      <c r="C5" s="483" t="s">
        <v>2028</v>
      </c>
      <c r="D5" s="481" t="s">
        <v>2322</v>
      </c>
      <c r="E5" s="480" t="s">
        <v>2008</v>
      </c>
      <c r="F5" s="480" t="str">
        <f t="array" ref="F5">IFERROR(INDEX($C$4:$C$16, MATCH(0, COUNTIF($F$3:F4, $C$4:$C$16&amp;"") + IF($C$4:$C$16="",1,0), 0)), "")</f>
        <v>Malaria I-4: Malaria test positivity rate</v>
      </c>
      <c r="G5" s="480" t="s">
        <v>385</v>
      </c>
    </row>
    <row r="6" spans="2:7" s="11" customFormat="1" x14ac:dyDescent="0.25">
      <c r="B6" s="480" t="s">
        <v>380</v>
      </c>
      <c r="C6" s="483" t="s">
        <v>2037</v>
      </c>
      <c r="D6" s="481" t="s">
        <v>2038</v>
      </c>
      <c r="E6" s="480" t="s">
        <v>2008</v>
      </c>
      <c r="F6" s="480" t="str">
        <f t="array" ref="F6">IFERROR(INDEX($C$4:$C$16, MATCH(0, COUNTIF($F$3:F5, $C$4:$C$16&amp;"") + IF($C$4:$C$16="",1,0), 0)), "")</f>
        <v>Malaria I-5: Malaria parasite prevalence: Proportion of children aged 6-59 months with malaria infection</v>
      </c>
      <c r="G6" s="480" t="s">
        <v>379</v>
      </c>
    </row>
    <row r="7" spans="2:7" s="11" customFormat="1" x14ac:dyDescent="0.25">
      <c r="B7" s="480" t="s">
        <v>2060</v>
      </c>
      <c r="C7" s="483" t="s">
        <v>2061</v>
      </c>
      <c r="D7" s="481" t="s">
        <v>2323</v>
      </c>
      <c r="E7" s="480" t="s">
        <v>2008</v>
      </c>
      <c r="F7" s="480" t="str">
        <f t="array" ref="F7">IFERROR(INDEX($C$4:$C$16, MATCH(0, COUNTIF($F$3:F6, $C$4:$C$16&amp;"") + IF($C$4:$C$16="",1,0), 0)), "")</f>
        <v>Malaria I-1(M): Reported malaria cases (presumed and confirmed)</v>
      </c>
      <c r="G7" s="480" t="s">
        <v>2324</v>
      </c>
    </row>
    <row r="8" spans="2:7" s="11" customFormat="1" x14ac:dyDescent="0.25">
      <c r="B8" s="480" t="s">
        <v>392</v>
      </c>
      <c r="C8" s="483" t="s">
        <v>2325</v>
      </c>
      <c r="D8" s="481"/>
      <c r="E8" s="480" t="s">
        <v>2008</v>
      </c>
      <c r="F8" s="480" t="str">
        <f t="array" ref="F8">IFERROR(INDEX($C$4:$C$16, MATCH(0, COUNTIF($F$3:F7, $C$4:$C$16&amp;"") + IF($C$4:$C$16="",1,0), 0)), "")</f>
        <v>Malaria I-2.1: Confirmed malaria cases (microscopy or RDT): rate per 1000 persons per year</v>
      </c>
      <c r="G8" s="480" t="s">
        <v>391</v>
      </c>
    </row>
    <row r="9" spans="2:7" s="11" customFormat="1" x14ac:dyDescent="0.25">
      <c r="B9" s="480" t="s">
        <v>389</v>
      </c>
      <c r="C9" s="483" t="s">
        <v>2076</v>
      </c>
      <c r="D9" s="481" t="s">
        <v>2011</v>
      </c>
      <c r="E9" s="480" t="s">
        <v>2008</v>
      </c>
      <c r="F9" s="480" t="str">
        <f t="array" ref="F9">IFERROR(INDEX($C$4:$C$16, MATCH(0, COUNTIF($F$3:F8, $C$4:$C$16&amp;"") + IF($C$4:$C$16="",1,0), 0)), "")</f>
        <v>Malaria I-3.1(M): Inpatient malaria deaths per year: rate per 100,000 persons per year</v>
      </c>
      <c r="G9" s="480" t="s">
        <v>388</v>
      </c>
    </row>
    <row r="10" spans="2:7" s="11" customFormat="1" x14ac:dyDescent="0.25">
      <c r="B10" s="480" t="s">
        <v>2079</v>
      </c>
      <c r="C10" s="483" t="s">
        <v>2080</v>
      </c>
      <c r="D10" s="481" t="s">
        <v>2038</v>
      </c>
      <c r="E10" s="480" t="s">
        <v>2008</v>
      </c>
      <c r="F10" s="480" t="str">
        <f t="array" ref="F10">IFERROR(INDEX($C$4:$C$16, MATCH(0, COUNTIF($F$3:F9, $C$4:$C$16&amp;"") + IF($C$4:$C$16="",1,0), 0)), "")</f>
        <v>Malaria I-6: All-cause under-5 mortality rate per 1000 live births</v>
      </c>
      <c r="G10" s="480" t="s">
        <v>2326</v>
      </c>
    </row>
    <row r="11" spans="2:7" s="11" customFormat="1" x14ac:dyDescent="0.25">
      <c r="B11" s="480" t="s">
        <v>395</v>
      </c>
      <c r="C11" s="483" t="s">
        <v>2327</v>
      </c>
      <c r="D11" s="481"/>
      <c r="E11" s="480" t="s">
        <v>2008</v>
      </c>
      <c r="F11" s="480" t="str">
        <f t="array" ref="F11">IFERROR(INDEX($C$4:$C$16, MATCH(0, COUNTIF($F$3:F10, $C$4:$C$16&amp;"") + IF($C$4:$C$16="",1,0), 0)), "")</f>
        <v>HSS I-1: Under 5 mortality rate per 1000 live births</v>
      </c>
      <c r="G11" s="480" t="s">
        <v>394</v>
      </c>
    </row>
    <row r="12" spans="2:7" s="11" customFormat="1" x14ac:dyDescent="0.25">
      <c r="B12" s="480" t="s">
        <v>398</v>
      </c>
      <c r="C12" s="483" t="s">
        <v>2328</v>
      </c>
      <c r="D12" s="481"/>
      <c r="E12" s="480" t="s">
        <v>2008</v>
      </c>
      <c r="F12" s="480" t="str">
        <f t="array" ref="F12">IFERROR(INDEX($C$4:$C$16, MATCH(0, COUNTIF($F$3:F11, $C$4:$C$16&amp;"") + IF($C$4:$C$16="",1,0), 0)), "")</f>
        <v>HSS I-2: Neonatal mortality rate, per 100,000 population</v>
      </c>
      <c r="G12" s="480" t="s">
        <v>397</v>
      </c>
    </row>
    <row r="13" spans="2:7" s="11" customFormat="1" x14ac:dyDescent="0.25">
      <c r="B13" s="480" t="s">
        <v>401</v>
      </c>
      <c r="C13" s="483" t="s">
        <v>2329</v>
      </c>
      <c r="D13" s="481"/>
      <c r="E13" s="480" t="s">
        <v>2008</v>
      </c>
      <c r="F13" s="480" t="str">
        <f t="array" ref="F13">IFERROR(INDEX($C$4:$C$16, MATCH(0, COUNTIF($F$3:F12, $C$4:$C$16&amp;"") + IF($C$4:$C$16="",1,0), 0)), "")</f>
        <v>HSS I-3: Maternal mortality ratio, per 100,000 population</v>
      </c>
      <c r="G13" s="480" t="s">
        <v>400</v>
      </c>
    </row>
    <row r="14" spans="2:7" s="11" customFormat="1" x14ac:dyDescent="0.25">
      <c r="B14" s="480" t="s">
        <v>2330</v>
      </c>
      <c r="C14" s="483" t="s">
        <v>2331</v>
      </c>
      <c r="D14" s="481"/>
      <c r="E14" s="480" t="s">
        <v>2008</v>
      </c>
      <c r="F14" s="480" t="str">
        <f t="array" ref="F14">IFERROR(INDEX($C$4:$C$16, MATCH(0, COUNTIF($F$3:F13, $C$4:$C$16&amp;"") + IF($C$4:$C$16="",1,0), 0)), "")</f>
        <v>Malaria I-9(M): Number of active foci of malaria</v>
      </c>
      <c r="G14" s="480" t="s">
        <v>2332</v>
      </c>
    </row>
    <row r="15" spans="2:7" s="11" customFormat="1" x14ac:dyDescent="0.25">
      <c r="B15" s="480" t="s">
        <v>2093</v>
      </c>
      <c r="C15" s="483" t="s">
        <v>2094</v>
      </c>
      <c r="D15" s="481" t="s">
        <v>2095</v>
      </c>
      <c r="E15" s="480" t="s">
        <v>2008</v>
      </c>
      <c r="F15" s="480" t="str">
        <f t="array" ref="F15">IFERROR(INDEX($C$4:$C$16, MATCH(0, COUNTIF($F$3:F14, $C$4:$C$16&amp;"") + IF($C$4:$C$16="",1,0), 0)), "")</f>
        <v>Malaria I-10(M): Annual parasite incidence: Confirmed malaria cases (microscopy or RDT): rate per 1000 persons per year (Elimination settings)</v>
      </c>
      <c r="G15" s="480" t="s">
        <v>2333</v>
      </c>
    </row>
    <row r="17" spans="2:7" x14ac:dyDescent="0.25">
      <c r="B17" s="2" t="s">
        <v>121</v>
      </c>
    </row>
    <row r="18" spans="2:7" x14ac:dyDescent="0.25">
      <c r="B18" s="480" t="s">
        <v>117</v>
      </c>
      <c r="C18" s="480" t="s">
        <v>57</v>
      </c>
      <c r="D18" s="480" t="s">
        <v>59</v>
      </c>
      <c r="E18" s="480" t="s">
        <v>119</v>
      </c>
      <c r="F18" s="480" t="s">
        <v>186</v>
      </c>
      <c r="G18" s="480" t="s">
        <v>62</v>
      </c>
    </row>
    <row r="19" spans="2:7" hidden="1" x14ac:dyDescent="0.25">
      <c r="B19" s="480" t="s">
        <v>116</v>
      </c>
      <c r="C19" s="483" t="s">
        <v>67</v>
      </c>
      <c r="D19" s="481" t="s">
        <v>58</v>
      </c>
      <c r="E19" s="480" t="s">
        <v>118</v>
      </c>
      <c r="F19" s="480" t="str">
        <f t="array" ref="F19">IFERROR(INDEX($C$19:$C$33, MATCH(0, COUNTIF($F$18:F18, $C$19:$C$33&amp;"") + IF($C$19:$C$33="",1,0), 0)), "")</f>
        <v>--Select--</v>
      </c>
      <c r="G19" s="480" t="s">
        <v>61</v>
      </c>
    </row>
    <row r="20" spans="2:7" s="11" customFormat="1" x14ac:dyDescent="0.25">
      <c r="B20" s="480" t="s">
        <v>2334</v>
      </c>
      <c r="C20" s="483" t="s">
        <v>2335</v>
      </c>
      <c r="D20" s="481"/>
      <c r="E20" s="480" t="s">
        <v>2008</v>
      </c>
      <c r="F20" s="480" t="str">
        <f t="array" ref="F20">IFERROR(INDEX($C$19:$C$33, MATCH(0, COUNTIF($F$18:F19, $C$19:$C$33&amp;"") + IF($C$19:$C$33="",1,0), 0)), "")</f>
        <v>HSS O-3: Ratio of household out-of-pocket payments for health to total expenditure on health</v>
      </c>
      <c r="G20" s="480" t="s">
        <v>2336</v>
      </c>
    </row>
    <row r="21" spans="2:7" s="11" customFormat="1" x14ac:dyDescent="0.25">
      <c r="B21" s="480" t="s">
        <v>2148</v>
      </c>
      <c r="C21" s="483" t="s">
        <v>2149</v>
      </c>
      <c r="D21" s="481" t="s">
        <v>2038</v>
      </c>
      <c r="E21" s="480" t="s">
        <v>2008</v>
      </c>
      <c r="F21" s="480" t="str">
        <f t="array" ref="F21">IFERROR(INDEX($C$19:$C$33, MATCH(0, COUNTIF($F$18:F20, $C$19:$C$33&amp;"") + IF($C$19:$C$33="",1,0), 0)), "")</f>
        <v>Malaria O-1a: Proportion of population that slept under an insecticide-treated net the previous night</v>
      </c>
      <c r="G21" s="480" t="s">
        <v>2337</v>
      </c>
    </row>
    <row r="22" spans="2:7" s="11" customFormat="1" x14ac:dyDescent="0.25">
      <c r="B22" s="480" t="s">
        <v>712</v>
      </c>
      <c r="C22" s="483" t="s">
        <v>2338</v>
      </c>
      <c r="D22" s="481"/>
      <c r="E22" s="480" t="s">
        <v>2008</v>
      </c>
      <c r="F22" s="480" t="str">
        <f t="array" ref="F22">IFERROR(INDEX($C$19:$C$33, MATCH(0, COUNTIF($F$18:F21, $C$19:$C$33&amp;"") + IF($C$19:$C$33="",1,0), 0)), "")</f>
        <v>Malaria O-1b: Proportion of children under five years old who slept under an insecticide-treated net the previous night</v>
      </c>
      <c r="G22" s="480" t="s">
        <v>711</v>
      </c>
    </row>
    <row r="23" spans="2:7" s="11" customFormat="1" x14ac:dyDescent="0.25">
      <c r="B23" s="480" t="s">
        <v>715</v>
      </c>
      <c r="C23" s="483" t="s">
        <v>2339</v>
      </c>
      <c r="D23" s="481"/>
      <c r="E23" s="480" t="s">
        <v>2008</v>
      </c>
      <c r="F23" s="480" t="str">
        <f t="array" ref="F23">IFERROR(INDEX($C$19:$C$33, MATCH(0, COUNTIF($F$18:F22, $C$19:$C$33&amp;"") + IF($C$19:$C$33="",1,0), 0)), "")</f>
        <v>Malaria O-1c: Proportion of pregnant women who slept under an insecticide-treated net the previous night</v>
      </c>
      <c r="G23" s="480" t="s">
        <v>714</v>
      </c>
    </row>
    <row r="24" spans="2:7" s="11" customFormat="1" x14ac:dyDescent="0.25">
      <c r="B24" s="480" t="s">
        <v>2340</v>
      </c>
      <c r="C24" s="483" t="s">
        <v>2341</v>
      </c>
      <c r="D24" s="481"/>
      <c r="E24" s="480" t="s">
        <v>2008</v>
      </c>
      <c r="F24" s="480" t="str">
        <f t="array" ref="F24">IFERROR(INDEX($C$19:$C$33, MATCH(0, COUNTIF($F$18:F23, $C$19:$C$33&amp;"") + IF($C$19:$C$33="",1,0), 0)), "")</f>
        <v>Malaria O-2: Proportion of population with access to an ITN within their household</v>
      </c>
      <c r="G24" s="480" t="s">
        <v>2342</v>
      </c>
    </row>
    <row r="25" spans="2:7" s="11" customFormat="1" x14ac:dyDescent="0.25">
      <c r="B25" s="480" t="s">
        <v>718</v>
      </c>
      <c r="C25" s="483" t="s">
        <v>2152</v>
      </c>
      <c r="D25" s="481" t="s">
        <v>2038</v>
      </c>
      <c r="E25" s="480" t="s">
        <v>2008</v>
      </c>
      <c r="F25" s="480" t="str">
        <f t="array" ref="F25">IFERROR(INDEX($C$19:$C$33, MATCH(0, COUNTIF($F$18:F24, $C$19:$C$33&amp;"") + IF($C$19:$C$33="",1,0), 0)), "")</f>
        <v>Malaria O-3: Proportion of population using an insecticide-treated net among those with access to an insecticide-treated net</v>
      </c>
      <c r="G25" s="480" t="s">
        <v>717</v>
      </c>
    </row>
    <row r="26" spans="2:7" s="11" customFormat="1" x14ac:dyDescent="0.25">
      <c r="B26" s="480" t="s">
        <v>2343</v>
      </c>
      <c r="C26" s="483" t="s">
        <v>2344</v>
      </c>
      <c r="D26" s="481"/>
      <c r="E26" s="480" t="s">
        <v>2008</v>
      </c>
      <c r="F26" s="480" t="str">
        <f t="array" ref="F26">IFERROR(INDEX($C$19:$C$33, MATCH(0, COUNTIF($F$18:F25, $C$19:$C$33&amp;"") + IF($C$19:$C$33="",1,0), 0)), "")</f>
        <v>Malaria O-4: Proportion of households with at least one insecticide-treated net for every two people and/or sprayed by IRS within the last 12 months</v>
      </c>
      <c r="G26" s="480" t="s">
        <v>2345</v>
      </c>
    </row>
    <row r="27" spans="2:7" s="11" customFormat="1" x14ac:dyDescent="0.25">
      <c r="B27" s="480" t="s">
        <v>709</v>
      </c>
      <c r="C27" s="483" t="s">
        <v>2346</v>
      </c>
      <c r="D27" s="481"/>
      <c r="E27" s="480" t="s">
        <v>2008</v>
      </c>
      <c r="F27" s="480" t="str">
        <f t="array" ref="F27">IFERROR(INDEX($C$19:$C$33, MATCH(0, COUNTIF($F$18:F26, $C$19:$C$33&amp;"") + IF($C$19:$C$33="",1,0), 0)), "")</f>
        <v>Malaria O-6: Proportion of households with at least one insecticide-treated net for every two people</v>
      </c>
      <c r="G27" s="480" t="s">
        <v>708</v>
      </c>
    </row>
    <row r="28" spans="2:7" s="11" customFormat="1" x14ac:dyDescent="0.25">
      <c r="B28" s="480" t="s">
        <v>724</v>
      </c>
      <c r="C28" s="483" t="s">
        <v>2347</v>
      </c>
      <c r="D28" s="481"/>
      <c r="E28" s="480" t="s">
        <v>2008</v>
      </c>
      <c r="F28" s="480" t="str">
        <f t="array" ref="F28">IFERROR(INDEX($C$19:$C$33, MATCH(0, COUNTIF($F$18:F27, $C$19:$C$33&amp;"") + IF($C$19:$C$33="",1,0), 0)), "")</f>
        <v>HSS O-1: Percentage of women attending antenatal care</v>
      </c>
      <c r="G28" s="480" t="s">
        <v>723</v>
      </c>
    </row>
    <row r="29" spans="2:7" s="11" customFormat="1" x14ac:dyDescent="0.25">
      <c r="B29" s="480" t="s">
        <v>727</v>
      </c>
      <c r="C29" s="483" t="s">
        <v>2348</v>
      </c>
      <c r="D29" s="481"/>
      <c r="E29" s="480" t="s">
        <v>2008</v>
      </c>
      <c r="F29" s="480" t="str">
        <f t="array" ref="F29">IFERROR(INDEX($C$19:$C$33, MATCH(0, COUNTIF($F$18:F28, $C$19:$C$33&amp;"") + IF($C$19:$C$33="",1,0), 0)), "")</f>
        <v>HSS O-2: Percentage of births attended by skilled health professional</v>
      </c>
      <c r="G29" s="480" t="s">
        <v>726</v>
      </c>
    </row>
    <row r="30" spans="2:7" s="11" customFormat="1" x14ac:dyDescent="0.25">
      <c r="B30" s="480" t="s">
        <v>2349</v>
      </c>
      <c r="C30" s="483" t="s">
        <v>2350</v>
      </c>
      <c r="D30" s="481"/>
      <c r="E30" s="480" t="s">
        <v>2008</v>
      </c>
      <c r="F30" s="480" t="str">
        <f t="array" ref="F30">IFERROR(INDEX($C$19:$C$33, MATCH(0, COUNTIF($F$18:F29, $C$19:$C$33&amp;"") + IF($C$19:$C$33="",1,0), 0)), "")</f>
        <v>Malaria O-7(M): Percentage of existing ITNs used the previous night</v>
      </c>
      <c r="G30" s="480" t="s">
        <v>2351</v>
      </c>
    </row>
    <row r="31" spans="2:7" s="11" customFormat="1" x14ac:dyDescent="0.25">
      <c r="B31" s="480" t="s">
        <v>721</v>
      </c>
      <c r="C31" s="483" t="s">
        <v>2352</v>
      </c>
      <c r="D31" s="481"/>
      <c r="E31" s="480" t="s">
        <v>2008</v>
      </c>
      <c r="F31" s="480" t="str">
        <f t="array" ref="F31">IFERROR(INDEX($C$19:$C$33, MATCH(0, COUNTIF($F$18:F30, $C$19:$C$33&amp;"") + IF($C$19:$C$33="",1,0), 0)), "")</f>
        <v>Malaria O-8: Proportion of households sprayed by IRS within the last 12 months</v>
      </c>
      <c r="G31" s="480" t="s">
        <v>720</v>
      </c>
    </row>
    <row r="32" spans="2:7" s="11" customFormat="1" x14ac:dyDescent="0.25">
      <c r="B32" s="480" t="s">
        <v>2169</v>
      </c>
      <c r="C32" s="483" t="s">
        <v>2170</v>
      </c>
      <c r="D32" s="481" t="s">
        <v>2171</v>
      </c>
      <c r="E32" s="480" t="s">
        <v>2008</v>
      </c>
      <c r="F32" s="480" t="str">
        <f t="array" ref="F32">IFERROR(INDEX($C$19:$C$33, MATCH(0, COUNTIF($F$18:F31, $C$19:$C$33&amp;"") + IF($C$19:$C$33="",1,0), 0)), "")</f>
        <v>Malaria O-9(M): Annual blood examination rate: per 100 population per year (Elimination settings)</v>
      </c>
      <c r="G32" s="480" t="s">
        <v>2353</v>
      </c>
    </row>
    <row r="34" spans="1:7" x14ac:dyDescent="0.25">
      <c r="B34" s="2" t="s">
        <v>172</v>
      </c>
    </row>
    <row r="35" spans="1:7" x14ac:dyDescent="0.25">
      <c r="A35" s="487" t="s">
        <v>1</v>
      </c>
      <c r="B35" s="488" t="s">
        <v>140</v>
      </c>
      <c r="C35" s="488" t="s">
        <v>57</v>
      </c>
      <c r="D35" s="488" t="s">
        <v>59</v>
      </c>
      <c r="E35" s="488" t="s">
        <v>136</v>
      </c>
      <c r="F35" s="488" t="s">
        <v>137</v>
      </c>
      <c r="G35" s="488" t="s">
        <v>62</v>
      </c>
    </row>
    <row r="36" spans="1:7" hidden="1" x14ac:dyDescent="0.25">
      <c r="A36" s="488" t="s">
        <v>135</v>
      </c>
      <c r="B36" s="489" t="s">
        <v>105</v>
      </c>
      <c r="C36" s="490" t="s">
        <v>67</v>
      </c>
      <c r="D36" s="489" t="s">
        <v>58</v>
      </c>
      <c r="E36" s="488"/>
      <c r="F36" s="488"/>
      <c r="G36" s="488" t="s">
        <v>61</v>
      </c>
    </row>
    <row r="37" spans="1:7" s="11" customFormat="1" x14ac:dyDescent="0.25">
      <c r="A37" s="488" t="s">
        <v>538</v>
      </c>
      <c r="B37" s="489" t="s">
        <v>739</v>
      </c>
      <c r="C37" s="490" t="s">
        <v>2388</v>
      </c>
      <c r="D37" s="489"/>
      <c r="E37" s="488"/>
      <c r="F37" s="488"/>
      <c r="G37" s="488" t="s">
        <v>738</v>
      </c>
    </row>
    <row r="38" spans="1:7" s="11" customFormat="1" x14ac:dyDescent="0.25">
      <c r="A38" s="488" t="s">
        <v>538</v>
      </c>
      <c r="B38" s="489" t="s">
        <v>742</v>
      </c>
      <c r="C38" s="490" t="s">
        <v>2193</v>
      </c>
      <c r="D38" s="489" t="s">
        <v>2194</v>
      </c>
      <c r="E38" s="488"/>
      <c r="F38" s="488"/>
      <c r="G38" s="488" t="s">
        <v>741</v>
      </c>
    </row>
    <row r="39" spans="1:7" s="11" customFormat="1" x14ac:dyDescent="0.25">
      <c r="A39" s="488" t="s">
        <v>538</v>
      </c>
      <c r="B39" s="489" t="s">
        <v>2389</v>
      </c>
      <c r="C39" s="490" t="s">
        <v>2390</v>
      </c>
      <c r="D39" s="489"/>
      <c r="E39" s="488"/>
      <c r="F39" s="488"/>
      <c r="G39" s="488" t="s">
        <v>2391</v>
      </c>
    </row>
    <row r="40" spans="1:7" s="11" customFormat="1" x14ac:dyDescent="0.25">
      <c r="A40" s="488" t="s">
        <v>538</v>
      </c>
      <c r="B40" s="489" t="s">
        <v>745</v>
      </c>
      <c r="C40" s="490" t="s">
        <v>2392</v>
      </c>
      <c r="D40" s="489"/>
      <c r="E40" s="488"/>
      <c r="F40" s="488"/>
      <c r="G40" s="488" t="s">
        <v>744</v>
      </c>
    </row>
    <row r="41" spans="1:7" s="11" customFormat="1" x14ac:dyDescent="0.25">
      <c r="A41" s="488" t="s">
        <v>541</v>
      </c>
      <c r="B41" s="489" t="s">
        <v>749</v>
      </c>
      <c r="C41" s="490" t="s">
        <v>2205</v>
      </c>
      <c r="D41" s="489" t="s">
        <v>2393</v>
      </c>
      <c r="E41" s="488"/>
      <c r="F41" s="488"/>
      <c r="G41" s="488" t="s">
        <v>748</v>
      </c>
    </row>
    <row r="42" spans="1:7" s="11" customFormat="1" x14ac:dyDescent="0.25">
      <c r="A42" s="488" t="s">
        <v>541</v>
      </c>
      <c r="B42" s="489" t="s">
        <v>755</v>
      </c>
      <c r="C42" s="490" t="s">
        <v>2210</v>
      </c>
      <c r="D42" s="489" t="s">
        <v>2394</v>
      </c>
      <c r="E42" s="488"/>
      <c r="F42" s="488"/>
      <c r="G42" s="488" t="s">
        <v>754</v>
      </c>
    </row>
    <row r="43" spans="1:7" s="11" customFormat="1" x14ac:dyDescent="0.25">
      <c r="A43" s="488" t="s">
        <v>541</v>
      </c>
      <c r="B43" s="489" t="s">
        <v>2215</v>
      </c>
      <c r="C43" s="490" t="s">
        <v>2216</v>
      </c>
      <c r="D43" s="489" t="s">
        <v>2394</v>
      </c>
      <c r="E43" s="488"/>
      <c r="F43" s="488"/>
      <c r="G43" s="488" t="s">
        <v>2395</v>
      </c>
    </row>
    <row r="44" spans="1:7" s="11" customFormat="1" x14ac:dyDescent="0.25">
      <c r="A44" s="488" t="s">
        <v>541</v>
      </c>
      <c r="B44" s="489" t="s">
        <v>752</v>
      </c>
      <c r="C44" s="490" t="s">
        <v>2221</v>
      </c>
      <c r="D44" s="489" t="s">
        <v>2011</v>
      </c>
      <c r="E44" s="488"/>
      <c r="F44" s="488"/>
      <c r="G44" s="488" t="s">
        <v>751</v>
      </c>
    </row>
    <row r="45" spans="1:7" s="11" customFormat="1" x14ac:dyDescent="0.25">
      <c r="A45" s="488" t="s">
        <v>541</v>
      </c>
      <c r="B45" s="489" t="s">
        <v>758</v>
      </c>
      <c r="C45" s="490" t="s">
        <v>2224</v>
      </c>
      <c r="D45" s="489" t="s">
        <v>2011</v>
      </c>
      <c r="E45" s="488"/>
      <c r="F45" s="488"/>
      <c r="G45" s="488" t="s">
        <v>757</v>
      </c>
    </row>
    <row r="46" spans="1:7" s="11" customFormat="1" x14ac:dyDescent="0.25">
      <c r="A46" s="488" t="s">
        <v>541</v>
      </c>
      <c r="B46" s="489" t="s">
        <v>2227</v>
      </c>
      <c r="C46" s="490" t="s">
        <v>2228</v>
      </c>
      <c r="D46" s="489" t="s">
        <v>2011</v>
      </c>
      <c r="E46" s="488"/>
      <c r="F46" s="488"/>
      <c r="G46" s="488" t="s">
        <v>2396</v>
      </c>
    </row>
    <row r="47" spans="1:7" s="11" customFormat="1" x14ac:dyDescent="0.25">
      <c r="A47" s="488" t="s">
        <v>541</v>
      </c>
      <c r="B47" s="489" t="s">
        <v>2231</v>
      </c>
      <c r="C47" s="490" t="s">
        <v>2232</v>
      </c>
      <c r="D47" s="489" t="s">
        <v>2011</v>
      </c>
      <c r="E47" s="488"/>
      <c r="F47" s="488"/>
      <c r="G47" s="488" t="s">
        <v>2397</v>
      </c>
    </row>
    <row r="48" spans="1:7" s="11" customFormat="1" x14ac:dyDescent="0.25">
      <c r="A48" s="488" t="s">
        <v>541</v>
      </c>
      <c r="B48" s="489" t="s">
        <v>2235</v>
      </c>
      <c r="C48" s="490" t="s">
        <v>2236</v>
      </c>
      <c r="D48" s="489" t="s">
        <v>2011</v>
      </c>
      <c r="E48" s="488"/>
      <c r="F48" s="488"/>
      <c r="G48" s="488" t="s">
        <v>2398</v>
      </c>
    </row>
    <row r="49" spans="1:7" s="11" customFormat="1" x14ac:dyDescent="0.25">
      <c r="A49" s="488" t="s">
        <v>541</v>
      </c>
      <c r="B49" s="489" t="s">
        <v>2239</v>
      </c>
      <c r="C49" s="490" t="s">
        <v>2240</v>
      </c>
      <c r="D49" s="489" t="s">
        <v>2011</v>
      </c>
      <c r="E49" s="488"/>
      <c r="F49" s="488"/>
      <c r="G49" s="488" t="s">
        <v>2399</v>
      </c>
    </row>
    <row r="50" spans="1:7" s="11" customFormat="1" x14ac:dyDescent="0.25">
      <c r="A50" s="488" t="s">
        <v>541</v>
      </c>
      <c r="B50" s="489" t="s">
        <v>2400</v>
      </c>
      <c r="C50" s="490" t="s">
        <v>2401</v>
      </c>
      <c r="D50" s="489"/>
      <c r="E50" s="488"/>
      <c r="F50" s="488"/>
      <c r="G50" s="488" t="s">
        <v>2402</v>
      </c>
    </row>
    <row r="51" spans="1:7" s="11" customFormat="1" x14ac:dyDescent="0.25">
      <c r="A51" s="488" t="s">
        <v>541</v>
      </c>
      <c r="B51" s="489" t="s">
        <v>2403</v>
      </c>
      <c r="C51" s="490" t="s">
        <v>2404</v>
      </c>
      <c r="D51" s="489"/>
      <c r="E51" s="488"/>
      <c r="F51" s="488"/>
      <c r="G51" s="488" t="s">
        <v>2405</v>
      </c>
    </row>
    <row r="52" spans="1:7" s="11" customFormat="1" x14ac:dyDescent="0.25">
      <c r="A52" s="488" t="s">
        <v>541</v>
      </c>
      <c r="B52" s="489" t="s">
        <v>2406</v>
      </c>
      <c r="C52" s="490" t="s">
        <v>2407</v>
      </c>
      <c r="D52" s="489"/>
      <c r="E52" s="488"/>
      <c r="F52" s="488"/>
      <c r="G52" s="488" t="s">
        <v>2408</v>
      </c>
    </row>
    <row r="53" spans="1:7" s="11" customFormat="1" x14ac:dyDescent="0.25">
      <c r="A53" s="488" t="s">
        <v>544</v>
      </c>
      <c r="B53" s="489" t="s">
        <v>761</v>
      </c>
      <c r="C53" s="490" t="s">
        <v>2409</v>
      </c>
      <c r="D53" s="489"/>
      <c r="E53" s="488"/>
      <c r="F53" s="488"/>
      <c r="G53" s="488" t="s">
        <v>760</v>
      </c>
    </row>
    <row r="54" spans="1:7" s="11" customFormat="1" x14ac:dyDescent="0.25">
      <c r="A54" s="488" t="s">
        <v>544</v>
      </c>
      <c r="B54" s="489" t="s">
        <v>764</v>
      </c>
      <c r="C54" s="490" t="s">
        <v>2313</v>
      </c>
      <c r="D54" s="489" t="s">
        <v>2038</v>
      </c>
      <c r="E54" s="488"/>
      <c r="F54" s="488"/>
      <c r="G54" s="488" t="s">
        <v>763</v>
      </c>
    </row>
    <row r="55" spans="1:7" s="11" customFormat="1" x14ac:dyDescent="0.25">
      <c r="A55" s="488" t="s">
        <v>2375</v>
      </c>
      <c r="B55" s="489" t="s">
        <v>2410</v>
      </c>
      <c r="C55" s="490" t="s">
        <v>2411</v>
      </c>
      <c r="D55" s="489"/>
      <c r="E55" s="488"/>
      <c r="F55" s="488"/>
      <c r="G55" s="488" t="s">
        <v>2412</v>
      </c>
    </row>
    <row r="56" spans="1:7" s="11" customFormat="1" x14ac:dyDescent="0.25">
      <c r="A56" s="488" t="s">
        <v>2375</v>
      </c>
      <c r="B56" s="489" t="s">
        <v>2413</v>
      </c>
      <c r="C56" s="490" t="s">
        <v>2414</v>
      </c>
      <c r="D56" s="489"/>
      <c r="E56" s="488"/>
      <c r="F56" s="488"/>
      <c r="G56" s="488" t="s">
        <v>2415</v>
      </c>
    </row>
    <row r="57" spans="1:7" s="11" customFormat="1" x14ac:dyDescent="0.25">
      <c r="A57" s="488" t="s">
        <v>2371</v>
      </c>
      <c r="B57" s="489" t="s">
        <v>2416</v>
      </c>
      <c r="C57" s="490" t="s">
        <v>2417</v>
      </c>
      <c r="D57" s="489"/>
      <c r="E57" s="488"/>
      <c r="F57" s="488"/>
      <c r="G57" s="488" t="s">
        <v>2418</v>
      </c>
    </row>
    <row r="58" spans="1:7" s="11" customFormat="1" x14ac:dyDescent="0.25">
      <c r="A58" s="488" t="s">
        <v>2371</v>
      </c>
      <c r="B58" s="489" t="s">
        <v>2419</v>
      </c>
      <c r="C58" s="490" t="s">
        <v>2420</v>
      </c>
      <c r="D58" s="489"/>
      <c r="E58" s="488"/>
      <c r="F58" s="488"/>
      <c r="G58" s="488" t="s">
        <v>2421</v>
      </c>
    </row>
    <row r="59" spans="1:7" s="11" customFormat="1" x14ac:dyDescent="0.25">
      <c r="A59" s="488" t="s">
        <v>2371</v>
      </c>
      <c r="B59" s="489" t="s">
        <v>2422</v>
      </c>
      <c r="C59" s="490" t="s">
        <v>2423</v>
      </c>
      <c r="D59" s="489"/>
      <c r="E59" s="488"/>
      <c r="F59" s="488"/>
      <c r="G59" s="488" t="s">
        <v>2424</v>
      </c>
    </row>
    <row r="60" spans="1:7" s="11" customFormat="1" x14ac:dyDescent="0.25">
      <c r="A60" s="488" t="s">
        <v>2371</v>
      </c>
      <c r="B60" s="489" t="s">
        <v>2425</v>
      </c>
      <c r="C60" s="490" t="s">
        <v>2426</v>
      </c>
      <c r="D60" s="489"/>
      <c r="E60" s="488"/>
      <c r="F60" s="488"/>
      <c r="G60" s="488" t="s">
        <v>2427</v>
      </c>
    </row>
    <row r="61" spans="1:7" s="11" customFormat="1" x14ac:dyDescent="0.25">
      <c r="A61" s="488" t="s">
        <v>2371</v>
      </c>
      <c r="B61" s="489" t="s">
        <v>2428</v>
      </c>
      <c r="C61" s="490" t="s">
        <v>2429</v>
      </c>
      <c r="D61" s="489"/>
      <c r="E61" s="488"/>
      <c r="F61" s="488"/>
      <c r="G61" s="488" t="s">
        <v>2430</v>
      </c>
    </row>
    <row r="62" spans="1:7" s="11" customFormat="1" x14ac:dyDescent="0.25">
      <c r="A62" s="488" t="s">
        <v>553</v>
      </c>
      <c r="B62" s="489" t="s">
        <v>767</v>
      </c>
      <c r="C62" s="490" t="s">
        <v>2431</v>
      </c>
      <c r="D62" s="489"/>
      <c r="E62" s="488"/>
      <c r="F62" s="488"/>
      <c r="G62" s="488" t="s">
        <v>766</v>
      </c>
    </row>
    <row r="63" spans="1:7" s="11" customFormat="1" x14ac:dyDescent="0.25">
      <c r="A63" s="488" t="s">
        <v>553</v>
      </c>
      <c r="B63" s="489" t="s">
        <v>2432</v>
      </c>
      <c r="C63" s="490" t="s">
        <v>2433</v>
      </c>
      <c r="D63" s="489"/>
      <c r="E63" s="488"/>
      <c r="F63" s="488"/>
      <c r="G63" s="488" t="s">
        <v>2434</v>
      </c>
    </row>
    <row r="64" spans="1:7" s="11" customFormat="1" x14ac:dyDescent="0.25">
      <c r="A64" s="488" t="s">
        <v>547</v>
      </c>
      <c r="B64" s="489" t="s">
        <v>2435</v>
      </c>
      <c r="C64" s="490" t="s">
        <v>2436</v>
      </c>
      <c r="D64" s="489"/>
      <c r="E64" s="488"/>
      <c r="F64" s="488"/>
      <c r="G64" s="488" t="s">
        <v>2437</v>
      </c>
    </row>
    <row r="65" spans="1:8" s="11" customFormat="1" x14ac:dyDescent="0.25">
      <c r="A65" s="488" t="s">
        <v>556</v>
      </c>
      <c r="B65" s="489" t="s">
        <v>772</v>
      </c>
      <c r="C65" s="490" t="s">
        <v>2438</v>
      </c>
      <c r="D65" s="489"/>
      <c r="E65" s="488"/>
      <c r="F65" s="488"/>
      <c r="G65" s="488" t="s">
        <v>771</v>
      </c>
    </row>
    <row r="66" spans="1:8" s="11" customFormat="1" x14ac:dyDescent="0.25">
      <c r="A66" s="488" t="s">
        <v>556</v>
      </c>
      <c r="B66" s="489" t="s">
        <v>2439</v>
      </c>
      <c r="C66" s="490" t="s">
        <v>2440</v>
      </c>
      <c r="D66" s="489"/>
      <c r="E66" s="488"/>
      <c r="F66" s="488"/>
      <c r="G66" s="488" t="s">
        <v>2441</v>
      </c>
    </row>
    <row r="67" spans="1:8" s="11" customFormat="1" x14ac:dyDescent="0.25">
      <c r="A67" s="488" t="s">
        <v>556</v>
      </c>
      <c r="B67" s="489" t="s">
        <v>2442</v>
      </c>
      <c r="C67" s="490" t="s">
        <v>2443</v>
      </c>
      <c r="D67" s="489"/>
      <c r="E67" s="488"/>
      <c r="F67" s="488"/>
      <c r="G67" s="488" t="s">
        <v>2444</v>
      </c>
    </row>
    <row r="69" spans="1:8" x14ac:dyDescent="0.25">
      <c r="B69" s="2" t="s">
        <v>134</v>
      </c>
    </row>
    <row r="70" spans="1:8" x14ac:dyDescent="0.25">
      <c r="B70" s="11" t="s">
        <v>57</v>
      </c>
      <c r="C70" s="480" t="s">
        <v>76</v>
      </c>
      <c r="D70" s="480" t="s">
        <v>271</v>
      </c>
      <c r="E70" s="480" t="s">
        <v>119</v>
      </c>
      <c r="F70" s="480" t="s">
        <v>272</v>
      </c>
      <c r="G70" s="480" t="s">
        <v>62</v>
      </c>
      <c r="H70" s="480" t="s">
        <v>150</v>
      </c>
    </row>
    <row r="71" spans="1:8" hidden="1" x14ac:dyDescent="0.25">
      <c r="B71" s="1" t="str">
        <f t="array" ref="B71">IFERROR(INDEX($C$71:$C$84, MATCH(0, COUNTIF($B$70:B70, $C$71:$C$84&amp;"") + IF($C$71:$C$84="",1,0), 0)), "")</f>
        <v>--Select--</v>
      </c>
      <c r="C71" s="483" t="s">
        <v>67</v>
      </c>
      <c r="D71" s="480" t="s">
        <v>122</v>
      </c>
      <c r="E71" s="480" t="s">
        <v>118</v>
      </c>
      <c r="F71" s="480" t="str">
        <f>C71</f>
        <v>--Select--</v>
      </c>
      <c r="G71" s="480" t="s">
        <v>61</v>
      </c>
      <c r="H71" s="485" t="s">
        <v>149</v>
      </c>
    </row>
    <row r="72" spans="1:8" s="11" customFormat="1" x14ac:dyDescent="0.25">
      <c r="B72" s="7" t="str">
        <f t="array" ref="B72">IFERROR(INDEX($C$71:$C$84, MATCH(0, COUNTIF($B$70:B71, $C$71:$C$84&amp;"") + IF($C$71:$C$84="",1,0), 0)), "")</f>
        <v>Case management</v>
      </c>
      <c r="C72" s="483" t="s">
        <v>2354</v>
      </c>
      <c r="D72" s="480" t="s">
        <v>541</v>
      </c>
      <c r="E72" s="480" t="s">
        <v>2008</v>
      </c>
      <c r="F72" s="480" t="str">
        <f t="shared" ref="F72:F83" si="0">C72</f>
        <v>Case management</v>
      </c>
      <c r="G72" s="480" t="s">
        <v>2355</v>
      </c>
      <c r="H72" s="486" t="s">
        <v>543</v>
      </c>
    </row>
    <row r="73" spans="1:8" s="11" customFormat="1" x14ac:dyDescent="0.25">
      <c r="B73" s="7" t="str">
        <f t="array" ref="B73">IFERROR(INDEX($C$71:$C$84, MATCH(0, COUNTIF($B$70:B72, $C$71:$C$84&amp;"") + IF($C$71:$C$84="",1,0), 0)), "")</f>
        <v>Payment for results</v>
      </c>
      <c r="C73" s="483" t="s">
        <v>2356</v>
      </c>
      <c r="D73" s="480" t="s">
        <v>2357</v>
      </c>
      <c r="E73" s="480" t="s">
        <v>2008</v>
      </c>
      <c r="F73" s="480" t="str">
        <f t="shared" si="0"/>
        <v>Payment for results</v>
      </c>
      <c r="G73" s="480" t="s">
        <v>2358</v>
      </c>
      <c r="H73" s="486" t="s">
        <v>2359</v>
      </c>
    </row>
    <row r="74" spans="1:8" s="11" customFormat="1" x14ac:dyDescent="0.25">
      <c r="B74" s="7" t="str">
        <f t="array" ref="B74">IFERROR(INDEX($C$71:$C$84, MATCH(0, COUNTIF($B$70:B73, $C$71:$C$84&amp;"") + IF($C$71:$C$84="",1,0), 0)), "")</f>
        <v>Program management</v>
      </c>
      <c r="C74" s="483" t="s">
        <v>2360</v>
      </c>
      <c r="D74" s="480" t="s">
        <v>2361</v>
      </c>
      <c r="E74" s="480" t="s">
        <v>2008</v>
      </c>
      <c r="F74" s="480" t="str">
        <f t="shared" si="0"/>
        <v>Program management</v>
      </c>
      <c r="G74" s="480" t="s">
        <v>2362</v>
      </c>
      <c r="H74" s="486" t="s">
        <v>2363</v>
      </c>
    </row>
    <row r="75" spans="1:8" s="11" customFormat="1" x14ac:dyDescent="0.25">
      <c r="B75" s="7" t="str">
        <f t="array" ref="B75">IFERROR(INDEX($C$71:$C$84, MATCH(0, COUNTIF($B$70:B74, $C$71:$C$84&amp;"") + IF($C$71:$C$84="",1,0), 0)), "")</f>
        <v>RSSH: Community responses and systems</v>
      </c>
      <c r="C75" s="483" t="s">
        <v>2364</v>
      </c>
      <c r="D75" s="480" t="s">
        <v>550</v>
      </c>
      <c r="E75" s="480" t="s">
        <v>2008</v>
      </c>
      <c r="F75" s="480" t="str">
        <f t="shared" si="0"/>
        <v>RSSH: Community responses and systems</v>
      </c>
      <c r="G75" s="480" t="s">
        <v>2365</v>
      </c>
      <c r="H75" s="486" t="s">
        <v>552</v>
      </c>
    </row>
    <row r="76" spans="1:8" s="11" customFormat="1" x14ac:dyDescent="0.25">
      <c r="B76" s="7" t="str">
        <f t="array" ref="B76">IFERROR(INDEX($C$71:$C$84, MATCH(0, COUNTIF($B$70:B75, $C$71:$C$84&amp;"") + IF($C$71:$C$84="",1,0), 0)), "")</f>
        <v>RSSH: Financial management systems</v>
      </c>
      <c r="C76" s="483" t="s">
        <v>2366</v>
      </c>
      <c r="D76" s="480" t="s">
        <v>547</v>
      </c>
      <c r="E76" s="480" t="s">
        <v>2008</v>
      </c>
      <c r="F76" s="480" t="str">
        <f t="shared" si="0"/>
        <v>RSSH: Financial management systems</v>
      </c>
      <c r="G76" s="480" t="s">
        <v>2367</v>
      </c>
      <c r="H76" s="486" t="s">
        <v>549</v>
      </c>
    </row>
    <row r="77" spans="1:8" s="11" customFormat="1" x14ac:dyDescent="0.25">
      <c r="B77" s="7" t="str">
        <f t="array" ref="B77">IFERROR(INDEX($C$71:$C$84, MATCH(0, COUNTIF($B$70:B76, $C$71:$C$84&amp;"") + IF($C$71:$C$84="",1,0), 0)), "")</f>
        <v>RSSH: Health management information systems and M&amp;E</v>
      </c>
      <c r="C77" s="483" t="s">
        <v>2368</v>
      </c>
      <c r="D77" s="480" t="s">
        <v>556</v>
      </c>
      <c r="E77" s="480" t="s">
        <v>2008</v>
      </c>
      <c r="F77" s="480" t="str">
        <f t="shared" si="0"/>
        <v>RSSH: Health management information systems and M&amp;E</v>
      </c>
      <c r="G77" s="480" t="s">
        <v>2369</v>
      </c>
      <c r="H77" s="486" t="s">
        <v>558</v>
      </c>
    </row>
    <row r="78" spans="1:8" s="11" customFormat="1" x14ac:dyDescent="0.25">
      <c r="B78" s="7" t="str">
        <f t="array" ref="B78">IFERROR(INDEX($C$71:$C$84, MATCH(0, COUNTIF($B$70:B77, $C$71:$C$84&amp;"") + IF($C$71:$C$84="",1,0), 0)), "")</f>
        <v>RSSH: Human resources for health (HRH), including community health workers</v>
      </c>
      <c r="C78" s="483" t="s">
        <v>2370</v>
      </c>
      <c r="D78" s="480" t="s">
        <v>2371</v>
      </c>
      <c r="E78" s="480" t="s">
        <v>2008</v>
      </c>
      <c r="F78" s="480" t="str">
        <f t="shared" si="0"/>
        <v>RSSH: Human resources for health (HRH), including community health workers</v>
      </c>
      <c r="G78" s="480" t="s">
        <v>2372</v>
      </c>
      <c r="H78" s="486" t="s">
        <v>2373</v>
      </c>
    </row>
    <row r="79" spans="1:8" s="11" customFormat="1" x14ac:dyDescent="0.25">
      <c r="B79" s="7" t="str">
        <f t="array" ref="B79">IFERROR(INDEX($C$71:$C$84, MATCH(0, COUNTIF($B$70:B78, $C$71:$C$84&amp;"") + IF($C$71:$C$84="",1,0), 0)), "")</f>
        <v>RSSH: Integrated service delivery and quality improvement</v>
      </c>
      <c r="C79" s="483" t="s">
        <v>2374</v>
      </c>
      <c r="D79" s="480" t="s">
        <v>2375</v>
      </c>
      <c r="E79" s="480" t="s">
        <v>2008</v>
      </c>
      <c r="F79" s="480" t="str">
        <f t="shared" si="0"/>
        <v>RSSH: Integrated service delivery and quality improvement</v>
      </c>
      <c r="G79" s="480" t="s">
        <v>2376</v>
      </c>
      <c r="H79" s="486" t="s">
        <v>2377</v>
      </c>
    </row>
    <row r="80" spans="1:8" s="11" customFormat="1" x14ac:dyDescent="0.25">
      <c r="B80" s="7" t="str">
        <f t="array" ref="B80">IFERROR(INDEX($C$71:$C$84, MATCH(0, COUNTIF($B$70:B79, $C$71:$C$84&amp;"") + IF($C$71:$C$84="",1,0), 0)), "")</f>
        <v>RSSH: National health strategies</v>
      </c>
      <c r="C80" s="483" t="s">
        <v>2378</v>
      </c>
      <c r="D80" s="480" t="s">
        <v>2379</v>
      </c>
      <c r="E80" s="480" t="s">
        <v>2008</v>
      </c>
      <c r="F80" s="480" t="str">
        <f t="shared" si="0"/>
        <v>RSSH: National health strategies</v>
      </c>
      <c r="G80" s="480" t="s">
        <v>2380</v>
      </c>
      <c r="H80" s="486" t="s">
        <v>2381</v>
      </c>
    </row>
    <row r="81" spans="1:9" s="11" customFormat="1" x14ac:dyDescent="0.25">
      <c r="B81" s="7" t="str">
        <f t="array" ref="B81">IFERROR(INDEX($C$71:$C$84, MATCH(0, COUNTIF($B$70:B80, $C$71:$C$84&amp;"") + IF($C$71:$C$84="",1,0), 0)), "")</f>
        <v>RSSH: Procurement and supply chain management systems</v>
      </c>
      <c r="C81" s="483" t="s">
        <v>2382</v>
      </c>
      <c r="D81" s="480" t="s">
        <v>553</v>
      </c>
      <c r="E81" s="480" t="s">
        <v>2008</v>
      </c>
      <c r="F81" s="480" t="str">
        <f t="shared" si="0"/>
        <v>RSSH: Procurement and supply chain management systems</v>
      </c>
      <c r="G81" s="480" t="s">
        <v>2383</v>
      </c>
      <c r="H81" s="486" t="s">
        <v>555</v>
      </c>
    </row>
    <row r="82" spans="1:9" s="11" customFormat="1" x14ac:dyDescent="0.25">
      <c r="B82" s="7" t="str">
        <f t="array" ref="B82">IFERROR(INDEX($C$71:$C$84, MATCH(0, COUNTIF($B$70:B81, $C$71:$C$84&amp;"") + IF($C$71:$C$84="",1,0), 0)), "")</f>
        <v>Specific prevention interventions (SPI)</v>
      </c>
      <c r="C82" s="483" t="s">
        <v>2384</v>
      </c>
      <c r="D82" s="480" t="s">
        <v>544</v>
      </c>
      <c r="E82" s="480" t="s">
        <v>2008</v>
      </c>
      <c r="F82" s="480" t="str">
        <f t="shared" si="0"/>
        <v>Specific prevention interventions (SPI)</v>
      </c>
      <c r="G82" s="480" t="s">
        <v>2385</v>
      </c>
      <c r="H82" s="486" t="s">
        <v>546</v>
      </c>
    </row>
    <row r="83" spans="1:9" s="11" customFormat="1" x14ac:dyDescent="0.25">
      <c r="B83" s="7" t="str">
        <f t="array" ref="B83">IFERROR(INDEX($C$71:$C$84, MATCH(0, COUNTIF($B$70:B82, $C$71:$C$84&amp;"") + IF($C$71:$C$84="",1,0), 0)), "")</f>
        <v>Vector control</v>
      </c>
      <c r="C83" s="483" t="s">
        <v>2386</v>
      </c>
      <c r="D83" s="480" t="s">
        <v>538</v>
      </c>
      <c r="E83" s="480" t="s">
        <v>2008</v>
      </c>
      <c r="F83" s="480" t="str">
        <f t="shared" si="0"/>
        <v>Vector control</v>
      </c>
      <c r="G83" s="480" t="s">
        <v>2387</v>
      </c>
      <c r="H83" s="486" t="s">
        <v>540</v>
      </c>
    </row>
    <row r="85" spans="1:9" x14ac:dyDescent="0.25">
      <c r="A85" s="2" t="s">
        <v>75</v>
      </c>
    </row>
    <row r="86" spans="1:9" x14ac:dyDescent="0.25">
      <c r="A86" s="480" t="s">
        <v>1</v>
      </c>
      <c r="B86" s="480" t="s">
        <v>140</v>
      </c>
      <c r="C86" s="480" t="s">
        <v>88</v>
      </c>
      <c r="D86" s="480" t="s">
        <v>59</v>
      </c>
      <c r="E86" s="480" t="s">
        <v>62</v>
      </c>
      <c r="F86" s="1" t="s">
        <v>136</v>
      </c>
      <c r="G86" s="1" t="s">
        <v>137</v>
      </c>
      <c r="H86" s="7" t="s">
        <v>138</v>
      </c>
      <c r="I86" s="7" t="s">
        <v>139</v>
      </c>
    </row>
    <row r="87" spans="1:9" hidden="1" x14ac:dyDescent="0.25">
      <c r="A87" s="480" t="s">
        <v>135</v>
      </c>
      <c r="B87" s="481" t="s">
        <v>105</v>
      </c>
      <c r="C87" s="483" t="s">
        <v>67</v>
      </c>
      <c r="D87" s="481" t="s">
        <v>58</v>
      </c>
      <c r="E87" s="480" t="s">
        <v>61</v>
      </c>
      <c r="H87" s="7"/>
      <c r="I87" s="7"/>
    </row>
    <row r="88" spans="1:9" s="11" customFormat="1" x14ac:dyDescent="0.25">
      <c r="A88" s="480" t="s">
        <v>538</v>
      </c>
      <c r="B88" s="481" t="s">
        <v>2445</v>
      </c>
      <c r="C88" s="483" t="s">
        <v>2446</v>
      </c>
      <c r="D88" s="481"/>
      <c r="E88" s="480" t="s">
        <v>2447</v>
      </c>
      <c r="H88" s="7"/>
      <c r="I88" s="7"/>
    </row>
    <row r="89" spans="1:9" s="11" customFormat="1" x14ac:dyDescent="0.25">
      <c r="A89" s="480" t="s">
        <v>538</v>
      </c>
      <c r="B89" s="481" t="s">
        <v>2448</v>
      </c>
      <c r="C89" s="483" t="s">
        <v>2449</v>
      </c>
      <c r="D89" s="481"/>
      <c r="E89" s="480" t="s">
        <v>2450</v>
      </c>
      <c r="H89" s="7"/>
      <c r="I89" s="7"/>
    </row>
    <row r="90" spans="1:9" s="11" customFormat="1" x14ac:dyDescent="0.25">
      <c r="A90" s="480" t="s">
        <v>538</v>
      </c>
      <c r="B90" s="481" t="s">
        <v>2451</v>
      </c>
      <c r="C90" s="483" t="s">
        <v>2452</v>
      </c>
      <c r="D90" s="481"/>
      <c r="E90" s="480" t="s">
        <v>2453</v>
      </c>
      <c r="H90" s="7"/>
      <c r="I90" s="7"/>
    </row>
    <row r="91" spans="1:9" s="11" customFormat="1" x14ac:dyDescent="0.25">
      <c r="A91" s="480" t="s">
        <v>538</v>
      </c>
      <c r="B91" s="481" t="s">
        <v>2454</v>
      </c>
      <c r="C91" s="483" t="s">
        <v>2455</v>
      </c>
      <c r="D91" s="481"/>
      <c r="E91" s="480" t="s">
        <v>2456</v>
      </c>
      <c r="H91" s="7"/>
      <c r="I91" s="7"/>
    </row>
    <row r="92" spans="1:9" s="11" customFormat="1" x14ac:dyDescent="0.25">
      <c r="A92" s="480" t="s">
        <v>538</v>
      </c>
      <c r="B92" s="481" t="s">
        <v>2457</v>
      </c>
      <c r="C92" s="483" t="s">
        <v>2458</v>
      </c>
      <c r="D92" s="481"/>
      <c r="E92" s="480" t="s">
        <v>2459</v>
      </c>
      <c r="H92" s="7"/>
      <c r="I92" s="7"/>
    </row>
    <row r="93" spans="1:9" s="11" customFormat="1" x14ac:dyDescent="0.25">
      <c r="A93" s="480" t="s">
        <v>538</v>
      </c>
      <c r="B93" s="481" t="s">
        <v>2460</v>
      </c>
      <c r="C93" s="483" t="s">
        <v>2461</v>
      </c>
      <c r="D93" s="481"/>
      <c r="E93" s="480" t="s">
        <v>2462</v>
      </c>
      <c r="H93" s="7"/>
      <c r="I93" s="7"/>
    </row>
    <row r="94" spans="1:9" s="11" customFormat="1" x14ac:dyDescent="0.25">
      <c r="A94" s="480" t="s">
        <v>538</v>
      </c>
      <c r="B94" s="481" t="s">
        <v>2463</v>
      </c>
      <c r="C94" s="483" t="s">
        <v>2464</v>
      </c>
      <c r="D94" s="481"/>
      <c r="E94" s="480" t="s">
        <v>2465</v>
      </c>
      <c r="H94" s="7"/>
      <c r="I94" s="7"/>
    </row>
    <row r="95" spans="1:9" s="11" customFormat="1" x14ac:dyDescent="0.25">
      <c r="A95" s="480" t="s">
        <v>541</v>
      </c>
      <c r="B95" s="481" t="s">
        <v>2466</v>
      </c>
      <c r="C95" s="483" t="s">
        <v>2467</v>
      </c>
      <c r="D95" s="481"/>
      <c r="E95" s="480" t="s">
        <v>2468</v>
      </c>
      <c r="H95" s="7"/>
      <c r="I95" s="7"/>
    </row>
    <row r="96" spans="1:9" s="11" customFormat="1" x14ac:dyDescent="0.25">
      <c r="A96" s="480" t="s">
        <v>541</v>
      </c>
      <c r="B96" s="481" t="s">
        <v>2469</v>
      </c>
      <c r="C96" s="483" t="s">
        <v>2470</v>
      </c>
      <c r="D96" s="481"/>
      <c r="E96" s="480" t="s">
        <v>2471</v>
      </c>
      <c r="H96" s="7"/>
      <c r="I96" s="7"/>
    </row>
    <row r="97" spans="1:9" s="11" customFormat="1" x14ac:dyDescent="0.25">
      <c r="A97" s="480" t="s">
        <v>541</v>
      </c>
      <c r="B97" s="481" t="s">
        <v>2472</v>
      </c>
      <c r="C97" s="483" t="s">
        <v>2473</v>
      </c>
      <c r="D97" s="481"/>
      <c r="E97" s="480" t="s">
        <v>2474</v>
      </c>
      <c r="H97" s="7"/>
      <c r="I97" s="7"/>
    </row>
    <row r="98" spans="1:9" s="11" customFormat="1" x14ac:dyDescent="0.25">
      <c r="A98" s="480" t="s">
        <v>541</v>
      </c>
      <c r="B98" s="481" t="s">
        <v>2475</v>
      </c>
      <c r="C98" s="483" t="s">
        <v>2476</v>
      </c>
      <c r="D98" s="481"/>
      <c r="E98" s="480" t="s">
        <v>2477</v>
      </c>
      <c r="H98" s="7"/>
      <c r="I98" s="7"/>
    </row>
    <row r="99" spans="1:9" s="11" customFormat="1" x14ac:dyDescent="0.25">
      <c r="A99" s="480" t="s">
        <v>541</v>
      </c>
      <c r="B99" s="481" t="s">
        <v>2478</v>
      </c>
      <c r="C99" s="483" t="s">
        <v>2479</v>
      </c>
      <c r="D99" s="481"/>
      <c r="E99" s="480" t="s">
        <v>2480</v>
      </c>
      <c r="H99" s="7"/>
      <c r="I99" s="7"/>
    </row>
    <row r="100" spans="1:9" s="11" customFormat="1" x14ac:dyDescent="0.25">
      <c r="A100" s="480" t="s">
        <v>541</v>
      </c>
      <c r="B100" s="481" t="s">
        <v>2481</v>
      </c>
      <c r="C100" s="483" t="s">
        <v>2482</v>
      </c>
      <c r="D100" s="481"/>
      <c r="E100" s="480" t="s">
        <v>2483</v>
      </c>
      <c r="H100" s="7"/>
      <c r="I100" s="7"/>
    </row>
    <row r="101" spans="1:9" s="11" customFormat="1" x14ac:dyDescent="0.25">
      <c r="A101" s="480" t="s">
        <v>541</v>
      </c>
      <c r="B101" s="481" t="s">
        <v>2484</v>
      </c>
      <c r="C101" s="483" t="s">
        <v>2485</v>
      </c>
      <c r="D101" s="481"/>
      <c r="E101" s="480" t="s">
        <v>2486</v>
      </c>
      <c r="H101" s="7"/>
      <c r="I101" s="7"/>
    </row>
    <row r="102" spans="1:9" s="11" customFormat="1" x14ac:dyDescent="0.25">
      <c r="A102" s="480" t="s">
        <v>541</v>
      </c>
      <c r="B102" s="481" t="s">
        <v>2487</v>
      </c>
      <c r="C102" s="483" t="s">
        <v>2488</v>
      </c>
      <c r="D102" s="481"/>
      <c r="E102" s="480" t="s">
        <v>2489</v>
      </c>
      <c r="H102" s="7"/>
      <c r="I102" s="7"/>
    </row>
    <row r="103" spans="1:9" s="11" customFormat="1" x14ac:dyDescent="0.25">
      <c r="A103" s="480" t="s">
        <v>541</v>
      </c>
      <c r="B103" s="481" t="s">
        <v>2490</v>
      </c>
      <c r="C103" s="483" t="s">
        <v>2491</v>
      </c>
      <c r="D103" s="481"/>
      <c r="E103" s="480" t="s">
        <v>2492</v>
      </c>
      <c r="H103" s="7"/>
      <c r="I103" s="7"/>
    </row>
    <row r="104" spans="1:9" s="11" customFormat="1" x14ac:dyDescent="0.25">
      <c r="A104" s="480" t="s">
        <v>541</v>
      </c>
      <c r="B104" s="481" t="s">
        <v>2493</v>
      </c>
      <c r="C104" s="483" t="s">
        <v>2494</v>
      </c>
      <c r="D104" s="481"/>
      <c r="E104" s="480" t="s">
        <v>2495</v>
      </c>
      <c r="H104" s="7"/>
      <c r="I104" s="7"/>
    </row>
    <row r="105" spans="1:9" s="11" customFormat="1" x14ac:dyDescent="0.25">
      <c r="A105" s="480" t="s">
        <v>541</v>
      </c>
      <c r="B105" s="481" t="s">
        <v>2496</v>
      </c>
      <c r="C105" s="483" t="s">
        <v>2497</v>
      </c>
      <c r="D105" s="481"/>
      <c r="E105" s="480" t="s">
        <v>2498</v>
      </c>
      <c r="H105" s="7"/>
      <c r="I105" s="7"/>
    </row>
    <row r="106" spans="1:9" s="11" customFormat="1" x14ac:dyDescent="0.25">
      <c r="A106" s="480" t="s">
        <v>544</v>
      </c>
      <c r="B106" s="481" t="s">
        <v>2499</v>
      </c>
      <c r="C106" s="483" t="s">
        <v>2500</v>
      </c>
      <c r="D106" s="481"/>
      <c r="E106" s="480" t="s">
        <v>2501</v>
      </c>
      <c r="H106" s="7"/>
      <c r="I106" s="7"/>
    </row>
    <row r="107" spans="1:9" s="11" customFormat="1" x14ac:dyDescent="0.25">
      <c r="A107" s="480" t="s">
        <v>544</v>
      </c>
      <c r="B107" s="481" t="s">
        <v>2502</v>
      </c>
      <c r="C107" s="483" t="s">
        <v>2503</v>
      </c>
      <c r="D107" s="481"/>
      <c r="E107" s="480" t="s">
        <v>2504</v>
      </c>
      <c r="H107" s="7"/>
      <c r="I107" s="7"/>
    </row>
    <row r="108" spans="1:9" s="11" customFormat="1" x14ac:dyDescent="0.25">
      <c r="A108" s="480" t="s">
        <v>544</v>
      </c>
      <c r="B108" s="481" t="s">
        <v>2505</v>
      </c>
      <c r="C108" s="483" t="s">
        <v>2506</v>
      </c>
      <c r="D108" s="481"/>
      <c r="E108" s="480" t="s">
        <v>2507</v>
      </c>
      <c r="H108" s="7"/>
      <c r="I108" s="7"/>
    </row>
    <row r="109" spans="1:9" s="11" customFormat="1" x14ac:dyDescent="0.25">
      <c r="A109" s="480" t="s">
        <v>544</v>
      </c>
      <c r="B109" s="481" t="s">
        <v>2508</v>
      </c>
      <c r="C109" s="483" t="s">
        <v>2509</v>
      </c>
      <c r="D109" s="481"/>
      <c r="E109" s="480" t="s">
        <v>2510</v>
      </c>
      <c r="H109" s="7"/>
      <c r="I109" s="7"/>
    </row>
    <row r="110" spans="1:9" s="11" customFormat="1" x14ac:dyDescent="0.25">
      <c r="A110" s="480" t="s">
        <v>544</v>
      </c>
      <c r="B110" s="481" t="s">
        <v>2511</v>
      </c>
      <c r="C110" s="483" t="s">
        <v>2512</v>
      </c>
      <c r="D110" s="481"/>
      <c r="E110" s="480" t="s">
        <v>2513</v>
      </c>
      <c r="H110" s="7"/>
      <c r="I110" s="7"/>
    </row>
    <row r="111" spans="1:9" s="11" customFormat="1" x14ac:dyDescent="0.25">
      <c r="A111" s="480" t="s">
        <v>544</v>
      </c>
      <c r="B111" s="481" t="s">
        <v>2514</v>
      </c>
      <c r="C111" s="483" t="s">
        <v>2515</v>
      </c>
      <c r="D111" s="481"/>
      <c r="E111" s="480" t="s">
        <v>2516</v>
      </c>
      <c r="H111" s="7"/>
      <c r="I111" s="7"/>
    </row>
    <row r="112" spans="1:9" s="11" customFormat="1" x14ac:dyDescent="0.25">
      <c r="A112" s="480" t="s">
        <v>544</v>
      </c>
      <c r="B112" s="481" t="s">
        <v>2517</v>
      </c>
      <c r="C112" s="483" t="s">
        <v>2518</v>
      </c>
      <c r="D112" s="481"/>
      <c r="E112" s="480" t="s">
        <v>2519</v>
      </c>
      <c r="H112" s="7"/>
      <c r="I112" s="7"/>
    </row>
    <row r="113" spans="1:9" s="11" customFormat="1" x14ac:dyDescent="0.25">
      <c r="A113" s="480" t="s">
        <v>2375</v>
      </c>
      <c r="B113" s="481" t="s">
        <v>2520</v>
      </c>
      <c r="C113" s="483" t="s">
        <v>2521</v>
      </c>
      <c r="D113" s="481"/>
      <c r="E113" s="480" t="s">
        <v>2522</v>
      </c>
      <c r="H113" s="7"/>
      <c r="I113" s="7"/>
    </row>
    <row r="114" spans="1:9" s="11" customFormat="1" x14ac:dyDescent="0.25">
      <c r="A114" s="480" t="s">
        <v>2375</v>
      </c>
      <c r="B114" s="481" t="s">
        <v>2523</v>
      </c>
      <c r="C114" s="483" t="s">
        <v>2524</v>
      </c>
      <c r="D114" s="481"/>
      <c r="E114" s="480" t="s">
        <v>2525</v>
      </c>
      <c r="H114" s="7"/>
      <c r="I114" s="7"/>
    </row>
    <row r="115" spans="1:9" s="11" customFormat="1" x14ac:dyDescent="0.25">
      <c r="A115" s="480" t="s">
        <v>2375</v>
      </c>
      <c r="B115" s="481" t="s">
        <v>2526</v>
      </c>
      <c r="C115" s="483" t="s">
        <v>2527</v>
      </c>
      <c r="D115" s="481"/>
      <c r="E115" s="480" t="s">
        <v>2528</v>
      </c>
      <c r="H115" s="7"/>
      <c r="I115" s="7"/>
    </row>
    <row r="116" spans="1:9" s="11" customFormat="1" x14ac:dyDescent="0.25">
      <c r="A116" s="480" t="s">
        <v>2375</v>
      </c>
      <c r="B116" s="481" t="s">
        <v>2529</v>
      </c>
      <c r="C116" s="483" t="s">
        <v>2530</v>
      </c>
      <c r="D116" s="481"/>
      <c r="E116" s="480" t="s">
        <v>2531</v>
      </c>
      <c r="H116" s="7"/>
      <c r="I116" s="7"/>
    </row>
    <row r="117" spans="1:9" s="11" customFormat="1" x14ac:dyDescent="0.25">
      <c r="A117" s="480" t="s">
        <v>2375</v>
      </c>
      <c r="B117" s="481" t="s">
        <v>2532</v>
      </c>
      <c r="C117" s="483" t="s">
        <v>2533</v>
      </c>
      <c r="D117" s="481"/>
      <c r="E117" s="480" t="s">
        <v>2534</v>
      </c>
      <c r="H117" s="7"/>
      <c r="I117" s="7"/>
    </row>
    <row r="118" spans="1:9" s="11" customFormat="1" x14ac:dyDescent="0.25">
      <c r="A118" s="480" t="s">
        <v>2375</v>
      </c>
      <c r="B118" s="481" t="s">
        <v>2535</v>
      </c>
      <c r="C118" s="483" t="s">
        <v>2536</v>
      </c>
      <c r="D118" s="481"/>
      <c r="E118" s="480" t="s">
        <v>2537</v>
      </c>
      <c r="H118" s="7"/>
      <c r="I118" s="7"/>
    </row>
    <row r="119" spans="1:9" s="11" customFormat="1" x14ac:dyDescent="0.25">
      <c r="A119" s="480" t="s">
        <v>2371</v>
      </c>
      <c r="B119" s="481" t="s">
        <v>2538</v>
      </c>
      <c r="C119" s="483" t="s">
        <v>2539</v>
      </c>
      <c r="D119" s="481"/>
      <c r="E119" s="480" t="s">
        <v>2540</v>
      </c>
      <c r="H119" s="7"/>
      <c r="I119" s="7"/>
    </row>
    <row r="120" spans="1:9" s="11" customFormat="1" x14ac:dyDescent="0.25">
      <c r="A120" s="480" t="s">
        <v>2371</v>
      </c>
      <c r="B120" s="481" t="s">
        <v>2541</v>
      </c>
      <c r="C120" s="483" t="s">
        <v>2542</v>
      </c>
      <c r="D120" s="481"/>
      <c r="E120" s="480" t="s">
        <v>2543</v>
      </c>
      <c r="H120" s="7"/>
      <c r="I120" s="7"/>
    </row>
    <row r="121" spans="1:9" s="11" customFormat="1" x14ac:dyDescent="0.25">
      <c r="A121" s="480" t="s">
        <v>2371</v>
      </c>
      <c r="B121" s="481" t="s">
        <v>2544</v>
      </c>
      <c r="C121" s="483" t="s">
        <v>2545</v>
      </c>
      <c r="D121" s="481"/>
      <c r="E121" s="480" t="s">
        <v>2546</v>
      </c>
      <c r="H121" s="7"/>
      <c r="I121" s="7"/>
    </row>
    <row r="122" spans="1:9" s="11" customFormat="1" x14ac:dyDescent="0.25">
      <c r="A122" s="480" t="s">
        <v>553</v>
      </c>
      <c r="B122" s="481" t="s">
        <v>2547</v>
      </c>
      <c r="C122" s="483" t="s">
        <v>2548</v>
      </c>
      <c r="D122" s="481"/>
      <c r="E122" s="480" t="s">
        <v>2549</v>
      </c>
      <c r="H122" s="7"/>
      <c r="I122" s="7"/>
    </row>
    <row r="123" spans="1:9" s="11" customFormat="1" x14ac:dyDescent="0.25">
      <c r="A123" s="480" t="s">
        <v>553</v>
      </c>
      <c r="B123" s="481" t="s">
        <v>2550</v>
      </c>
      <c r="C123" s="483" t="s">
        <v>2551</v>
      </c>
      <c r="D123" s="481"/>
      <c r="E123" s="480" t="s">
        <v>2552</v>
      </c>
      <c r="H123" s="7"/>
      <c r="I123" s="7"/>
    </row>
    <row r="124" spans="1:9" s="11" customFormat="1" x14ac:dyDescent="0.25">
      <c r="A124" s="480" t="s">
        <v>553</v>
      </c>
      <c r="B124" s="481" t="s">
        <v>2553</v>
      </c>
      <c r="C124" s="483" t="s">
        <v>2554</v>
      </c>
      <c r="D124" s="481"/>
      <c r="E124" s="480" t="s">
        <v>2555</v>
      </c>
      <c r="H124" s="7"/>
      <c r="I124" s="7"/>
    </row>
    <row r="125" spans="1:9" s="11" customFormat="1" x14ac:dyDescent="0.25">
      <c r="A125" s="480" t="s">
        <v>553</v>
      </c>
      <c r="B125" s="481" t="s">
        <v>2556</v>
      </c>
      <c r="C125" s="483" t="s">
        <v>2557</v>
      </c>
      <c r="D125" s="481"/>
      <c r="E125" s="480" t="s">
        <v>2558</v>
      </c>
      <c r="H125" s="7"/>
      <c r="I125" s="7"/>
    </row>
    <row r="126" spans="1:9" s="11" customFormat="1" x14ac:dyDescent="0.25">
      <c r="A126" s="480" t="s">
        <v>553</v>
      </c>
      <c r="B126" s="481" t="s">
        <v>2559</v>
      </c>
      <c r="C126" s="483" t="s">
        <v>2560</v>
      </c>
      <c r="D126" s="481"/>
      <c r="E126" s="480" t="s">
        <v>2561</v>
      </c>
      <c r="H126" s="7"/>
      <c r="I126" s="7"/>
    </row>
    <row r="127" spans="1:9" s="11" customFormat="1" x14ac:dyDescent="0.25">
      <c r="A127" s="480" t="s">
        <v>547</v>
      </c>
      <c r="B127" s="481" t="s">
        <v>2562</v>
      </c>
      <c r="C127" s="483" t="s">
        <v>2563</v>
      </c>
      <c r="D127" s="481"/>
      <c r="E127" s="480" t="s">
        <v>2564</v>
      </c>
      <c r="H127" s="7"/>
      <c r="I127" s="7"/>
    </row>
    <row r="128" spans="1:9" s="11" customFormat="1" x14ac:dyDescent="0.25">
      <c r="A128" s="480" t="s">
        <v>547</v>
      </c>
      <c r="B128" s="481" t="s">
        <v>2565</v>
      </c>
      <c r="C128" s="483" t="s">
        <v>2566</v>
      </c>
      <c r="D128" s="481"/>
      <c r="E128" s="480" t="s">
        <v>2567</v>
      </c>
      <c r="H128" s="7"/>
      <c r="I128" s="7"/>
    </row>
    <row r="129" spans="1:9" s="11" customFormat="1" x14ac:dyDescent="0.25">
      <c r="A129" s="480" t="s">
        <v>547</v>
      </c>
      <c r="B129" s="481" t="s">
        <v>2568</v>
      </c>
      <c r="C129" s="483" t="s">
        <v>2569</v>
      </c>
      <c r="D129" s="481"/>
      <c r="E129" s="480" t="s">
        <v>2570</v>
      </c>
      <c r="H129" s="7"/>
      <c r="I129" s="7"/>
    </row>
    <row r="130" spans="1:9" s="11" customFormat="1" x14ac:dyDescent="0.25">
      <c r="A130" s="480" t="s">
        <v>550</v>
      </c>
      <c r="B130" s="481" t="s">
        <v>2571</v>
      </c>
      <c r="C130" s="483" t="s">
        <v>2572</v>
      </c>
      <c r="D130" s="481"/>
      <c r="E130" s="480" t="s">
        <v>2573</v>
      </c>
      <c r="H130" s="7"/>
      <c r="I130" s="7"/>
    </row>
    <row r="131" spans="1:9" s="11" customFormat="1" x14ac:dyDescent="0.25">
      <c r="A131" s="480" t="s">
        <v>550</v>
      </c>
      <c r="B131" s="481" t="s">
        <v>2574</v>
      </c>
      <c r="C131" s="483" t="s">
        <v>2575</v>
      </c>
      <c r="D131" s="481"/>
      <c r="E131" s="480" t="s">
        <v>2576</v>
      </c>
      <c r="H131" s="7"/>
      <c r="I131" s="7"/>
    </row>
    <row r="132" spans="1:9" s="11" customFormat="1" x14ac:dyDescent="0.25">
      <c r="A132" s="480" t="s">
        <v>550</v>
      </c>
      <c r="B132" s="481" t="s">
        <v>2577</v>
      </c>
      <c r="C132" s="483" t="s">
        <v>2578</v>
      </c>
      <c r="D132" s="481"/>
      <c r="E132" s="480" t="s">
        <v>2579</v>
      </c>
      <c r="H132" s="7"/>
      <c r="I132" s="7"/>
    </row>
    <row r="133" spans="1:9" s="11" customFormat="1" x14ac:dyDescent="0.25">
      <c r="A133" s="480" t="s">
        <v>550</v>
      </c>
      <c r="B133" s="481" t="s">
        <v>2580</v>
      </c>
      <c r="C133" s="483" t="s">
        <v>2581</v>
      </c>
      <c r="D133" s="481"/>
      <c r="E133" s="480" t="s">
        <v>2582</v>
      </c>
      <c r="H133" s="7"/>
      <c r="I133" s="7"/>
    </row>
    <row r="134" spans="1:9" s="11" customFormat="1" x14ac:dyDescent="0.25">
      <c r="A134" s="480" t="s">
        <v>550</v>
      </c>
      <c r="B134" s="481" t="s">
        <v>2583</v>
      </c>
      <c r="C134" s="483" t="s">
        <v>2584</v>
      </c>
      <c r="D134" s="481"/>
      <c r="E134" s="480" t="s">
        <v>2585</v>
      </c>
      <c r="H134" s="7"/>
      <c r="I134" s="7"/>
    </row>
    <row r="135" spans="1:9" s="11" customFormat="1" x14ac:dyDescent="0.25">
      <c r="A135" s="480" t="s">
        <v>556</v>
      </c>
      <c r="B135" s="481" t="s">
        <v>2586</v>
      </c>
      <c r="C135" s="483" t="s">
        <v>2587</v>
      </c>
      <c r="D135" s="481"/>
      <c r="E135" s="480" t="s">
        <v>2588</v>
      </c>
      <c r="H135" s="7"/>
      <c r="I135" s="7"/>
    </row>
    <row r="136" spans="1:9" s="11" customFormat="1" x14ac:dyDescent="0.25">
      <c r="A136" s="480" t="s">
        <v>556</v>
      </c>
      <c r="B136" s="481" t="s">
        <v>2589</v>
      </c>
      <c r="C136" s="483" t="s">
        <v>2590</v>
      </c>
      <c r="D136" s="481"/>
      <c r="E136" s="480" t="s">
        <v>2591</v>
      </c>
      <c r="H136" s="7"/>
      <c r="I136" s="7"/>
    </row>
    <row r="137" spans="1:9" s="11" customFormat="1" x14ac:dyDescent="0.25">
      <c r="A137" s="480" t="s">
        <v>556</v>
      </c>
      <c r="B137" s="481" t="s">
        <v>2592</v>
      </c>
      <c r="C137" s="483" t="s">
        <v>2593</v>
      </c>
      <c r="D137" s="481"/>
      <c r="E137" s="480" t="s">
        <v>2594</v>
      </c>
      <c r="H137" s="7"/>
      <c r="I137" s="7"/>
    </row>
    <row r="138" spans="1:9" s="11" customFormat="1" x14ac:dyDescent="0.25">
      <c r="A138" s="480" t="s">
        <v>556</v>
      </c>
      <c r="B138" s="481" t="s">
        <v>2595</v>
      </c>
      <c r="C138" s="483" t="s">
        <v>2596</v>
      </c>
      <c r="D138" s="481"/>
      <c r="E138" s="480" t="s">
        <v>2597</v>
      </c>
      <c r="H138" s="7"/>
      <c r="I138" s="7"/>
    </row>
    <row r="139" spans="1:9" s="11" customFormat="1" x14ac:dyDescent="0.25">
      <c r="A139" s="480" t="s">
        <v>556</v>
      </c>
      <c r="B139" s="481" t="s">
        <v>2598</v>
      </c>
      <c r="C139" s="483" t="s">
        <v>2599</v>
      </c>
      <c r="D139" s="481"/>
      <c r="E139" s="480" t="s">
        <v>2600</v>
      </c>
      <c r="H139" s="7"/>
      <c r="I139" s="7"/>
    </row>
    <row r="140" spans="1:9" s="11" customFormat="1" x14ac:dyDescent="0.25">
      <c r="A140" s="480" t="s">
        <v>556</v>
      </c>
      <c r="B140" s="481" t="s">
        <v>2601</v>
      </c>
      <c r="C140" s="483" t="s">
        <v>2602</v>
      </c>
      <c r="D140" s="481"/>
      <c r="E140" s="480" t="s">
        <v>2603</v>
      </c>
      <c r="H140" s="7"/>
      <c r="I140" s="7"/>
    </row>
    <row r="141" spans="1:9" s="11" customFormat="1" x14ac:dyDescent="0.25">
      <c r="A141" s="480" t="s">
        <v>556</v>
      </c>
      <c r="B141" s="481" t="s">
        <v>2604</v>
      </c>
      <c r="C141" s="483" t="s">
        <v>2605</v>
      </c>
      <c r="D141" s="481"/>
      <c r="E141" s="480" t="s">
        <v>2606</v>
      </c>
      <c r="H141" s="7"/>
      <c r="I141" s="7"/>
    </row>
    <row r="142" spans="1:9" s="11" customFormat="1" x14ac:dyDescent="0.25">
      <c r="A142" s="480" t="s">
        <v>2361</v>
      </c>
      <c r="B142" s="481" t="s">
        <v>2607</v>
      </c>
      <c r="C142" s="483" t="s">
        <v>2608</v>
      </c>
      <c r="D142" s="481"/>
      <c r="E142" s="480" t="s">
        <v>2609</v>
      </c>
      <c r="H142" s="7"/>
      <c r="I142" s="7"/>
    </row>
    <row r="143" spans="1:9" s="11" customFormat="1" x14ac:dyDescent="0.25">
      <c r="A143" s="480" t="s">
        <v>2361</v>
      </c>
      <c r="B143" s="481" t="s">
        <v>2610</v>
      </c>
      <c r="C143" s="483" t="s">
        <v>2611</v>
      </c>
      <c r="D143" s="481"/>
      <c r="E143" s="480" t="s">
        <v>2612</v>
      </c>
      <c r="H143" s="7"/>
      <c r="I143" s="7"/>
    </row>
    <row r="144" spans="1:9" s="11" customFormat="1" x14ac:dyDescent="0.25">
      <c r="A144" s="480" t="s">
        <v>2361</v>
      </c>
      <c r="B144" s="481" t="s">
        <v>2613</v>
      </c>
      <c r="C144" s="483" t="s">
        <v>2614</v>
      </c>
      <c r="D144" s="481"/>
      <c r="E144" s="480" t="s">
        <v>2615</v>
      </c>
      <c r="H144" s="7"/>
      <c r="I144" s="7"/>
    </row>
    <row r="145" spans="1:9" s="11" customFormat="1" x14ac:dyDescent="0.25">
      <c r="A145" s="480" t="s">
        <v>2357</v>
      </c>
      <c r="B145" s="481" t="s">
        <v>2616</v>
      </c>
      <c r="C145" s="483" t="s">
        <v>2356</v>
      </c>
      <c r="D145" s="481"/>
      <c r="E145" s="480" t="s">
        <v>2617</v>
      </c>
      <c r="H145" s="7"/>
      <c r="I145" s="7"/>
    </row>
    <row r="146" spans="1:9" s="11" customFormat="1" x14ac:dyDescent="0.25">
      <c r="A146" s="480" t="s">
        <v>2379</v>
      </c>
      <c r="B146" s="481" t="s">
        <v>2618</v>
      </c>
      <c r="C146" s="483" t="s">
        <v>2619</v>
      </c>
      <c r="D146" s="481"/>
      <c r="E146" s="480" t="s">
        <v>2620</v>
      </c>
      <c r="H146" s="7"/>
      <c r="I146" s="7"/>
    </row>
    <row r="147" spans="1:9" s="11" customFormat="1" x14ac:dyDescent="0.25">
      <c r="A147" s="480" t="s">
        <v>2379</v>
      </c>
      <c r="B147" s="481" t="s">
        <v>2621</v>
      </c>
      <c r="C147" s="483" t="s">
        <v>2622</v>
      </c>
      <c r="D147" s="481"/>
      <c r="E147" s="480" t="s">
        <v>2623</v>
      </c>
      <c r="H147" s="7"/>
      <c r="I147" s="7"/>
    </row>
    <row r="148" spans="1:9" x14ac:dyDescent="0.25">
      <c r="H148" s="7"/>
      <c r="I148" s="7"/>
    </row>
    <row r="149" spans="1:9" x14ac:dyDescent="0.25">
      <c r="B149" s="2"/>
    </row>
    <row r="150" spans="1:9" hidden="1" x14ac:dyDescent="0.25">
      <c r="A150" s="8"/>
    </row>
    <row r="151" spans="1:9" hidden="1" x14ac:dyDescent="0.25"/>
    <row r="152" spans="1:9" hidden="1" x14ac:dyDescent="0.25"/>
    <row r="153" spans="1:9" hidden="1" x14ac:dyDescent="0.25"/>
    <row r="154" spans="1:9" hidden="1" x14ac:dyDescent="0.25"/>
    <row r="155" spans="1:9" x14ac:dyDescent="0.25">
      <c r="A155" s="8" t="s">
        <v>249</v>
      </c>
    </row>
    <row r="156" spans="1:9" x14ac:dyDescent="0.25">
      <c r="A156" s="10" t="s">
        <v>250</v>
      </c>
      <c r="B156" s="358" t="s">
        <v>374</v>
      </c>
    </row>
    <row r="157" spans="1:9" x14ac:dyDescent="0.25">
      <c r="A157" s="1" t="s">
        <v>48</v>
      </c>
      <c r="B157" s="358" t="s">
        <v>375</v>
      </c>
      <c r="C157" s="1" t="s">
        <v>376</v>
      </c>
    </row>
    <row r="158" spans="1:9" x14ac:dyDescent="0.25">
      <c r="A158" s="1" t="s">
        <v>251</v>
      </c>
      <c r="B158" s="358"/>
    </row>
    <row r="160" spans="1:9" x14ac:dyDescent="0.25">
      <c r="A160" s="8" t="s">
        <v>252</v>
      </c>
    </row>
    <row r="161" spans="1:3" x14ac:dyDescent="0.25">
      <c r="A161" s="1" t="s">
        <v>253</v>
      </c>
      <c r="B161" s="358" t="s">
        <v>377</v>
      </c>
    </row>
    <row r="162" spans="1:3" x14ac:dyDescent="0.25">
      <c r="A162" s="1" t="s">
        <v>243</v>
      </c>
      <c r="B162" s="358" t="s">
        <v>375</v>
      </c>
      <c r="C162" s="1" t="s">
        <v>376</v>
      </c>
    </row>
    <row r="163" spans="1:3" s="11" customFormat="1" x14ac:dyDescent="0.25"/>
    <row r="164" spans="1:3" s="11" customFormat="1" hidden="1" x14ac:dyDescent="0.25"/>
    <row r="165" spans="1:3" s="11" customFormat="1" hidden="1" x14ac:dyDescent="0.25"/>
    <row r="166" spans="1:3" s="11" customFormat="1" hidden="1" x14ac:dyDescent="0.25"/>
    <row r="167" spans="1:3" hidden="1" x14ac:dyDescent="0.25"/>
    <row r="168" spans="1:3" x14ac:dyDescent="0.25">
      <c r="A168" s="8" t="s">
        <v>255</v>
      </c>
    </row>
    <row r="169" spans="1:3" x14ac:dyDescent="0.25">
      <c r="A169" s="1" t="s">
        <v>243</v>
      </c>
      <c r="B169" s="1" t="s">
        <v>257</v>
      </c>
      <c r="C169" s="1" t="s">
        <v>258</v>
      </c>
    </row>
    <row r="170" spans="1:3" hidden="1" x14ac:dyDescent="0.25">
      <c r="A170" s="1" t="s">
        <v>242</v>
      </c>
      <c r="B170" s="1" t="s">
        <v>256</v>
      </c>
      <c r="C170" s="1" t="s">
        <v>61</v>
      </c>
    </row>
    <row r="172" spans="1:3" x14ac:dyDescent="0.25">
      <c r="A172" s="8" t="s">
        <v>254</v>
      </c>
    </row>
    <row r="173" spans="1:3" x14ac:dyDescent="0.25">
      <c r="A173" s="480" t="s">
        <v>48</v>
      </c>
      <c r="B173" s="480" t="s">
        <v>237</v>
      </c>
      <c r="C173" s="480" t="s">
        <v>258</v>
      </c>
    </row>
    <row r="174" spans="1:3" hidden="1" x14ac:dyDescent="0.25">
      <c r="A174" s="480" t="s">
        <v>201</v>
      </c>
      <c r="B174" s="480" t="s">
        <v>236</v>
      </c>
      <c r="C174" s="480" t="s">
        <v>61</v>
      </c>
    </row>
    <row r="175" spans="1:3" s="11" customFormat="1" x14ac:dyDescent="0.25">
      <c r="A175" s="480" t="s">
        <v>375</v>
      </c>
      <c r="B175" s="480" t="s">
        <v>3214</v>
      </c>
      <c r="C175" s="480" t="s">
        <v>376</v>
      </c>
    </row>
    <row r="177" spans="1:2" x14ac:dyDescent="0.25">
      <c r="A177" s="8" t="s">
        <v>274</v>
      </c>
    </row>
    <row r="178" spans="1:2" x14ac:dyDescent="0.25">
      <c r="A178" s="1" t="s">
        <v>275</v>
      </c>
      <c r="B178" s="358"/>
    </row>
    <row r="180" spans="1:2" x14ac:dyDescent="0.25">
      <c r="A180" s="8" t="s">
        <v>313</v>
      </c>
    </row>
    <row r="181" spans="1:2" x14ac:dyDescent="0.25">
      <c r="A181" s="1" t="s">
        <v>312</v>
      </c>
      <c r="B181" s="1" t="b">
        <f>IFERROR(TRUE,FALSE)</f>
        <v>1</v>
      </c>
    </row>
  </sheetData>
  <sheetProtection selectLockedCells="1" selectUnlockedCells="1"/>
  <dataValidations count="3">
    <dataValidation type="list" allowBlank="1" showInputMessage="1" showErrorMessage="1" errorTitle="X-Author for Excel" error="Please select either TRUE or FALSE from the dropdown." promptTitle="X-Author for Excel" sqref="B181">
      <formula1>"TRUE,FALSE"</formula1>
    </dataValidation>
    <dataValidation type="custom" allowBlank="1" showInputMessage="1" showErrorMessage="1" errorTitle="X-Author for Excel" error="Id and Lookup fields are not editable." promptTitle="X-Author for Excel" sqref="G4:G15 C162 C157:C158 G19:G32 G71:H83 G36:G67 E87:E147 C174:C175">
      <formula1>""</formula1>
    </dataValidation>
    <dataValidation type="list" allowBlank="1" showInputMessage="1" showErrorMessage="1" errorTitle="X-Author for Excel" error="Please select a value from the drop-down." promptTitle="X-Author for Excel" sqref="B178">
      <formula1>IF(IFERROR(ROWS(INDIRECT(SUBSTITUTE("AIM_Grant_Revision__c.aim_revision_type__c"," ","_"))),-1) &lt; 0, XAuthorInvalidPicklistData,INDIRECT(SUBSTITUTE("AIM_Grant_Revision__c.aim_revision_type__c"," ","_")))</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180"/>
  <sheetViews>
    <sheetView workbookViewId="0">
      <selection activeCell="K1" sqref="K1"/>
    </sheetView>
  </sheetViews>
  <sheetFormatPr defaultColWidth="8.69921875" defaultRowHeight="13.2" x14ac:dyDescent="0.25"/>
  <cols>
    <col min="1" max="1" width="19.3984375" style="11" customWidth="1"/>
    <col min="2" max="2" width="28.19921875" style="11" bestFit="1" customWidth="1"/>
    <col min="3" max="3" width="8.69921875" style="11"/>
    <col min="4" max="4" width="7.19921875" style="11" customWidth="1"/>
    <col min="5" max="16384" width="8.69921875" style="11"/>
  </cols>
  <sheetData>
    <row r="1" spans="1:7" x14ac:dyDescent="0.25">
      <c r="A1" s="11" t="s">
        <v>305</v>
      </c>
    </row>
    <row r="4" spans="1:7" x14ac:dyDescent="0.25">
      <c r="A4" s="8" t="s">
        <v>120</v>
      </c>
    </row>
    <row r="5" spans="1:7" x14ac:dyDescent="0.25">
      <c r="B5" s="480" t="s">
        <v>117</v>
      </c>
      <c r="C5" s="480"/>
      <c r="D5" s="480" t="s">
        <v>57</v>
      </c>
      <c r="E5" s="480"/>
      <c r="F5" s="480"/>
      <c r="G5" s="480" t="s">
        <v>62</v>
      </c>
    </row>
    <row r="6" spans="1:7" hidden="1" x14ac:dyDescent="0.25">
      <c r="B6" s="480" t="s">
        <v>116</v>
      </c>
      <c r="C6" s="480"/>
      <c r="D6" s="481" t="s">
        <v>87</v>
      </c>
      <c r="E6" s="480"/>
      <c r="F6" s="480"/>
      <c r="G6" s="480" t="s">
        <v>61</v>
      </c>
    </row>
    <row r="7" spans="1:7" x14ac:dyDescent="0.25">
      <c r="B7" s="480" t="s">
        <v>2060</v>
      </c>
      <c r="C7" s="480"/>
      <c r="D7" s="481" t="s">
        <v>2061</v>
      </c>
      <c r="E7" s="480"/>
      <c r="F7" s="480"/>
      <c r="G7" s="480" t="s">
        <v>3224</v>
      </c>
    </row>
    <row r="8" spans="1:7" x14ac:dyDescent="0.25">
      <c r="B8" s="480" t="s">
        <v>392</v>
      </c>
      <c r="C8" s="480"/>
      <c r="D8" s="481" t="s">
        <v>2325</v>
      </c>
      <c r="E8" s="480"/>
      <c r="F8" s="480"/>
      <c r="G8" s="480" t="s">
        <v>3225</v>
      </c>
    </row>
    <row r="9" spans="1:7" x14ac:dyDescent="0.25">
      <c r="B9" s="480" t="s">
        <v>389</v>
      </c>
      <c r="C9" s="480"/>
      <c r="D9" s="481" t="s">
        <v>2076</v>
      </c>
      <c r="E9" s="480"/>
      <c r="F9" s="480"/>
      <c r="G9" s="480" t="s">
        <v>3226</v>
      </c>
    </row>
    <row r="10" spans="1:7" x14ac:dyDescent="0.25">
      <c r="B10" s="480" t="s">
        <v>386</v>
      </c>
      <c r="C10" s="480"/>
      <c r="D10" s="481" t="s">
        <v>2028</v>
      </c>
      <c r="E10" s="480"/>
      <c r="F10" s="480"/>
      <c r="G10" s="480" t="s">
        <v>3227</v>
      </c>
    </row>
    <row r="11" spans="1:7" x14ac:dyDescent="0.25">
      <c r="B11" s="480" t="s">
        <v>380</v>
      </c>
      <c r="C11" s="480"/>
      <c r="D11" s="481" t="s">
        <v>2037</v>
      </c>
      <c r="E11" s="480"/>
      <c r="F11" s="480"/>
      <c r="G11" s="480" t="s">
        <v>3228</v>
      </c>
    </row>
    <row r="12" spans="1:7" x14ac:dyDescent="0.25">
      <c r="B12" s="480" t="s">
        <v>2079</v>
      </c>
      <c r="C12" s="480"/>
      <c r="D12" s="481" t="s">
        <v>2080</v>
      </c>
      <c r="E12" s="480"/>
      <c r="F12" s="480"/>
      <c r="G12" s="480" t="s">
        <v>3229</v>
      </c>
    </row>
    <row r="13" spans="1:7" x14ac:dyDescent="0.25">
      <c r="B13" s="480" t="s">
        <v>3230</v>
      </c>
      <c r="C13" s="480"/>
      <c r="D13" s="481" t="s">
        <v>3231</v>
      </c>
      <c r="E13" s="480"/>
      <c r="F13" s="480"/>
      <c r="G13" s="480" t="s">
        <v>3232</v>
      </c>
    </row>
    <row r="14" spans="1:7" x14ac:dyDescent="0.25">
      <c r="B14" s="480" t="s">
        <v>3233</v>
      </c>
      <c r="C14" s="480"/>
      <c r="D14" s="481" t="s">
        <v>3234</v>
      </c>
      <c r="E14" s="480"/>
      <c r="F14" s="480"/>
      <c r="G14" s="480" t="s">
        <v>3235</v>
      </c>
    </row>
    <row r="15" spans="1:7" x14ac:dyDescent="0.25">
      <c r="B15" s="480" t="s">
        <v>395</v>
      </c>
      <c r="C15" s="480"/>
      <c r="D15" s="481" t="s">
        <v>2327</v>
      </c>
      <c r="E15" s="480"/>
      <c r="F15" s="480"/>
      <c r="G15" s="480" t="s">
        <v>3236</v>
      </c>
    </row>
    <row r="16" spans="1:7" x14ac:dyDescent="0.25">
      <c r="B16" s="480" t="s">
        <v>398</v>
      </c>
      <c r="C16" s="480"/>
      <c r="D16" s="481" t="s">
        <v>2328</v>
      </c>
      <c r="E16" s="480"/>
      <c r="F16" s="480"/>
      <c r="G16" s="480" t="s">
        <v>3237</v>
      </c>
    </row>
    <row r="17" spans="1:7" x14ac:dyDescent="0.25">
      <c r="B17" s="480" t="s">
        <v>401</v>
      </c>
      <c r="C17" s="480"/>
      <c r="D17" s="481" t="s">
        <v>2329</v>
      </c>
      <c r="E17" s="480"/>
      <c r="F17" s="480"/>
      <c r="G17" s="480" t="s">
        <v>3238</v>
      </c>
    </row>
    <row r="18" spans="1:7" x14ac:dyDescent="0.25">
      <c r="B18" s="480" t="s">
        <v>2330</v>
      </c>
      <c r="C18" s="480"/>
      <c r="D18" s="481" t="s">
        <v>2331</v>
      </c>
      <c r="E18" s="480"/>
      <c r="F18" s="480"/>
      <c r="G18" s="480" t="s">
        <v>3239</v>
      </c>
    </row>
    <row r="19" spans="1:7" x14ac:dyDescent="0.25">
      <c r="B19" s="480" t="s">
        <v>2093</v>
      </c>
      <c r="C19" s="480"/>
      <c r="D19" s="481" t="s">
        <v>2094</v>
      </c>
      <c r="E19" s="480"/>
      <c r="F19" s="480"/>
      <c r="G19" s="480" t="s">
        <v>3240</v>
      </c>
    </row>
    <row r="23" spans="1:7" x14ac:dyDescent="0.25">
      <c r="A23" s="8" t="s">
        <v>121</v>
      </c>
    </row>
    <row r="24" spans="1:7" x14ac:dyDescent="0.25">
      <c r="B24" s="480" t="s">
        <v>117</v>
      </c>
      <c r="C24" s="480"/>
      <c r="D24" s="480" t="s">
        <v>57</v>
      </c>
      <c r="E24" s="480"/>
      <c r="F24" s="480"/>
      <c r="G24" s="480" t="s">
        <v>62</v>
      </c>
    </row>
    <row r="25" spans="1:7" hidden="1" x14ac:dyDescent="0.25">
      <c r="B25" s="480" t="s">
        <v>116</v>
      </c>
      <c r="C25" s="480"/>
      <c r="D25" s="481" t="s">
        <v>87</v>
      </c>
      <c r="E25" s="480"/>
      <c r="F25" s="480"/>
      <c r="G25" s="480" t="s">
        <v>61</v>
      </c>
    </row>
    <row r="26" spans="1:7" x14ac:dyDescent="0.25">
      <c r="B26" s="480" t="s">
        <v>2148</v>
      </c>
      <c r="C26" s="480"/>
      <c r="D26" s="481" t="s">
        <v>2149</v>
      </c>
      <c r="E26" s="480"/>
      <c r="F26" s="480"/>
      <c r="G26" s="480" t="s">
        <v>3241</v>
      </c>
    </row>
    <row r="27" spans="1:7" x14ac:dyDescent="0.25">
      <c r="B27" s="480" t="s">
        <v>712</v>
      </c>
      <c r="C27" s="480"/>
      <c r="D27" s="481" t="s">
        <v>2338</v>
      </c>
      <c r="E27" s="480"/>
      <c r="F27" s="480"/>
      <c r="G27" s="480" t="s">
        <v>3242</v>
      </c>
    </row>
    <row r="28" spans="1:7" x14ac:dyDescent="0.25">
      <c r="B28" s="480" t="s">
        <v>715</v>
      </c>
      <c r="C28" s="480"/>
      <c r="D28" s="481" t="s">
        <v>2339</v>
      </c>
      <c r="E28" s="480"/>
      <c r="F28" s="480"/>
      <c r="G28" s="480" t="s">
        <v>3243</v>
      </c>
    </row>
    <row r="29" spans="1:7" x14ac:dyDescent="0.25">
      <c r="B29" s="480" t="s">
        <v>2340</v>
      </c>
      <c r="C29" s="480"/>
      <c r="D29" s="481" t="s">
        <v>2341</v>
      </c>
      <c r="E29" s="480"/>
      <c r="F29" s="480"/>
      <c r="G29" s="480" t="s">
        <v>3244</v>
      </c>
    </row>
    <row r="30" spans="1:7" x14ac:dyDescent="0.25">
      <c r="B30" s="480" t="s">
        <v>718</v>
      </c>
      <c r="C30" s="480"/>
      <c r="D30" s="481" t="s">
        <v>2152</v>
      </c>
      <c r="E30" s="480"/>
      <c r="F30" s="480"/>
      <c r="G30" s="480" t="s">
        <v>3245</v>
      </c>
    </row>
    <row r="31" spans="1:7" x14ac:dyDescent="0.25">
      <c r="B31" s="480" t="s">
        <v>2343</v>
      </c>
      <c r="C31" s="480"/>
      <c r="D31" s="481" t="s">
        <v>2344</v>
      </c>
      <c r="E31" s="480"/>
      <c r="F31" s="480"/>
      <c r="G31" s="480" t="s">
        <v>3246</v>
      </c>
    </row>
    <row r="32" spans="1:7" x14ac:dyDescent="0.25">
      <c r="B32" s="480" t="s">
        <v>3247</v>
      </c>
      <c r="C32" s="480"/>
      <c r="D32" s="481" t="s">
        <v>3248</v>
      </c>
      <c r="E32" s="480"/>
      <c r="F32" s="480"/>
      <c r="G32" s="480" t="s">
        <v>3249</v>
      </c>
    </row>
    <row r="33" spans="1:7" x14ac:dyDescent="0.25">
      <c r="B33" s="480" t="s">
        <v>709</v>
      </c>
      <c r="C33" s="480"/>
      <c r="D33" s="481" t="s">
        <v>2346</v>
      </c>
      <c r="E33" s="480"/>
      <c r="F33" s="480"/>
      <c r="G33" s="480" t="s">
        <v>3250</v>
      </c>
    </row>
    <row r="34" spans="1:7" x14ac:dyDescent="0.25">
      <c r="B34" s="480" t="s">
        <v>724</v>
      </c>
      <c r="C34" s="480"/>
      <c r="D34" s="481" t="s">
        <v>2347</v>
      </c>
      <c r="E34" s="480"/>
      <c r="F34" s="480"/>
      <c r="G34" s="480" t="s">
        <v>3251</v>
      </c>
    </row>
    <row r="35" spans="1:7" x14ac:dyDescent="0.25">
      <c r="B35" s="480" t="s">
        <v>727</v>
      </c>
      <c r="C35" s="480"/>
      <c r="D35" s="481" t="s">
        <v>2348</v>
      </c>
      <c r="E35" s="480"/>
      <c r="F35" s="480"/>
      <c r="G35" s="480" t="s">
        <v>3252</v>
      </c>
    </row>
    <row r="36" spans="1:7" x14ac:dyDescent="0.25">
      <c r="B36" s="480" t="s">
        <v>2334</v>
      </c>
      <c r="C36" s="480"/>
      <c r="D36" s="481" t="s">
        <v>2335</v>
      </c>
      <c r="E36" s="480"/>
      <c r="F36" s="480"/>
      <c r="G36" s="480" t="s">
        <v>3253</v>
      </c>
    </row>
    <row r="37" spans="1:7" x14ac:dyDescent="0.25">
      <c r="B37" s="480" t="s">
        <v>3254</v>
      </c>
      <c r="C37" s="480"/>
      <c r="D37" s="481" t="s">
        <v>3255</v>
      </c>
      <c r="E37" s="480"/>
      <c r="F37" s="480"/>
      <c r="G37" s="480" t="s">
        <v>3256</v>
      </c>
    </row>
    <row r="38" spans="1:7" x14ac:dyDescent="0.25">
      <c r="B38" s="480" t="s">
        <v>3257</v>
      </c>
      <c r="C38" s="480"/>
      <c r="D38" s="481" t="s">
        <v>3258</v>
      </c>
      <c r="E38" s="480"/>
      <c r="F38" s="480"/>
      <c r="G38" s="480" t="s">
        <v>3259</v>
      </c>
    </row>
    <row r="39" spans="1:7" x14ac:dyDescent="0.25">
      <c r="B39" s="480" t="s">
        <v>2349</v>
      </c>
      <c r="C39" s="480"/>
      <c r="D39" s="481" t="s">
        <v>2350</v>
      </c>
      <c r="E39" s="480"/>
      <c r="F39" s="480"/>
      <c r="G39" s="480" t="s">
        <v>3260</v>
      </c>
    </row>
    <row r="40" spans="1:7" x14ac:dyDescent="0.25">
      <c r="B40" s="480" t="s">
        <v>721</v>
      </c>
      <c r="C40" s="480"/>
      <c r="D40" s="481" t="s">
        <v>2352</v>
      </c>
      <c r="E40" s="480"/>
      <c r="F40" s="480"/>
      <c r="G40" s="480" t="s">
        <v>3261</v>
      </c>
    </row>
    <row r="41" spans="1:7" x14ac:dyDescent="0.25">
      <c r="B41" s="480" t="s">
        <v>2169</v>
      </c>
      <c r="C41" s="480"/>
      <c r="D41" s="481" t="s">
        <v>2170</v>
      </c>
      <c r="E41" s="480"/>
      <c r="F41" s="480"/>
      <c r="G41" s="480" t="s">
        <v>3262</v>
      </c>
    </row>
    <row r="44" spans="1:7" x14ac:dyDescent="0.25">
      <c r="A44" s="8" t="s">
        <v>306</v>
      </c>
    </row>
    <row r="45" spans="1:7" x14ac:dyDescent="0.25">
      <c r="B45" s="480" t="s">
        <v>271</v>
      </c>
      <c r="C45" s="480"/>
      <c r="D45" s="480" t="s">
        <v>57</v>
      </c>
      <c r="E45" s="480"/>
      <c r="F45" s="480"/>
      <c r="G45" s="480" t="s">
        <v>62</v>
      </c>
    </row>
    <row r="46" spans="1:7" hidden="1" x14ac:dyDescent="0.25">
      <c r="B46" s="480" t="s">
        <v>122</v>
      </c>
      <c r="C46" s="480"/>
      <c r="D46" s="481" t="s">
        <v>87</v>
      </c>
      <c r="E46" s="480"/>
      <c r="F46" s="480"/>
      <c r="G46" s="480" t="s">
        <v>61</v>
      </c>
    </row>
    <row r="47" spans="1:7" x14ac:dyDescent="0.25">
      <c r="B47" s="480" t="s">
        <v>538</v>
      </c>
      <c r="C47" s="480"/>
      <c r="D47" s="481" t="s">
        <v>2386</v>
      </c>
      <c r="E47" s="480"/>
      <c r="F47" s="480"/>
      <c r="G47" s="480" t="s">
        <v>2387</v>
      </c>
    </row>
    <row r="48" spans="1:7" x14ac:dyDescent="0.25">
      <c r="B48" s="480" t="s">
        <v>541</v>
      </c>
      <c r="C48" s="480"/>
      <c r="D48" s="481" t="s">
        <v>2354</v>
      </c>
      <c r="E48" s="480"/>
      <c r="F48" s="480"/>
      <c r="G48" s="480" t="s">
        <v>2355</v>
      </c>
    </row>
    <row r="49" spans="2:7" x14ac:dyDescent="0.25">
      <c r="B49" s="480" t="s">
        <v>544</v>
      </c>
      <c r="C49" s="480"/>
      <c r="D49" s="481" t="s">
        <v>2384</v>
      </c>
      <c r="E49" s="480"/>
      <c r="F49" s="480"/>
      <c r="G49" s="480" t="s">
        <v>2385</v>
      </c>
    </row>
    <row r="50" spans="2:7" x14ac:dyDescent="0.25">
      <c r="B50" s="480" t="s">
        <v>2375</v>
      </c>
      <c r="C50" s="480"/>
      <c r="D50" s="481" t="s">
        <v>2374</v>
      </c>
      <c r="E50" s="480"/>
      <c r="F50" s="480"/>
      <c r="G50" s="480" t="s">
        <v>2376</v>
      </c>
    </row>
    <row r="51" spans="2:7" x14ac:dyDescent="0.25">
      <c r="B51" s="480" t="s">
        <v>2371</v>
      </c>
      <c r="C51" s="480"/>
      <c r="D51" s="481" t="s">
        <v>2370</v>
      </c>
      <c r="E51" s="480"/>
      <c r="F51" s="480"/>
      <c r="G51" s="480" t="s">
        <v>2372</v>
      </c>
    </row>
    <row r="52" spans="2:7" x14ac:dyDescent="0.25">
      <c r="B52" s="480" t="s">
        <v>553</v>
      </c>
      <c r="C52" s="480"/>
      <c r="D52" s="481" t="s">
        <v>2382</v>
      </c>
      <c r="E52" s="480"/>
      <c r="F52" s="480"/>
      <c r="G52" s="480" t="s">
        <v>2383</v>
      </c>
    </row>
    <row r="53" spans="2:7" x14ac:dyDescent="0.25">
      <c r="B53" s="480" t="s">
        <v>3263</v>
      </c>
      <c r="C53" s="480"/>
      <c r="D53" s="481" t="s">
        <v>3264</v>
      </c>
      <c r="E53" s="480"/>
      <c r="F53" s="480"/>
      <c r="G53" s="480" t="s">
        <v>3265</v>
      </c>
    </row>
    <row r="54" spans="2:7" x14ac:dyDescent="0.25">
      <c r="B54" s="480" t="s">
        <v>3266</v>
      </c>
      <c r="C54" s="480"/>
      <c r="D54" s="481" t="s">
        <v>3267</v>
      </c>
      <c r="E54" s="480"/>
      <c r="F54" s="480"/>
      <c r="G54" s="480" t="s">
        <v>3268</v>
      </c>
    </row>
    <row r="55" spans="2:7" x14ac:dyDescent="0.25">
      <c r="B55" s="480" t="s">
        <v>547</v>
      </c>
      <c r="C55" s="480"/>
      <c r="D55" s="481" t="s">
        <v>2366</v>
      </c>
      <c r="E55" s="480"/>
      <c r="F55" s="480"/>
      <c r="G55" s="480" t="s">
        <v>2367</v>
      </c>
    </row>
    <row r="56" spans="2:7" x14ac:dyDescent="0.25">
      <c r="B56" s="480" t="s">
        <v>550</v>
      </c>
      <c r="C56" s="480"/>
      <c r="D56" s="481" t="s">
        <v>2364</v>
      </c>
      <c r="E56" s="480"/>
      <c r="F56" s="480"/>
      <c r="G56" s="480" t="s">
        <v>2365</v>
      </c>
    </row>
    <row r="57" spans="2:7" x14ac:dyDescent="0.25">
      <c r="B57" s="480" t="s">
        <v>556</v>
      </c>
      <c r="C57" s="480"/>
      <c r="D57" s="481" t="s">
        <v>2368</v>
      </c>
      <c r="E57" s="480"/>
      <c r="F57" s="480"/>
      <c r="G57" s="480" t="s">
        <v>2369</v>
      </c>
    </row>
    <row r="58" spans="2:7" x14ac:dyDescent="0.25">
      <c r="B58" s="480" t="s">
        <v>2361</v>
      </c>
      <c r="C58" s="480"/>
      <c r="D58" s="481" t="s">
        <v>2360</v>
      </c>
      <c r="E58" s="480"/>
      <c r="F58" s="480"/>
      <c r="G58" s="480" t="s">
        <v>2362</v>
      </c>
    </row>
    <row r="59" spans="2:7" x14ac:dyDescent="0.25">
      <c r="B59" s="480" t="s">
        <v>2357</v>
      </c>
      <c r="C59" s="480"/>
      <c r="D59" s="481" t="s">
        <v>2356</v>
      </c>
      <c r="E59" s="480"/>
      <c r="F59" s="480"/>
      <c r="G59" s="480" t="s">
        <v>2358</v>
      </c>
    </row>
    <row r="60" spans="2:7" x14ac:dyDescent="0.25">
      <c r="B60" s="480" t="s">
        <v>3269</v>
      </c>
      <c r="C60" s="480"/>
      <c r="D60" s="481" t="s">
        <v>3270</v>
      </c>
      <c r="E60" s="480"/>
      <c r="F60" s="480"/>
      <c r="G60" s="480" t="s">
        <v>3271</v>
      </c>
    </row>
    <row r="61" spans="2:7" x14ac:dyDescent="0.25">
      <c r="B61" s="480" t="s">
        <v>2379</v>
      </c>
      <c r="C61" s="480"/>
      <c r="D61" s="481" t="s">
        <v>2378</v>
      </c>
      <c r="E61" s="480"/>
      <c r="F61" s="480"/>
      <c r="G61" s="480" t="s">
        <v>2380</v>
      </c>
    </row>
    <row r="65" spans="1:7" x14ac:dyDescent="0.25">
      <c r="A65" s="8" t="s">
        <v>172</v>
      </c>
    </row>
    <row r="66" spans="1:7" x14ac:dyDescent="0.25">
      <c r="B66" s="480" t="s">
        <v>140</v>
      </c>
      <c r="C66" s="480"/>
      <c r="D66" s="480" t="s">
        <v>57</v>
      </c>
      <c r="E66" s="480"/>
      <c r="F66" s="480"/>
      <c r="G66" s="480" t="s">
        <v>62</v>
      </c>
    </row>
    <row r="67" spans="1:7" hidden="1" x14ac:dyDescent="0.25">
      <c r="B67" s="481" t="s">
        <v>105</v>
      </c>
      <c r="C67" s="480"/>
      <c r="D67" s="481" t="s">
        <v>87</v>
      </c>
      <c r="E67" s="480"/>
      <c r="F67" s="480"/>
      <c r="G67" s="480" t="s">
        <v>61</v>
      </c>
    </row>
    <row r="68" spans="1:7" x14ac:dyDescent="0.25">
      <c r="B68" s="481" t="s">
        <v>739</v>
      </c>
      <c r="C68" s="480"/>
      <c r="D68" s="481" t="s">
        <v>2388</v>
      </c>
      <c r="E68" s="480"/>
      <c r="F68" s="480"/>
      <c r="G68" s="480" t="s">
        <v>738</v>
      </c>
    </row>
    <row r="69" spans="1:7" x14ac:dyDescent="0.25">
      <c r="B69" s="481" t="s">
        <v>3272</v>
      </c>
      <c r="C69" s="480"/>
      <c r="D69" s="481" t="s">
        <v>3273</v>
      </c>
      <c r="E69" s="480"/>
      <c r="F69" s="480"/>
      <c r="G69" s="480" t="s">
        <v>3274</v>
      </c>
    </row>
    <row r="70" spans="1:7" x14ac:dyDescent="0.25">
      <c r="B70" s="481" t="s">
        <v>742</v>
      </c>
      <c r="C70" s="480"/>
      <c r="D70" s="481" t="s">
        <v>2193</v>
      </c>
      <c r="E70" s="480"/>
      <c r="F70" s="480"/>
      <c r="G70" s="480" t="s">
        <v>741</v>
      </c>
    </row>
    <row r="71" spans="1:7" x14ac:dyDescent="0.25">
      <c r="B71" s="481" t="s">
        <v>3275</v>
      </c>
      <c r="C71" s="480"/>
      <c r="D71" s="481" t="s">
        <v>3276</v>
      </c>
      <c r="E71" s="480"/>
      <c r="F71" s="480"/>
      <c r="G71" s="480" t="s">
        <v>3277</v>
      </c>
    </row>
    <row r="72" spans="1:7" x14ac:dyDescent="0.25">
      <c r="B72" s="481" t="s">
        <v>2389</v>
      </c>
      <c r="C72" s="480"/>
      <c r="D72" s="481" t="s">
        <v>2390</v>
      </c>
      <c r="E72" s="480"/>
      <c r="F72" s="480"/>
      <c r="G72" s="480" t="s">
        <v>2391</v>
      </c>
    </row>
    <row r="73" spans="1:7" x14ac:dyDescent="0.25">
      <c r="B73" s="481" t="s">
        <v>3278</v>
      </c>
      <c r="C73" s="480"/>
      <c r="D73" s="481" t="s">
        <v>3279</v>
      </c>
      <c r="E73" s="480"/>
      <c r="F73" s="480"/>
      <c r="G73" s="480" t="s">
        <v>3280</v>
      </c>
    </row>
    <row r="74" spans="1:7" x14ac:dyDescent="0.25">
      <c r="B74" s="481" t="s">
        <v>749</v>
      </c>
      <c r="C74" s="480"/>
      <c r="D74" s="481" t="s">
        <v>2205</v>
      </c>
      <c r="E74" s="480"/>
      <c r="F74" s="480"/>
      <c r="G74" s="480" t="s">
        <v>748</v>
      </c>
    </row>
    <row r="75" spans="1:7" x14ac:dyDescent="0.25">
      <c r="B75" s="481" t="s">
        <v>755</v>
      </c>
      <c r="C75" s="480"/>
      <c r="D75" s="481" t="s">
        <v>2210</v>
      </c>
      <c r="E75" s="480"/>
      <c r="F75" s="480"/>
      <c r="G75" s="480" t="s">
        <v>754</v>
      </c>
    </row>
    <row r="76" spans="1:7" x14ac:dyDescent="0.25">
      <c r="B76" s="481" t="s">
        <v>2215</v>
      </c>
      <c r="C76" s="480"/>
      <c r="D76" s="481" t="s">
        <v>2216</v>
      </c>
      <c r="E76" s="480"/>
      <c r="F76" s="480"/>
      <c r="G76" s="480" t="s">
        <v>2395</v>
      </c>
    </row>
    <row r="77" spans="1:7" x14ac:dyDescent="0.25">
      <c r="B77" s="481" t="s">
        <v>752</v>
      </c>
      <c r="C77" s="480"/>
      <c r="D77" s="481" t="s">
        <v>2221</v>
      </c>
      <c r="E77" s="480"/>
      <c r="F77" s="480"/>
      <c r="G77" s="480" t="s">
        <v>751</v>
      </c>
    </row>
    <row r="78" spans="1:7" x14ac:dyDescent="0.25">
      <c r="B78" s="481" t="s">
        <v>758</v>
      </c>
      <c r="C78" s="480"/>
      <c r="D78" s="481" t="s">
        <v>2224</v>
      </c>
      <c r="E78" s="480"/>
      <c r="F78" s="480"/>
      <c r="G78" s="480" t="s">
        <v>757</v>
      </c>
    </row>
    <row r="79" spans="1:7" x14ac:dyDescent="0.25">
      <c r="B79" s="481" t="s">
        <v>2227</v>
      </c>
      <c r="C79" s="480"/>
      <c r="D79" s="481" t="s">
        <v>2228</v>
      </c>
      <c r="E79" s="480"/>
      <c r="F79" s="480"/>
      <c r="G79" s="480" t="s">
        <v>2396</v>
      </c>
    </row>
    <row r="80" spans="1:7" x14ac:dyDescent="0.25">
      <c r="B80" s="481" t="s">
        <v>2231</v>
      </c>
      <c r="C80" s="480"/>
      <c r="D80" s="481" t="s">
        <v>2232</v>
      </c>
      <c r="E80" s="480"/>
      <c r="F80" s="480"/>
      <c r="G80" s="480" t="s">
        <v>2397</v>
      </c>
    </row>
    <row r="81" spans="2:7" x14ac:dyDescent="0.25">
      <c r="B81" s="481" t="s">
        <v>2235</v>
      </c>
      <c r="C81" s="480"/>
      <c r="D81" s="481" t="s">
        <v>2236</v>
      </c>
      <c r="E81" s="480"/>
      <c r="F81" s="480"/>
      <c r="G81" s="480" t="s">
        <v>2398</v>
      </c>
    </row>
    <row r="82" spans="2:7" x14ac:dyDescent="0.25">
      <c r="B82" s="481" t="s">
        <v>2239</v>
      </c>
      <c r="C82" s="480"/>
      <c r="D82" s="481" t="s">
        <v>2240</v>
      </c>
      <c r="E82" s="480"/>
      <c r="F82" s="480"/>
      <c r="G82" s="480" t="s">
        <v>2399</v>
      </c>
    </row>
    <row r="83" spans="2:7" x14ac:dyDescent="0.25">
      <c r="B83" s="481" t="s">
        <v>2400</v>
      </c>
      <c r="C83" s="480"/>
      <c r="D83" s="481" t="s">
        <v>2401</v>
      </c>
      <c r="E83" s="480"/>
      <c r="F83" s="480"/>
      <c r="G83" s="480" t="s">
        <v>2402</v>
      </c>
    </row>
    <row r="84" spans="2:7" x14ac:dyDescent="0.25">
      <c r="B84" s="481" t="s">
        <v>2403</v>
      </c>
      <c r="C84" s="480"/>
      <c r="D84" s="481" t="s">
        <v>2404</v>
      </c>
      <c r="E84" s="480"/>
      <c r="F84" s="480"/>
      <c r="G84" s="480" t="s">
        <v>2405</v>
      </c>
    </row>
    <row r="85" spans="2:7" x14ac:dyDescent="0.25">
      <c r="B85" s="481" t="s">
        <v>2406</v>
      </c>
      <c r="C85" s="480"/>
      <c r="D85" s="481" t="s">
        <v>2407</v>
      </c>
      <c r="E85" s="480"/>
      <c r="F85" s="480"/>
      <c r="G85" s="480" t="s">
        <v>2408</v>
      </c>
    </row>
    <row r="86" spans="2:7" x14ac:dyDescent="0.25">
      <c r="B86" s="481" t="s">
        <v>761</v>
      </c>
      <c r="C86" s="480"/>
      <c r="D86" s="481" t="s">
        <v>2409</v>
      </c>
      <c r="E86" s="480"/>
      <c r="F86" s="480"/>
      <c r="G86" s="480" t="s">
        <v>760</v>
      </c>
    </row>
    <row r="87" spans="2:7" x14ac:dyDescent="0.25">
      <c r="B87" s="481" t="s">
        <v>2410</v>
      </c>
      <c r="C87" s="480"/>
      <c r="D87" s="481" t="s">
        <v>2411</v>
      </c>
      <c r="E87" s="480"/>
      <c r="F87" s="480"/>
      <c r="G87" s="480" t="s">
        <v>2412</v>
      </c>
    </row>
    <row r="88" spans="2:7" x14ac:dyDescent="0.25">
      <c r="B88" s="481" t="s">
        <v>3281</v>
      </c>
      <c r="C88" s="480"/>
      <c r="D88" s="481" t="s">
        <v>3282</v>
      </c>
      <c r="E88" s="480"/>
      <c r="F88" s="480"/>
      <c r="G88" s="480" t="s">
        <v>3283</v>
      </c>
    </row>
    <row r="89" spans="2:7" x14ac:dyDescent="0.25">
      <c r="B89" s="481" t="s">
        <v>2416</v>
      </c>
      <c r="C89" s="480"/>
      <c r="D89" s="481" t="s">
        <v>2417</v>
      </c>
      <c r="E89" s="480"/>
      <c r="F89" s="480"/>
      <c r="G89" s="480" t="s">
        <v>2418</v>
      </c>
    </row>
    <row r="90" spans="2:7" x14ac:dyDescent="0.25">
      <c r="B90" s="481" t="s">
        <v>2419</v>
      </c>
      <c r="C90" s="480"/>
      <c r="D90" s="481" t="s">
        <v>2420</v>
      </c>
      <c r="E90" s="480"/>
      <c r="F90" s="480"/>
      <c r="G90" s="480" t="s">
        <v>2421</v>
      </c>
    </row>
    <row r="91" spans="2:7" x14ac:dyDescent="0.25">
      <c r="B91" s="481" t="s">
        <v>2422</v>
      </c>
      <c r="C91" s="480"/>
      <c r="D91" s="481" t="s">
        <v>2423</v>
      </c>
      <c r="E91" s="480"/>
      <c r="F91" s="480"/>
      <c r="G91" s="480" t="s">
        <v>2424</v>
      </c>
    </row>
    <row r="92" spans="2:7" x14ac:dyDescent="0.25">
      <c r="B92" s="481" t="s">
        <v>2425</v>
      </c>
      <c r="C92" s="480"/>
      <c r="D92" s="481" t="s">
        <v>2426</v>
      </c>
      <c r="E92" s="480"/>
      <c r="F92" s="480"/>
      <c r="G92" s="480" t="s">
        <v>2427</v>
      </c>
    </row>
    <row r="93" spans="2:7" x14ac:dyDescent="0.25">
      <c r="B93" s="481" t="s">
        <v>3284</v>
      </c>
      <c r="C93" s="480"/>
      <c r="D93" s="481" t="s">
        <v>3285</v>
      </c>
      <c r="E93" s="480"/>
      <c r="F93" s="480"/>
      <c r="G93" s="480" t="s">
        <v>3286</v>
      </c>
    </row>
    <row r="94" spans="2:7" x14ac:dyDescent="0.25">
      <c r="B94" s="481" t="s">
        <v>2435</v>
      </c>
      <c r="C94" s="480"/>
      <c r="D94" s="481" t="s">
        <v>2436</v>
      </c>
      <c r="E94" s="480"/>
      <c r="F94" s="480"/>
      <c r="G94" s="480" t="s">
        <v>2437</v>
      </c>
    </row>
    <row r="95" spans="2:7" x14ac:dyDescent="0.25">
      <c r="B95" s="481" t="s">
        <v>772</v>
      </c>
      <c r="C95" s="480"/>
      <c r="D95" s="481" t="s">
        <v>2438</v>
      </c>
      <c r="E95" s="480"/>
      <c r="F95" s="480"/>
      <c r="G95" s="480" t="s">
        <v>771</v>
      </c>
    </row>
    <row r="96" spans="2:7" x14ac:dyDescent="0.25">
      <c r="B96" s="481" t="s">
        <v>2439</v>
      </c>
      <c r="C96" s="480"/>
      <c r="D96" s="481" t="s">
        <v>2440</v>
      </c>
      <c r="E96" s="480"/>
      <c r="F96" s="480"/>
      <c r="G96" s="480" t="s">
        <v>2441</v>
      </c>
    </row>
    <row r="97" spans="1:7" x14ac:dyDescent="0.25">
      <c r="B97" s="481" t="s">
        <v>2442</v>
      </c>
      <c r="C97" s="480"/>
      <c r="D97" s="481" t="s">
        <v>2443</v>
      </c>
      <c r="E97" s="480"/>
      <c r="F97" s="480"/>
      <c r="G97" s="480" t="s">
        <v>2444</v>
      </c>
    </row>
    <row r="98" spans="1:7" x14ac:dyDescent="0.25">
      <c r="B98" s="481" t="s">
        <v>764</v>
      </c>
      <c r="C98" s="480"/>
      <c r="D98" s="481" t="s">
        <v>2313</v>
      </c>
      <c r="E98" s="480"/>
      <c r="F98" s="480"/>
      <c r="G98" s="480" t="s">
        <v>763</v>
      </c>
    </row>
    <row r="99" spans="1:7" x14ac:dyDescent="0.25">
      <c r="B99" s="481" t="s">
        <v>767</v>
      </c>
      <c r="C99" s="480"/>
      <c r="D99" s="481" t="s">
        <v>2431</v>
      </c>
      <c r="E99" s="480"/>
      <c r="F99" s="480"/>
      <c r="G99" s="480" t="s">
        <v>766</v>
      </c>
    </row>
    <row r="100" spans="1:7" x14ac:dyDescent="0.25">
      <c r="B100" s="481" t="s">
        <v>2432</v>
      </c>
      <c r="C100" s="480"/>
      <c r="D100" s="481" t="s">
        <v>2433</v>
      </c>
      <c r="E100" s="480"/>
      <c r="F100" s="480"/>
      <c r="G100" s="480" t="s">
        <v>2434</v>
      </c>
    </row>
    <row r="101" spans="1:7" x14ac:dyDescent="0.25">
      <c r="B101" s="481" t="s">
        <v>2428</v>
      </c>
      <c r="C101" s="480"/>
      <c r="D101" s="481" t="s">
        <v>2429</v>
      </c>
      <c r="E101" s="480"/>
      <c r="F101" s="480"/>
      <c r="G101" s="480" t="s">
        <v>2430</v>
      </c>
    </row>
    <row r="102" spans="1:7" x14ac:dyDescent="0.25">
      <c r="B102" s="481" t="s">
        <v>2413</v>
      </c>
      <c r="C102" s="480"/>
      <c r="D102" s="481" t="s">
        <v>2414</v>
      </c>
      <c r="E102" s="480"/>
      <c r="F102" s="480"/>
      <c r="G102" s="480" t="s">
        <v>2415</v>
      </c>
    </row>
    <row r="103" spans="1:7" x14ac:dyDescent="0.25">
      <c r="B103" s="481" t="s">
        <v>745</v>
      </c>
      <c r="C103" s="480"/>
      <c r="D103" s="481" t="s">
        <v>2392</v>
      </c>
      <c r="E103" s="480"/>
      <c r="F103" s="480"/>
      <c r="G103" s="480" t="s">
        <v>744</v>
      </c>
    </row>
    <row r="105" spans="1:7" hidden="1" x14ac:dyDescent="0.25"/>
    <row r="106" spans="1:7" hidden="1" x14ac:dyDescent="0.25"/>
    <row r="108" spans="1:7" x14ac:dyDescent="0.25">
      <c r="A108" s="8" t="s">
        <v>307</v>
      </c>
    </row>
    <row r="109" spans="1:7" x14ac:dyDescent="0.25">
      <c r="B109" s="480" t="s">
        <v>140</v>
      </c>
      <c r="C109" s="480"/>
      <c r="D109" s="480" t="s">
        <v>57</v>
      </c>
      <c r="E109" s="480"/>
      <c r="F109" s="480"/>
      <c r="G109" s="480" t="s">
        <v>62</v>
      </c>
    </row>
    <row r="110" spans="1:7" hidden="1" x14ac:dyDescent="0.25">
      <c r="B110" s="481" t="s">
        <v>105</v>
      </c>
      <c r="C110" s="480"/>
      <c r="D110" s="481" t="s">
        <v>87</v>
      </c>
      <c r="E110" s="480"/>
      <c r="F110" s="480"/>
      <c r="G110" s="480" t="s">
        <v>61</v>
      </c>
    </row>
    <row r="111" spans="1:7" x14ac:dyDescent="0.25">
      <c r="B111" s="481" t="s">
        <v>2493</v>
      </c>
      <c r="C111" s="480"/>
      <c r="D111" s="481" t="s">
        <v>2494</v>
      </c>
      <c r="E111" s="480"/>
      <c r="F111" s="480"/>
      <c r="G111" s="480" t="s">
        <v>2495</v>
      </c>
    </row>
    <row r="112" spans="1:7" x14ac:dyDescent="0.25">
      <c r="B112" s="481" t="s">
        <v>3287</v>
      </c>
      <c r="C112" s="480"/>
      <c r="D112" s="481" t="s">
        <v>3288</v>
      </c>
      <c r="E112" s="480"/>
      <c r="F112" s="480"/>
      <c r="G112" s="480" t="s">
        <v>3289</v>
      </c>
    </row>
    <row r="113" spans="2:7" x14ac:dyDescent="0.25">
      <c r="B113" s="481" t="s">
        <v>2487</v>
      </c>
      <c r="C113" s="480"/>
      <c r="D113" s="481" t="s">
        <v>2488</v>
      </c>
      <c r="E113" s="480"/>
      <c r="F113" s="480"/>
      <c r="G113" s="480" t="s">
        <v>2489</v>
      </c>
    </row>
    <row r="114" spans="2:7" x14ac:dyDescent="0.25">
      <c r="B114" s="481" t="s">
        <v>2469</v>
      </c>
      <c r="C114" s="480"/>
      <c r="D114" s="481" t="s">
        <v>2470</v>
      </c>
      <c r="E114" s="480"/>
      <c r="F114" s="480"/>
      <c r="G114" s="480" t="s">
        <v>2471</v>
      </c>
    </row>
    <row r="115" spans="2:7" x14ac:dyDescent="0.25">
      <c r="B115" s="481" t="s">
        <v>2457</v>
      </c>
      <c r="C115" s="480"/>
      <c r="D115" s="481" t="s">
        <v>2458</v>
      </c>
      <c r="E115" s="480"/>
      <c r="F115" s="480"/>
      <c r="G115" s="480" t="s">
        <v>2459</v>
      </c>
    </row>
    <row r="116" spans="2:7" x14ac:dyDescent="0.25">
      <c r="B116" s="481" t="s">
        <v>2454</v>
      </c>
      <c r="C116" s="480"/>
      <c r="D116" s="481" t="s">
        <v>2455</v>
      </c>
      <c r="E116" s="480"/>
      <c r="F116" s="480"/>
      <c r="G116" s="480" t="s">
        <v>2456</v>
      </c>
    </row>
    <row r="117" spans="2:7" x14ac:dyDescent="0.25">
      <c r="B117" s="481" t="s">
        <v>2451</v>
      </c>
      <c r="C117" s="480"/>
      <c r="D117" s="481" t="s">
        <v>2452</v>
      </c>
      <c r="E117" s="480"/>
      <c r="F117" s="480"/>
      <c r="G117" s="480" t="s">
        <v>2453</v>
      </c>
    </row>
    <row r="118" spans="2:7" x14ac:dyDescent="0.25">
      <c r="B118" s="481" t="s">
        <v>2478</v>
      </c>
      <c r="C118" s="480"/>
      <c r="D118" s="481" t="s">
        <v>2479</v>
      </c>
      <c r="E118" s="480"/>
      <c r="F118" s="480"/>
      <c r="G118" s="480" t="s">
        <v>2480</v>
      </c>
    </row>
    <row r="119" spans="2:7" x14ac:dyDescent="0.25">
      <c r="B119" s="481" t="s">
        <v>2484</v>
      </c>
      <c r="C119" s="480"/>
      <c r="D119" s="481" t="s">
        <v>2485</v>
      </c>
      <c r="E119" s="480"/>
      <c r="F119" s="480"/>
      <c r="G119" s="480" t="s">
        <v>2486</v>
      </c>
    </row>
    <row r="120" spans="2:7" x14ac:dyDescent="0.25">
      <c r="B120" s="481" t="s">
        <v>2505</v>
      </c>
      <c r="C120" s="480"/>
      <c r="D120" s="481" t="s">
        <v>2506</v>
      </c>
      <c r="E120" s="480"/>
      <c r="F120" s="480"/>
      <c r="G120" s="480" t="s">
        <v>2507</v>
      </c>
    </row>
    <row r="121" spans="2:7" x14ac:dyDescent="0.25">
      <c r="B121" s="481" t="s">
        <v>2502</v>
      </c>
      <c r="C121" s="480"/>
      <c r="D121" s="481" t="s">
        <v>2503</v>
      </c>
      <c r="E121" s="480"/>
      <c r="F121" s="480"/>
      <c r="G121" s="480" t="s">
        <v>2504</v>
      </c>
    </row>
    <row r="122" spans="2:7" x14ac:dyDescent="0.25">
      <c r="B122" s="481" t="s">
        <v>2517</v>
      </c>
      <c r="C122" s="480"/>
      <c r="D122" s="481" t="s">
        <v>2518</v>
      </c>
      <c r="E122" s="480"/>
      <c r="F122" s="480"/>
      <c r="G122" s="480" t="s">
        <v>2519</v>
      </c>
    </row>
    <row r="123" spans="2:7" x14ac:dyDescent="0.25">
      <c r="B123" s="481" t="s">
        <v>3290</v>
      </c>
      <c r="C123" s="480"/>
      <c r="D123" s="481" t="s">
        <v>3291</v>
      </c>
      <c r="E123" s="480"/>
      <c r="F123" s="480"/>
      <c r="G123" s="480" t="s">
        <v>3292</v>
      </c>
    </row>
    <row r="124" spans="2:7" x14ac:dyDescent="0.25">
      <c r="B124" s="481" t="s">
        <v>2541</v>
      </c>
      <c r="C124" s="480"/>
      <c r="D124" s="481" t="s">
        <v>2542</v>
      </c>
      <c r="E124" s="480"/>
      <c r="F124" s="480"/>
      <c r="G124" s="480" t="s">
        <v>2543</v>
      </c>
    </row>
    <row r="125" spans="2:7" x14ac:dyDescent="0.25">
      <c r="B125" s="481" t="s">
        <v>2547</v>
      </c>
      <c r="C125" s="480"/>
      <c r="D125" s="481" t="s">
        <v>2548</v>
      </c>
      <c r="E125" s="480"/>
      <c r="F125" s="480"/>
      <c r="G125" s="480" t="s">
        <v>2549</v>
      </c>
    </row>
    <row r="126" spans="2:7" x14ac:dyDescent="0.25">
      <c r="B126" s="481" t="s">
        <v>2559</v>
      </c>
      <c r="C126" s="480"/>
      <c r="D126" s="481" t="s">
        <v>2560</v>
      </c>
      <c r="E126" s="480"/>
      <c r="F126" s="480"/>
      <c r="G126" s="480" t="s">
        <v>2561</v>
      </c>
    </row>
    <row r="127" spans="2:7" x14ac:dyDescent="0.25">
      <c r="B127" s="481" t="s">
        <v>2553</v>
      </c>
      <c r="C127" s="480"/>
      <c r="D127" s="481" t="s">
        <v>2554</v>
      </c>
      <c r="E127" s="480"/>
      <c r="F127" s="480"/>
      <c r="G127" s="480" t="s">
        <v>2555</v>
      </c>
    </row>
    <row r="128" spans="2:7" x14ac:dyDescent="0.25">
      <c r="B128" s="481" t="s">
        <v>2460</v>
      </c>
      <c r="C128" s="480"/>
      <c r="D128" s="481" t="s">
        <v>2461</v>
      </c>
      <c r="E128" s="480"/>
      <c r="F128" s="480"/>
      <c r="G128" s="480" t="s">
        <v>2462</v>
      </c>
    </row>
    <row r="129" spans="2:7" x14ac:dyDescent="0.25">
      <c r="B129" s="481" t="s">
        <v>2445</v>
      </c>
      <c r="C129" s="480"/>
      <c r="D129" s="481" t="s">
        <v>2446</v>
      </c>
      <c r="E129" s="480"/>
      <c r="F129" s="480"/>
      <c r="G129" s="480" t="s">
        <v>2447</v>
      </c>
    </row>
    <row r="130" spans="2:7" x14ac:dyDescent="0.25">
      <c r="B130" s="481" t="s">
        <v>2448</v>
      </c>
      <c r="C130" s="480"/>
      <c r="D130" s="481" t="s">
        <v>2449</v>
      </c>
      <c r="E130" s="480"/>
      <c r="F130" s="480"/>
      <c r="G130" s="480" t="s">
        <v>2450</v>
      </c>
    </row>
    <row r="131" spans="2:7" x14ac:dyDescent="0.25">
      <c r="B131" s="481" t="s">
        <v>2475</v>
      </c>
      <c r="C131" s="480"/>
      <c r="D131" s="481" t="s">
        <v>2476</v>
      </c>
      <c r="E131" s="480"/>
      <c r="F131" s="480"/>
      <c r="G131" s="480" t="s">
        <v>2477</v>
      </c>
    </row>
    <row r="132" spans="2:7" x14ac:dyDescent="0.25">
      <c r="B132" s="481" t="s">
        <v>3293</v>
      </c>
      <c r="C132" s="480"/>
      <c r="D132" s="481" t="s">
        <v>3294</v>
      </c>
      <c r="E132" s="480"/>
      <c r="F132" s="480"/>
      <c r="G132" s="480" t="s">
        <v>3295</v>
      </c>
    </row>
    <row r="133" spans="2:7" x14ac:dyDescent="0.25">
      <c r="B133" s="481" t="s">
        <v>3296</v>
      </c>
      <c r="C133" s="480"/>
      <c r="D133" s="481" t="s">
        <v>3297</v>
      </c>
      <c r="E133" s="480"/>
      <c r="F133" s="480"/>
      <c r="G133" s="480" t="s">
        <v>3298</v>
      </c>
    </row>
    <row r="134" spans="2:7" x14ac:dyDescent="0.25">
      <c r="B134" s="481" t="s">
        <v>3299</v>
      </c>
      <c r="C134" s="480"/>
      <c r="D134" s="481" t="s">
        <v>2622</v>
      </c>
      <c r="E134" s="480"/>
      <c r="F134" s="480"/>
      <c r="G134" s="480" t="s">
        <v>3300</v>
      </c>
    </row>
    <row r="135" spans="2:7" x14ac:dyDescent="0.25">
      <c r="B135" s="481" t="s">
        <v>3301</v>
      </c>
      <c r="C135" s="480"/>
      <c r="D135" s="481" t="s">
        <v>3302</v>
      </c>
      <c r="E135" s="480"/>
      <c r="F135" s="480"/>
      <c r="G135" s="480" t="s">
        <v>3303</v>
      </c>
    </row>
    <row r="136" spans="2:7" x14ac:dyDescent="0.25">
      <c r="B136" s="481" t="s">
        <v>2574</v>
      </c>
      <c r="C136" s="480"/>
      <c r="D136" s="481" t="s">
        <v>2575</v>
      </c>
      <c r="E136" s="480"/>
      <c r="F136" s="480"/>
      <c r="G136" s="480" t="s">
        <v>2576</v>
      </c>
    </row>
    <row r="137" spans="2:7" x14ac:dyDescent="0.25">
      <c r="B137" s="481" t="s">
        <v>2571</v>
      </c>
      <c r="C137" s="480"/>
      <c r="D137" s="481" t="s">
        <v>2572</v>
      </c>
      <c r="E137" s="480"/>
      <c r="F137" s="480"/>
      <c r="G137" s="480" t="s">
        <v>2573</v>
      </c>
    </row>
    <row r="138" spans="2:7" x14ac:dyDescent="0.25">
      <c r="B138" s="481" t="s">
        <v>2583</v>
      </c>
      <c r="C138" s="480"/>
      <c r="D138" s="481" t="s">
        <v>2584</v>
      </c>
      <c r="E138" s="480"/>
      <c r="F138" s="480"/>
      <c r="G138" s="480" t="s">
        <v>2585</v>
      </c>
    </row>
    <row r="139" spans="2:7" x14ac:dyDescent="0.25">
      <c r="B139" s="481" t="s">
        <v>2472</v>
      </c>
      <c r="C139" s="480"/>
      <c r="D139" s="481" t="s">
        <v>2473</v>
      </c>
      <c r="E139" s="480"/>
      <c r="F139" s="480"/>
      <c r="G139" s="480" t="s">
        <v>2474</v>
      </c>
    </row>
    <row r="140" spans="2:7" x14ac:dyDescent="0.25">
      <c r="B140" s="481" t="s">
        <v>2481</v>
      </c>
      <c r="C140" s="480"/>
      <c r="D140" s="481" t="s">
        <v>2482</v>
      </c>
      <c r="E140" s="480"/>
      <c r="F140" s="480"/>
      <c r="G140" s="480" t="s">
        <v>2483</v>
      </c>
    </row>
    <row r="141" spans="2:7" x14ac:dyDescent="0.25">
      <c r="B141" s="481" t="s">
        <v>2466</v>
      </c>
      <c r="C141" s="480"/>
      <c r="D141" s="481" t="s">
        <v>2467</v>
      </c>
      <c r="E141" s="480"/>
      <c r="F141" s="480"/>
      <c r="G141" s="480" t="s">
        <v>2468</v>
      </c>
    </row>
    <row r="142" spans="2:7" x14ac:dyDescent="0.25">
      <c r="B142" s="481" t="s">
        <v>2496</v>
      </c>
      <c r="C142" s="480"/>
      <c r="D142" s="481" t="s">
        <v>2497</v>
      </c>
      <c r="E142" s="480"/>
      <c r="F142" s="480"/>
      <c r="G142" s="480" t="s">
        <v>2498</v>
      </c>
    </row>
    <row r="143" spans="2:7" x14ac:dyDescent="0.25">
      <c r="B143" s="481" t="s">
        <v>2499</v>
      </c>
      <c r="C143" s="480"/>
      <c r="D143" s="481" t="s">
        <v>2500</v>
      </c>
      <c r="E143" s="480"/>
      <c r="F143" s="480"/>
      <c r="G143" s="480" t="s">
        <v>2501</v>
      </c>
    </row>
    <row r="144" spans="2:7" x14ac:dyDescent="0.25">
      <c r="B144" s="481" t="s">
        <v>2511</v>
      </c>
      <c r="C144" s="480"/>
      <c r="D144" s="481" t="s">
        <v>2512</v>
      </c>
      <c r="E144" s="480"/>
      <c r="F144" s="480"/>
      <c r="G144" s="480" t="s">
        <v>2513</v>
      </c>
    </row>
    <row r="145" spans="2:7" x14ac:dyDescent="0.25">
      <c r="B145" s="481" t="s">
        <v>2532</v>
      </c>
      <c r="C145" s="480"/>
      <c r="D145" s="481" t="s">
        <v>2533</v>
      </c>
      <c r="E145" s="480"/>
      <c r="F145" s="480"/>
      <c r="G145" s="480" t="s">
        <v>2534</v>
      </c>
    </row>
    <row r="146" spans="2:7" x14ac:dyDescent="0.25">
      <c r="B146" s="481" t="s">
        <v>2523</v>
      </c>
      <c r="C146" s="480"/>
      <c r="D146" s="481" t="s">
        <v>2524</v>
      </c>
      <c r="E146" s="480"/>
      <c r="F146" s="480"/>
      <c r="G146" s="480" t="s">
        <v>2525</v>
      </c>
    </row>
    <row r="147" spans="2:7" x14ac:dyDescent="0.25">
      <c r="B147" s="481" t="s">
        <v>2577</v>
      </c>
      <c r="C147" s="480"/>
      <c r="D147" s="481" t="s">
        <v>2578</v>
      </c>
      <c r="E147" s="480"/>
      <c r="F147" s="480"/>
      <c r="G147" s="480" t="s">
        <v>2579</v>
      </c>
    </row>
    <row r="148" spans="2:7" x14ac:dyDescent="0.25">
      <c r="B148" s="481" t="s">
        <v>2580</v>
      </c>
      <c r="C148" s="480"/>
      <c r="D148" s="481" t="s">
        <v>2581</v>
      </c>
      <c r="E148" s="480"/>
      <c r="F148" s="480"/>
      <c r="G148" s="480" t="s">
        <v>2582</v>
      </c>
    </row>
    <row r="149" spans="2:7" x14ac:dyDescent="0.25">
      <c r="B149" s="481" t="s">
        <v>2598</v>
      </c>
      <c r="C149" s="480"/>
      <c r="D149" s="481" t="s">
        <v>2599</v>
      </c>
      <c r="E149" s="480"/>
      <c r="F149" s="480"/>
      <c r="G149" s="480" t="s">
        <v>2600</v>
      </c>
    </row>
    <row r="150" spans="2:7" x14ac:dyDescent="0.25">
      <c r="B150" s="481" t="s">
        <v>2589</v>
      </c>
      <c r="C150" s="480"/>
      <c r="D150" s="481" t="s">
        <v>2590</v>
      </c>
      <c r="E150" s="480"/>
      <c r="F150" s="480"/>
      <c r="G150" s="480" t="s">
        <v>2591</v>
      </c>
    </row>
    <row r="151" spans="2:7" x14ac:dyDescent="0.25">
      <c r="B151" s="481" t="s">
        <v>2520</v>
      </c>
      <c r="C151" s="480"/>
      <c r="D151" s="481" t="s">
        <v>2521</v>
      </c>
      <c r="E151" s="480"/>
      <c r="F151" s="480"/>
      <c r="G151" s="480" t="s">
        <v>2522</v>
      </c>
    </row>
    <row r="152" spans="2:7" x14ac:dyDescent="0.25">
      <c r="B152" s="481" t="s">
        <v>2526</v>
      </c>
      <c r="C152" s="480"/>
      <c r="D152" s="481" t="s">
        <v>2527</v>
      </c>
      <c r="E152" s="480"/>
      <c r="F152" s="480"/>
      <c r="G152" s="480" t="s">
        <v>2528</v>
      </c>
    </row>
    <row r="153" spans="2:7" x14ac:dyDescent="0.25">
      <c r="B153" s="481" t="s">
        <v>2538</v>
      </c>
      <c r="C153" s="480"/>
      <c r="D153" s="481" t="s">
        <v>2539</v>
      </c>
      <c r="E153" s="480"/>
      <c r="F153" s="480"/>
      <c r="G153" s="480" t="s">
        <v>2540</v>
      </c>
    </row>
    <row r="154" spans="2:7" x14ac:dyDescent="0.25">
      <c r="B154" s="481" t="s">
        <v>2544</v>
      </c>
      <c r="C154" s="480"/>
      <c r="D154" s="481" t="s">
        <v>2545</v>
      </c>
      <c r="E154" s="480"/>
      <c r="F154" s="480"/>
      <c r="G154" s="480" t="s">
        <v>2546</v>
      </c>
    </row>
    <row r="155" spans="2:7" x14ac:dyDescent="0.25">
      <c r="B155" s="481" t="s">
        <v>3304</v>
      </c>
      <c r="C155" s="480"/>
      <c r="D155" s="481" t="s">
        <v>3305</v>
      </c>
      <c r="E155" s="480"/>
      <c r="F155" s="480"/>
      <c r="G155" s="480" t="s">
        <v>3306</v>
      </c>
    </row>
    <row r="156" spans="2:7" x14ac:dyDescent="0.25">
      <c r="B156" s="481" t="s">
        <v>3307</v>
      </c>
      <c r="C156" s="480"/>
      <c r="D156" s="481" t="s">
        <v>3308</v>
      </c>
      <c r="E156" s="480"/>
      <c r="F156" s="480"/>
      <c r="G156" s="480" t="s">
        <v>3309</v>
      </c>
    </row>
    <row r="157" spans="2:7" x14ac:dyDescent="0.25">
      <c r="B157" s="481" t="s">
        <v>2565</v>
      </c>
      <c r="C157" s="480"/>
      <c r="D157" s="481" t="s">
        <v>2566</v>
      </c>
      <c r="E157" s="480"/>
      <c r="F157" s="480"/>
      <c r="G157" s="480" t="s">
        <v>2567</v>
      </c>
    </row>
    <row r="158" spans="2:7" x14ac:dyDescent="0.25">
      <c r="B158" s="481" t="s">
        <v>2562</v>
      </c>
      <c r="C158" s="480"/>
      <c r="D158" s="481" t="s">
        <v>2563</v>
      </c>
      <c r="E158" s="480"/>
      <c r="F158" s="480"/>
      <c r="G158" s="480" t="s">
        <v>2564</v>
      </c>
    </row>
    <row r="159" spans="2:7" x14ac:dyDescent="0.25">
      <c r="B159" s="481" t="s">
        <v>2601</v>
      </c>
      <c r="C159" s="480"/>
      <c r="D159" s="481" t="s">
        <v>2602</v>
      </c>
      <c r="E159" s="480"/>
      <c r="F159" s="480"/>
      <c r="G159" s="480" t="s">
        <v>2603</v>
      </c>
    </row>
    <row r="160" spans="2:7" x14ac:dyDescent="0.25">
      <c r="B160" s="481" t="s">
        <v>2586</v>
      </c>
      <c r="C160" s="480"/>
      <c r="D160" s="481" t="s">
        <v>2587</v>
      </c>
      <c r="E160" s="480"/>
      <c r="F160" s="480"/>
      <c r="G160" s="480" t="s">
        <v>2588</v>
      </c>
    </row>
    <row r="161" spans="2:7" x14ac:dyDescent="0.25">
      <c r="B161" s="481" t="s">
        <v>2604</v>
      </c>
      <c r="C161" s="480"/>
      <c r="D161" s="481" t="s">
        <v>2605</v>
      </c>
      <c r="E161" s="480"/>
      <c r="F161" s="480"/>
      <c r="G161" s="480" t="s">
        <v>2606</v>
      </c>
    </row>
    <row r="162" spans="2:7" x14ac:dyDescent="0.25">
      <c r="B162" s="481" t="s">
        <v>2592</v>
      </c>
      <c r="C162" s="480"/>
      <c r="D162" s="481" t="s">
        <v>2593</v>
      </c>
      <c r="E162" s="480"/>
      <c r="F162" s="480"/>
      <c r="G162" s="480" t="s">
        <v>2594</v>
      </c>
    </row>
    <row r="163" spans="2:7" x14ac:dyDescent="0.25">
      <c r="B163" s="481" t="s">
        <v>2613</v>
      </c>
      <c r="C163" s="480"/>
      <c r="D163" s="481" t="s">
        <v>2614</v>
      </c>
      <c r="E163" s="480"/>
      <c r="F163" s="480"/>
      <c r="G163" s="480" t="s">
        <v>2615</v>
      </c>
    </row>
    <row r="164" spans="2:7" x14ac:dyDescent="0.25">
      <c r="B164" s="481" t="s">
        <v>2607</v>
      </c>
      <c r="C164" s="480"/>
      <c r="D164" s="481" t="s">
        <v>2608</v>
      </c>
      <c r="E164" s="480"/>
      <c r="F164" s="480"/>
      <c r="G164" s="480" t="s">
        <v>2609</v>
      </c>
    </row>
    <row r="165" spans="2:7" x14ac:dyDescent="0.25">
      <c r="B165" s="481" t="s">
        <v>3310</v>
      </c>
      <c r="C165" s="480"/>
      <c r="D165" s="481" t="s">
        <v>3311</v>
      </c>
      <c r="E165" s="480"/>
      <c r="F165" s="480"/>
      <c r="G165" s="480" t="s">
        <v>3312</v>
      </c>
    </row>
    <row r="166" spans="2:7" x14ac:dyDescent="0.25">
      <c r="B166" s="481" t="s">
        <v>2610</v>
      </c>
      <c r="C166" s="480"/>
      <c r="D166" s="481" t="s">
        <v>2611</v>
      </c>
      <c r="E166" s="480"/>
      <c r="F166" s="480"/>
      <c r="G166" s="480" t="s">
        <v>2612</v>
      </c>
    </row>
    <row r="167" spans="2:7" x14ac:dyDescent="0.25">
      <c r="B167" s="481" t="s">
        <v>2616</v>
      </c>
      <c r="C167" s="480"/>
      <c r="D167" s="481" t="s">
        <v>2356</v>
      </c>
      <c r="E167" s="480"/>
      <c r="F167" s="480"/>
      <c r="G167" s="480" t="s">
        <v>2617</v>
      </c>
    </row>
    <row r="168" spans="2:7" x14ac:dyDescent="0.25">
      <c r="B168" s="481" t="s">
        <v>3313</v>
      </c>
      <c r="C168" s="480"/>
      <c r="D168" s="481" t="s">
        <v>3314</v>
      </c>
      <c r="E168" s="480"/>
      <c r="F168" s="480"/>
      <c r="G168" s="480" t="s">
        <v>3315</v>
      </c>
    </row>
    <row r="169" spans="2:7" x14ac:dyDescent="0.25">
      <c r="B169" s="481" t="s">
        <v>2463</v>
      </c>
      <c r="C169" s="480"/>
      <c r="D169" s="481" t="s">
        <v>2464</v>
      </c>
      <c r="E169" s="480"/>
      <c r="F169" s="480"/>
      <c r="G169" s="480" t="s">
        <v>2465</v>
      </c>
    </row>
    <row r="170" spans="2:7" x14ac:dyDescent="0.25">
      <c r="B170" s="481" t="s">
        <v>2490</v>
      </c>
      <c r="C170" s="480"/>
      <c r="D170" s="481" t="s">
        <v>2491</v>
      </c>
      <c r="E170" s="480"/>
      <c r="F170" s="480"/>
      <c r="G170" s="480" t="s">
        <v>2492</v>
      </c>
    </row>
    <row r="171" spans="2:7" x14ac:dyDescent="0.25">
      <c r="B171" s="481" t="s">
        <v>2514</v>
      </c>
      <c r="C171" s="480"/>
      <c r="D171" s="481" t="s">
        <v>2515</v>
      </c>
      <c r="E171" s="480"/>
      <c r="F171" s="480"/>
      <c r="G171" s="480" t="s">
        <v>2516</v>
      </c>
    </row>
    <row r="172" spans="2:7" x14ac:dyDescent="0.25">
      <c r="B172" s="481" t="s">
        <v>2508</v>
      </c>
      <c r="C172" s="480"/>
      <c r="D172" s="481" t="s">
        <v>2509</v>
      </c>
      <c r="E172" s="480"/>
      <c r="F172" s="480"/>
      <c r="G172" s="480" t="s">
        <v>2510</v>
      </c>
    </row>
    <row r="173" spans="2:7" x14ac:dyDescent="0.25">
      <c r="B173" s="481" t="s">
        <v>2556</v>
      </c>
      <c r="C173" s="480"/>
      <c r="D173" s="481" t="s">
        <v>2557</v>
      </c>
      <c r="E173" s="480"/>
      <c r="F173" s="480"/>
      <c r="G173" s="480" t="s">
        <v>2558</v>
      </c>
    </row>
    <row r="174" spans="2:7" x14ac:dyDescent="0.25">
      <c r="B174" s="481" t="s">
        <v>2550</v>
      </c>
      <c r="C174" s="480"/>
      <c r="D174" s="481" t="s">
        <v>2551</v>
      </c>
      <c r="E174" s="480"/>
      <c r="F174" s="480"/>
      <c r="G174" s="480" t="s">
        <v>2552</v>
      </c>
    </row>
    <row r="175" spans="2:7" x14ac:dyDescent="0.25">
      <c r="B175" s="481" t="s">
        <v>2595</v>
      </c>
      <c r="C175" s="480"/>
      <c r="D175" s="481" t="s">
        <v>2596</v>
      </c>
      <c r="E175" s="480"/>
      <c r="F175" s="480"/>
      <c r="G175" s="480" t="s">
        <v>2597</v>
      </c>
    </row>
    <row r="176" spans="2:7" x14ac:dyDescent="0.25">
      <c r="B176" s="481" t="s">
        <v>2535</v>
      </c>
      <c r="C176" s="480"/>
      <c r="D176" s="481" t="s">
        <v>2536</v>
      </c>
      <c r="E176" s="480"/>
      <c r="F176" s="480"/>
      <c r="G176" s="480" t="s">
        <v>2537</v>
      </c>
    </row>
    <row r="177" spans="2:7" x14ac:dyDescent="0.25">
      <c r="B177" s="481" t="s">
        <v>2529</v>
      </c>
      <c r="C177" s="480"/>
      <c r="D177" s="481" t="s">
        <v>2530</v>
      </c>
      <c r="E177" s="480"/>
      <c r="F177" s="480"/>
      <c r="G177" s="480" t="s">
        <v>2531</v>
      </c>
    </row>
    <row r="178" spans="2:7" x14ac:dyDescent="0.25">
      <c r="B178" s="481" t="s">
        <v>2568</v>
      </c>
      <c r="C178" s="480"/>
      <c r="D178" s="481" t="s">
        <v>2569</v>
      </c>
      <c r="E178" s="480"/>
      <c r="F178" s="480"/>
      <c r="G178" s="480" t="s">
        <v>2570</v>
      </c>
    </row>
    <row r="179" spans="2:7" x14ac:dyDescent="0.25">
      <c r="B179" s="481" t="s">
        <v>2618</v>
      </c>
      <c r="C179" s="480"/>
      <c r="D179" s="481" t="s">
        <v>2619</v>
      </c>
      <c r="E179" s="480"/>
      <c r="F179" s="480"/>
      <c r="G179" s="480" t="s">
        <v>2620</v>
      </c>
    </row>
    <row r="180" spans="2:7" x14ac:dyDescent="0.25">
      <c r="B180" s="481" t="s">
        <v>2621</v>
      </c>
      <c r="C180" s="480"/>
      <c r="D180" s="481" t="s">
        <v>2622</v>
      </c>
      <c r="E180" s="480"/>
      <c r="F180" s="480"/>
      <c r="G180" s="480" t="s">
        <v>2623</v>
      </c>
    </row>
  </sheetData>
  <dataValidations count="1">
    <dataValidation type="custom" allowBlank="1" showInputMessage="1" showErrorMessage="1" errorTitle="X-Author for Excel" error="Id and Lookup fields are not editable." promptTitle="X-Author for Excel" sqref="G6:G19 G25:G41 G46:G61 G67:G103 G110:G180">
      <formula1>""</formula1>
    </dataValidation>
  </dataValidation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403</vt:i4>
      </vt:variant>
    </vt:vector>
  </HeadingPairs>
  <TitlesOfParts>
    <vt:vector size="410" baseType="lpstr">
      <vt:lpstr>Overview - Section A</vt:lpstr>
      <vt:lpstr>Impact Indicators - Section B</vt:lpstr>
      <vt:lpstr>Outcome Indicators - Section C</vt:lpstr>
      <vt:lpstr>Coverage Indicators - Section D</vt:lpstr>
      <vt:lpstr> Disaggregation - Section E</vt:lpstr>
      <vt:lpstr>WPTM - Section F</vt:lpstr>
      <vt:lpstr>Print View</vt:lpstr>
      <vt:lpstr>_00007c01_2979_435a_943c_b31d5f171b5b</vt:lpstr>
      <vt:lpstr>_014af77a_8bcb_4d0c_beeb_a3d72f1332b5</vt:lpstr>
      <vt:lpstr>_01cccfef_5573_4d36_b9d3_e32bd9199c70</vt:lpstr>
      <vt:lpstr>_0215c642_4079_4a66_b33f_02948e5b161c</vt:lpstr>
      <vt:lpstr>_022236a9_dcb1_42b2_a51e_7a01b131f28c</vt:lpstr>
      <vt:lpstr>_0278b5de_0da4_4498_a134_99a2744a9fab</vt:lpstr>
      <vt:lpstr>_033fcd6d_adce_4700_8852_ca583a6bef6b</vt:lpstr>
      <vt:lpstr>_04a05b73_32c0_4d2d_a31f_5fbde1b204a3</vt:lpstr>
      <vt:lpstr>_05de697d_8f2c_4184_9d2e_6faa62695a32</vt:lpstr>
      <vt:lpstr>_06a30c86_360f_426e_8e45_34c8bc342561</vt:lpstr>
      <vt:lpstr>_06f0afa9_1fe3_42c4_a70c_ee03512b1215</vt:lpstr>
      <vt:lpstr>_0883281e_e21d_43ef_9187_230346f845f9</vt:lpstr>
      <vt:lpstr>_08b56218_0472_4421_bf59_414c15e0b282</vt:lpstr>
      <vt:lpstr>_0aee399a_9776_4eaa_972f_b8dcf296ae2a</vt:lpstr>
      <vt:lpstr>_0be7695c_11a6_45b5_b154_af6d36015894</vt:lpstr>
      <vt:lpstr>_0beac2ba_bbbb_431d_8bce_14dbf66bdf78</vt:lpstr>
      <vt:lpstr>_0c4ccd3c_f7d7_4e9d_9482_1c0c40aa9b88</vt:lpstr>
      <vt:lpstr>_0cdb72c3_6724_4a77_bc28_1011a00b051b</vt:lpstr>
      <vt:lpstr>_0dc96169_1e4e_4b6f_8f38_6c1e88134dc4</vt:lpstr>
      <vt:lpstr>_0e9225f3_0b7c_44f6_bfe5_7c4d6a1c0d0d</vt:lpstr>
      <vt:lpstr>_0ee40542_4b9a_4ee9_a0ec_3cc5a3df3d05</vt:lpstr>
      <vt:lpstr>_10653d8b_f9c7_483c_8121_cb87b830a0e0</vt:lpstr>
      <vt:lpstr>_1177e4f5_9ae4_4957_87c6_850b17644f73</vt:lpstr>
      <vt:lpstr>_133a33a4_ef56_4597_81f3_93ace16e6e1a</vt:lpstr>
      <vt:lpstr>_1345e61d_a8fe_4213_85d7_1db0d6d6f5c1</vt:lpstr>
      <vt:lpstr>_1394d6ab_8539_4e64_bb74_c2678e11372d</vt:lpstr>
      <vt:lpstr>_13f5bbc3_a06d_4a3e_b75e_ac6929e1cb91</vt:lpstr>
      <vt:lpstr>_14a567c8_d8f6_4162_9aa0_c1538b8740a0</vt:lpstr>
      <vt:lpstr>_15d23191_61cc_42d1_9dac_fbdc3cccac55</vt:lpstr>
      <vt:lpstr>_164e6d09_185f_4eb7_8d48_b40f818dce2a</vt:lpstr>
      <vt:lpstr>_17f5512d_ec99_4a26_87b1_844196d76728</vt:lpstr>
      <vt:lpstr>_1955075b_5332_4022_9e1d_d8310266160b</vt:lpstr>
      <vt:lpstr>_1a0321ba_6a61_4acf_920e_a10b17ac407f</vt:lpstr>
      <vt:lpstr>_1a080622_0d74_49cf_97f9_4810bf8030df</vt:lpstr>
      <vt:lpstr>_1aa1a76c_dd86_4169_9713_d4769c038cf4</vt:lpstr>
      <vt:lpstr>_1adee5ff_c5c9_43db_9c1e_bb4129b790bf</vt:lpstr>
      <vt:lpstr>_1afa72c9_dc27_4c9f_b1ac_7f8bc7410cff</vt:lpstr>
      <vt:lpstr>_1b4c5945_e7d1_4cc8_86a5_aff055d1728d</vt:lpstr>
      <vt:lpstr>_1b8aaee3_08fa_47b6_9b44_c592025d5948</vt:lpstr>
      <vt:lpstr>_1bcbb583_e5a9_4a6b_8584_0d82f680244f</vt:lpstr>
      <vt:lpstr>_1c760e84_7860_4647_97d8_05a0ab084c30</vt:lpstr>
      <vt:lpstr>_1cfaffa5_a1e7_40ad_a8cc_cbc751be15bf</vt:lpstr>
      <vt:lpstr>_1d6a3bac_4285_4496_be35_4b6e94c6c525</vt:lpstr>
      <vt:lpstr>_2107d815_de12_4678_b7bf_30f8521ae049</vt:lpstr>
      <vt:lpstr>_21546636_20c6_4878_ba5b_6cb3d96028d3</vt:lpstr>
      <vt:lpstr>_2155cd87_2f72_4971_9bf3_5e903b4bd350</vt:lpstr>
      <vt:lpstr>_21e79bef_aeed_4e3b_a2f8_653b27dca3bb</vt:lpstr>
      <vt:lpstr>_227c1eef_248d_4636_b70f_e17385d0de94</vt:lpstr>
      <vt:lpstr>_232a9c61_ddf7_4d21_ab4f_e708d061242d</vt:lpstr>
      <vt:lpstr>_23551461_25f2_42b8_b7e4_89bd33884a81</vt:lpstr>
      <vt:lpstr>_23c679e9_b192_40b1_95ad_e2f1dac7a992</vt:lpstr>
      <vt:lpstr>_23debc6e_f89a_4d49_93e8_506d71c4cbb7</vt:lpstr>
      <vt:lpstr>_2422a46e_b076_4ed3_ac39_13cd913daf0b</vt:lpstr>
      <vt:lpstr>_242d575a_eb16_4795_affc_a818f9b0adad</vt:lpstr>
      <vt:lpstr>_24ce621f_5feb_4421_aa7b_30c973952869</vt:lpstr>
      <vt:lpstr>_25903c5a_79da_48aa_a73a_0efa3fa709b3</vt:lpstr>
      <vt:lpstr>_25c4f9c3_a465_4509_8e2f_b4c3afc12d62</vt:lpstr>
      <vt:lpstr>_26874af8_f15f_4555_b6ba_d39eb5bc132c</vt:lpstr>
      <vt:lpstr>_27ac2a1e_d077_4df3_924a_c13fa7c47b76</vt:lpstr>
      <vt:lpstr>_2805718c_688c_47d8_bd53_f8c2cc8c9de7</vt:lpstr>
      <vt:lpstr>_290fa550_f4dc_4a92_900a_0f2ef1afcf55</vt:lpstr>
      <vt:lpstr>_295f3441_adc3_4dc5_8a9e_67266d697395</vt:lpstr>
      <vt:lpstr>_29998246_c49d_4a02_a3ff_a8ff4f07132b</vt:lpstr>
      <vt:lpstr>_29de1210_4fea_46a8_ac63_eb3a3734b209</vt:lpstr>
      <vt:lpstr>_2ab1dfcf_a207_4488_9778_05865ff67402</vt:lpstr>
      <vt:lpstr>_2c6b8785_2f7e_4ce5_948e_2066c6838182</vt:lpstr>
      <vt:lpstr>_2d8e48b5_25c6_4b04_8f1a_564a145ea078</vt:lpstr>
      <vt:lpstr>_2ef5dfde_8ec5_4b0f_b79e_1e3da16c9079</vt:lpstr>
      <vt:lpstr>_2f779270_bafb_4509_b7c1_f9f5a5f6b50c</vt:lpstr>
      <vt:lpstr>_304a4b38_aadb_465f_bec4_ede79462324a</vt:lpstr>
      <vt:lpstr>_30572134_8290_4750_a680_dd1dbf9fbe17</vt:lpstr>
      <vt:lpstr>_309cb4e6_0866_4b59_9ad8_dce9deb459a4</vt:lpstr>
      <vt:lpstr>_30b03846_ab03_4151_aecb_ffcd8f9380d3</vt:lpstr>
      <vt:lpstr>_30bf1a46_c9f4_4bc4_a488_fcb146f7c5d6</vt:lpstr>
      <vt:lpstr>_31abdfc0_7b3f_4421_9bb3_3010b64c33c6</vt:lpstr>
      <vt:lpstr>_31e1e97a_f8b3_42a3_9dba_54263b984934</vt:lpstr>
      <vt:lpstr>_32cc9015_aa43_492e_931d_d4dc3bcbbefd</vt:lpstr>
      <vt:lpstr>_33898a8c_e55b_4fb6_a523_fc8d172930cd</vt:lpstr>
      <vt:lpstr>_339d96ff_1502_408b_8b62_a0d2a6d2aa31</vt:lpstr>
      <vt:lpstr>_33f94c69_7ad0_42e4_ae97_cd43ab2f6fb1</vt:lpstr>
      <vt:lpstr>_3599e6a2_76d5_4a3e_b94f_263ea328a754</vt:lpstr>
      <vt:lpstr>_359b0f72_ed0e_44ca_a640_07ddf6593469</vt:lpstr>
      <vt:lpstr>_35d1b49a_9719_423f_baf2_fde871e1bd58</vt:lpstr>
      <vt:lpstr>_36760ff8_71ac_4804_83a7_bece45c85ebb</vt:lpstr>
      <vt:lpstr>_3679d719_018c_46c1_a6c9_f5cb6af28e82</vt:lpstr>
      <vt:lpstr>_36c48884_8351_429d_866b_c7cb8ec9bdfb</vt:lpstr>
      <vt:lpstr>_3753db18_a6c5_4659_9a7b_6f3e612294c8</vt:lpstr>
      <vt:lpstr>_38090fcc_c83f_4075_9748_b307f993e767</vt:lpstr>
      <vt:lpstr>_388e9f7b_b253_414f_b074_2b51db867bec</vt:lpstr>
      <vt:lpstr>_391e58af_5dd7_4278_b7e2_c903d9c79968</vt:lpstr>
      <vt:lpstr>_3a54c0cb_5d61_44ab_9f5f_59c0b83c7017</vt:lpstr>
      <vt:lpstr>_3a87c5f7_0769_4a3a_a3e3_82a4b0341068</vt:lpstr>
      <vt:lpstr>_3b314f8f_fda0_45c7_a732_7b31f3e8bf5b</vt:lpstr>
      <vt:lpstr>_3bcdfaf5_b271_49d0_bd36_4a3396322792</vt:lpstr>
      <vt:lpstr>_3c2344d6_25d2_47b1_b174_e16f09cd5031</vt:lpstr>
      <vt:lpstr>_3c45532e_4503_44c3_aed1_88e3c7145bca</vt:lpstr>
      <vt:lpstr>_3c670222_be49_48d4_a6da_55d70e83d153</vt:lpstr>
      <vt:lpstr>_3d3c76b6_9fcf_4cb5_b2a3_ba632337362e</vt:lpstr>
      <vt:lpstr>_3e588f48_5b47_4e13_ab21_55c135645d97</vt:lpstr>
      <vt:lpstr>_3f14779a_3657_4ee9_b857_6b95d77074db</vt:lpstr>
      <vt:lpstr>_3f450a54_eabe_42be_b6a5_18c086a5d786</vt:lpstr>
      <vt:lpstr>_3f9fd489_98c3_4a7e_b83d_9d71d6a38749</vt:lpstr>
      <vt:lpstr>_3fd30741_73e2_456a_bde5_e2500a98fec9</vt:lpstr>
      <vt:lpstr>_41035b85_dee5_4987_975b_e8a43c433c05</vt:lpstr>
      <vt:lpstr>_4266c6da_54ca_4a1a_a567_1b51c0445aba</vt:lpstr>
      <vt:lpstr>_4328025e_31a9_4656_9da6_43a7b71a143c</vt:lpstr>
      <vt:lpstr>_4669ab5f_f3bf_478b_89d3_7d3605c19de3</vt:lpstr>
      <vt:lpstr>_46b006c0_8d5a_43fb_803c_8de795b9bb31</vt:lpstr>
      <vt:lpstr>_46e3f83a_7da1_42fd_9414_bee531c9d419</vt:lpstr>
      <vt:lpstr>_476c9d7a_b681_43ce_bd81_cb5c5f864db7</vt:lpstr>
      <vt:lpstr>_47deab8b_5576_4154_a23c_955e1b8ae87d</vt:lpstr>
      <vt:lpstr>_48c10acb_0239_43bd_b1e5_78cda5a58d6a</vt:lpstr>
      <vt:lpstr>_4994889e_24bf_4e57_b5fe_4d250c0b598a</vt:lpstr>
      <vt:lpstr>_49c180e4_6756_4b15_9899_7d02a2376717</vt:lpstr>
      <vt:lpstr>_4af41944_42f7_4e99_8627_878d677a4e30</vt:lpstr>
      <vt:lpstr>_4b36df75_ea3b_4116_b8ac_4a66abe762ad</vt:lpstr>
      <vt:lpstr>_4b7bb144_c4f2_43ec_aa53_4cd0ce38b239</vt:lpstr>
      <vt:lpstr>_4d0cf32e_0e05_456f_b4d1_14bd4c608721</vt:lpstr>
      <vt:lpstr>_4db5cf38_f801_4806_bf2c_599132967e52</vt:lpstr>
      <vt:lpstr>_4e0083d7_1d55_466c_9f41_d6713c9418d1</vt:lpstr>
      <vt:lpstr>_4e28d14a_809b_451a_94f7_5adb1a78a192</vt:lpstr>
      <vt:lpstr>_4e3ce3cc_8312_431b_a087_d993964fb260</vt:lpstr>
      <vt:lpstr>_4e82750a_5fea_44c6_80cf_72f682152f92</vt:lpstr>
      <vt:lpstr>_4ede0df7_bdae_485c_a6aa_cd381b32466f</vt:lpstr>
      <vt:lpstr>_4f36af19_06bf_4c59_990d_586822b3d259</vt:lpstr>
      <vt:lpstr>_51b611bd_a560_42d0_9976_577e62d2b71d</vt:lpstr>
      <vt:lpstr>_52d6fc62_59f3_4757_a084_a8aeafb48d9b</vt:lpstr>
      <vt:lpstr>_53066892_24de_428a_ae98_ea86638a4c62</vt:lpstr>
      <vt:lpstr>_53737226_720f_44cb_8b6f_c2a7829a2378</vt:lpstr>
      <vt:lpstr>_5486feae_3dbd_4704_9f21_63bc76d59ea7</vt:lpstr>
      <vt:lpstr>_56054dfa_b687_4a06_b8be_e876776b18ab</vt:lpstr>
      <vt:lpstr>_564b0f85_8e08_4b67_8536_37f9c9c896e7</vt:lpstr>
      <vt:lpstr>_57279062_e326_494d_97d1_9dfc8942bd33</vt:lpstr>
      <vt:lpstr>_572e42ad_37ba_41a9_bff2_b341932489fa</vt:lpstr>
      <vt:lpstr>_59a28839_db65_45dc_8a19_59cbc682c3a6</vt:lpstr>
      <vt:lpstr>_5b7646f1_deb1_444c_8f7b_face02ce60fb</vt:lpstr>
      <vt:lpstr>_5bdd240d_fc66_4b36_8d87_3013bbac9fbc</vt:lpstr>
      <vt:lpstr>_5d657817_9a27_4b37_bcd4_b55f78d6ac1b</vt:lpstr>
      <vt:lpstr>_5da2fc81_49b6_4671_89eb_7b28c003e9be</vt:lpstr>
      <vt:lpstr>_6017e447_f4b2_4605_8be3_67be82447dcf</vt:lpstr>
      <vt:lpstr>_60cca16c_2bbf_4012_b9ed_84b4cc4c6513</vt:lpstr>
      <vt:lpstr>_616adcc7_34de_4b6d_b9e7_5b8149c795b2</vt:lpstr>
      <vt:lpstr>_62fc5abc_c22f_4886_8298_ae4140ce6a16</vt:lpstr>
      <vt:lpstr>_63de57f1_547d_4bd8_8c72_4f7979df3206</vt:lpstr>
      <vt:lpstr>_651c1cff_29dc_4f61_8994_ff4aa592187f</vt:lpstr>
      <vt:lpstr>_654bca83_10b5_4fb3_962f_80e82dfc63ce</vt:lpstr>
      <vt:lpstr>_6610fb82_a604_47fc_8eb9_548299e9c8fb</vt:lpstr>
      <vt:lpstr>_66c05feb_5ba4_4d15_8d33_a4f0ff5f795a</vt:lpstr>
      <vt:lpstr>_66d474de_58df_4c88_bfd9_511496d516be</vt:lpstr>
      <vt:lpstr>_6817dc8a_703d_4192_a2a8_a72a907275fb</vt:lpstr>
      <vt:lpstr>_6834aec6_db58_4138_a983_eb16ae5d5835</vt:lpstr>
      <vt:lpstr>_68bb383a_3ad0_4aa4_a4ff_b1656cee145b</vt:lpstr>
      <vt:lpstr>_6a3dda26_b269_4afa_8b05_c602a881a167</vt:lpstr>
      <vt:lpstr>_6ac60fe2_d872_4a35_a5e2_7132294649ec</vt:lpstr>
      <vt:lpstr>_6b293db8_2064_47cb_abbc_3f4c6d0caeda</vt:lpstr>
      <vt:lpstr>_6c432057_801a_4b50_8cf7_6f6149d7c40a</vt:lpstr>
      <vt:lpstr>_6e6943dc_a39b_4021_932f_cfd2e12ee608</vt:lpstr>
      <vt:lpstr>_6ef1d655_3a91_47b3_8d8b_295435055776</vt:lpstr>
      <vt:lpstr>_6f41a97e_60db_4ff9_9cb8_8489c1984cb4</vt:lpstr>
      <vt:lpstr>_6f7ec15b_c268_485e_b0b1_4f72a84c4bc6</vt:lpstr>
      <vt:lpstr>_708bc3f4_3b2b_4cbe_89e1_1871c272480d</vt:lpstr>
      <vt:lpstr>_71b6afba_85be_4c4b_9b19_636242058b4f</vt:lpstr>
      <vt:lpstr>_71f71c2d_dcf4_4a63_80db_1e83ba043a1d</vt:lpstr>
      <vt:lpstr>_7229c5f0_1cfd_41e2_b5fe_a739cdd4cb93</vt:lpstr>
      <vt:lpstr>_73b8f8b2_6e79_470e_91d5_fe608e8a3a44</vt:lpstr>
      <vt:lpstr>_73ed6a72_5bb2_4e78_b64b_57d38f0409a1</vt:lpstr>
      <vt:lpstr>_75127888_d602_45ff_b831_0b6cb5ca1689</vt:lpstr>
      <vt:lpstr>_75417d5f_8186_4610_b9ba_588590a586ac</vt:lpstr>
      <vt:lpstr>_75e01dac_a196_4485_8c4e_3c8181e382da</vt:lpstr>
      <vt:lpstr>_7638a94a_e06b_4d66_97b8_ac609d3da203</vt:lpstr>
      <vt:lpstr>_7643b6aa_7bef_476f_ad52_f8748c078a19</vt:lpstr>
      <vt:lpstr>_76ec722d_231e_43e2_a272_cb3feef456da</vt:lpstr>
      <vt:lpstr>_77290f0f_e3b8_410c_9e2a_f33b99973795</vt:lpstr>
      <vt:lpstr>_779b0207_1267_4760_b2e2_850e0608884a</vt:lpstr>
      <vt:lpstr>_7920b793_d507_4f7a_99e2_756c9f466e52</vt:lpstr>
      <vt:lpstr>_795b5b72_7a48_4bf6_8738_b2f153e5474a</vt:lpstr>
      <vt:lpstr>_7966289a_2370_43a9_84dd_40ef53afb02e</vt:lpstr>
      <vt:lpstr>_7abccd6d_b26a_464a_a34f_823b62ef9461</vt:lpstr>
      <vt:lpstr>_7b9593e5_e6f7_4cc0_a365_ac1f2318e3f6</vt:lpstr>
      <vt:lpstr>_7cdc6ffc_7316_43a3_8c10_94815252d4bc</vt:lpstr>
      <vt:lpstr>_7dd1a1e8_b3e5_4977_b435_92933762fedb</vt:lpstr>
      <vt:lpstr>_7ea43aa2_3fad_4650_821c_ea2dc5b2b6d6</vt:lpstr>
      <vt:lpstr>_7fc44159_eb0c_4ec6_937c_83795558bd60</vt:lpstr>
      <vt:lpstr>_816ae47f_8ff2_403e_9d4c_2ffd510e7900</vt:lpstr>
      <vt:lpstr>_822ff279_9d1f_42b1_93c4_132f468dffca</vt:lpstr>
      <vt:lpstr>_8273a11c_a030_45ba_bf8f_2b577e1aa93b</vt:lpstr>
      <vt:lpstr>_8275e2f9_07b9_4fec_af79_daf5bf5849e5</vt:lpstr>
      <vt:lpstr>_82b810a8_4ed0_4323_bc38_7e1a937be1f8</vt:lpstr>
      <vt:lpstr>_82c6fe25_167b_4681_a81d_dd3a270eb612</vt:lpstr>
      <vt:lpstr>_83a8b122_8cd9_4c5d_9e26_19949421dbb8</vt:lpstr>
      <vt:lpstr>_842ebf54_5f95_4c1e_a498_e2f9786043b8</vt:lpstr>
      <vt:lpstr>_844af095_2d13_4e2f_ae22_27b26df79779</vt:lpstr>
      <vt:lpstr>_84592985_545c_4142_977f_19911c1d7be1</vt:lpstr>
      <vt:lpstr>_85dddee6_5e50_414d_af9f_ec761d50a3f0</vt:lpstr>
      <vt:lpstr>_862ffe01_c829_453b_8951_9acfdd7e0f24</vt:lpstr>
      <vt:lpstr>_864425d0_252a_4246_909e_cc0826e707f2</vt:lpstr>
      <vt:lpstr>_864a610c_7ddb_4dd2_ada2_66e0cf299993</vt:lpstr>
      <vt:lpstr>_87baeec3_d609_48e9_97d3_9acbc31c6bc4</vt:lpstr>
      <vt:lpstr>_88ed285f_de91_449e_84a4_7a52aed0ebf3</vt:lpstr>
      <vt:lpstr>_8945f316_fd9d_4e19_b3cd_c0c8202a52db</vt:lpstr>
      <vt:lpstr>_898e31a7_87d5_4417_b5a3_9c08b08d0c03</vt:lpstr>
      <vt:lpstr>_8a9ff9a8_7b42_4a34_a7bb_8f85ce3a36e0</vt:lpstr>
      <vt:lpstr>_8b8bd34d_1680_4bfe_8d4d_5d4a3a13532b</vt:lpstr>
      <vt:lpstr>_8c3e2d71_f42b_4fed_ab9e_8cc83025c9c7</vt:lpstr>
      <vt:lpstr>_8c83dafc_06c9_46d5_82dd_2edc4cdd71ef</vt:lpstr>
      <vt:lpstr>_8d086166_aaa3_4eec_872e_985dceb20c48</vt:lpstr>
      <vt:lpstr>_8d18a379_8755_4412_801e_3a24e67a6467</vt:lpstr>
      <vt:lpstr>_8d9f9399_d674_44d3_98fa_9bdc7c2dff17</vt:lpstr>
      <vt:lpstr>_8f4065ff_50b1_4767_83af_862a3935b277</vt:lpstr>
      <vt:lpstr>_8fa4d884_a5b1_4041_8cad_fbf4720a13d4</vt:lpstr>
      <vt:lpstr>_9163a4e6_3076_442b_bf37_db0a0a62793a</vt:lpstr>
      <vt:lpstr>_930b7851_3ac3_4bcf_9e4b_22a06ac50203</vt:lpstr>
      <vt:lpstr>_95a49378_9a3f_4412_a549_0577663ad28e</vt:lpstr>
      <vt:lpstr>_979ccfd5_b55a_4492_8e26_a6633c09ca4c</vt:lpstr>
      <vt:lpstr>_97db3924_742c_4f61_af12_dab7752ccc44</vt:lpstr>
      <vt:lpstr>_98dd2794_3fe3_445a_8e9e_0ebaa7f08eb6</vt:lpstr>
      <vt:lpstr>_99c3b064_facc_46ff_8835_927313074f4d</vt:lpstr>
      <vt:lpstr>_9a975b68_4a25_421c_bf56_ce3e9602ca12</vt:lpstr>
      <vt:lpstr>_9c8612d6_cb9f_4fcd_b707_4fdfc8d07b47</vt:lpstr>
      <vt:lpstr>_9c99db0f_f85b_4867_9f4b_773a2049f2ad</vt:lpstr>
      <vt:lpstr>_9cc45f22_4486_45fa_ba65_bfb65df72ba8</vt:lpstr>
      <vt:lpstr>_9d5a644f_9e3c_487b_9af4_779a60541f4e</vt:lpstr>
      <vt:lpstr>_9f9fdd59_86c9_4295_b308_3619d68d6aaf</vt:lpstr>
      <vt:lpstr>_9ff47b3a_d28b_411b_a98b_bf4244606f53</vt:lpstr>
      <vt:lpstr>_a03a6191_0fac_4b3d_8708_48fbb91918a6</vt:lpstr>
      <vt:lpstr>_a06ae70f_aaf6_4179_9a0c_964df3537fbf</vt:lpstr>
      <vt:lpstr>_a06d7903_f4dc_429c_b13c_c30db338eb1e</vt:lpstr>
      <vt:lpstr>_a395564a_2e4f_42b7_9d4d_76ed548224d3</vt:lpstr>
      <vt:lpstr>_a3bb9706_a655_4815_ac17_285a5395dd17</vt:lpstr>
      <vt:lpstr>_a453bbe4_4a2a_4ee3_9728_f518965085eb</vt:lpstr>
      <vt:lpstr>_a676465c_2e79_4840_afcd_6eb0129d896a</vt:lpstr>
      <vt:lpstr>_a6b20fb9_370d_458d_9f1c_8b11b3cb6b04</vt:lpstr>
      <vt:lpstr>_a80237bb_7952_4c04_9a7a_1cdad38cbd16</vt:lpstr>
      <vt:lpstr>_a832b80c_0523_4735_817a_20d55c98a2a0</vt:lpstr>
      <vt:lpstr>_a86b22e2_303c_4ca2_a5b4_68500481e301</vt:lpstr>
      <vt:lpstr>_a89648be_f01a_48dc_be25_9a6736d2a902</vt:lpstr>
      <vt:lpstr>_a8f46077_3c03_49ff_b812_2b8ac08cae66</vt:lpstr>
      <vt:lpstr>_aa851c4c_b217_403a_b1a9_9bf3e33b8022</vt:lpstr>
      <vt:lpstr>_abbd2de4_555f_487e_a305_ee28249928f4</vt:lpstr>
      <vt:lpstr>_abcb1332_3cc3_40cb_9eb6_e49185148047</vt:lpstr>
      <vt:lpstr>_ac5ba2d1_98f0_4aa2_a6c2_322cafcae1b8</vt:lpstr>
      <vt:lpstr>_aca578a2_431f_4e65_aec3_fe793d0f6c0f</vt:lpstr>
      <vt:lpstr>_aca742d7_5b19_4aa5_8a32_739546d173c7</vt:lpstr>
      <vt:lpstr>_aca7f1bf_77d4_41d2_b85a_8fc4694aaa5d</vt:lpstr>
      <vt:lpstr>_ad718d62_e2fd_4c3a_a018_8c8f5eec5644</vt:lpstr>
      <vt:lpstr>_addeac08_f709_4395_a8e4_139319dab4bc</vt:lpstr>
      <vt:lpstr>_aef23396_73a2_4449_b64b_574e315ee717</vt:lpstr>
      <vt:lpstr>_af4893e4_fb2a_43c4_a459_75a79635184d</vt:lpstr>
      <vt:lpstr>_b01f6605_c50f_49e5_8841_306b902e21b5</vt:lpstr>
      <vt:lpstr>_b11cf680_a844_40de_8411_c7f96b2201c9</vt:lpstr>
      <vt:lpstr>_b184a48f_c367_42e0_abea_de10491cdb89</vt:lpstr>
      <vt:lpstr>_b25b57c0_b3c6_4bd0_84af_ecd0c047480e</vt:lpstr>
      <vt:lpstr>_b29140ce_2067_4616_98b2_f6e9312dff45</vt:lpstr>
      <vt:lpstr>_b2dcf42e_b53d_4d97_b0ac_dd70231fb7f7</vt:lpstr>
      <vt:lpstr>_b3690b63_c962_4f4f_8079_62ad9538cdac</vt:lpstr>
      <vt:lpstr>_b4a871df_6a0f_4103_a22f_8f40cae6fea8</vt:lpstr>
      <vt:lpstr>_b4d46ca2_f06b_4572_9f1c_bea02c988104</vt:lpstr>
      <vt:lpstr>_b5821112_3c0f_46ea_8691_81e5396982ed</vt:lpstr>
      <vt:lpstr>_b5d7ccdc_a32e_472a_bfb8_713bf102e390</vt:lpstr>
      <vt:lpstr>_b5e8f7c0_1f6c_4f34_9e09_d35ca3f3eb39</vt:lpstr>
      <vt:lpstr>_b630336b_3644_4bf6_8d7c_9c418ad44fc5</vt:lpstr>
      <vt:lpstr>_b68b7d29_cf0f_4ac6_ad8c_f148e1c62ae1</vt:lpstr>
      <vt:lpstr>_b6919358_cf97_4469_b8d0_568a7fbf797c</vt:lpstr>
      <vt:lpstr>_b7c884df_0596_4c3a_9650_e479a325ad12</vt:lpstr>
      <vt:lpstr>_b88374ec_47cc_43db_8a49_31b8f7dfbe2a</vt:lpstr>
      <vt:lpstr>_b934b5c4_3a3d_4290_b4f5_665f1fa1d8f9</vt:lpstr>
      <vt:lpstr>_b9568051_a72c_4c87_bd12_0a431f6a32e6</vt:lpstr>
      <vt:lpstr>_b9c6b527_c2c5_4200_bb21_b9257f2bb2c1</vt:lpstr>
      <vt:lpstr>_ba991538_8d20_47dc_8a22_03bf80508d2c</vt:lpstr>
      <vt:lpstr>_bcc44ce4_7811_4a37_b19a_adb1c9975c5c</vt:lpstr>
      <vt:lpstr>_bd8c6a42_6cde_4c17_9f1a_04e7b83fd063</vt:lpstr>
      <vt:lpstr>_bde8eea6_59dc_41d3_9c11_f259a774807f</vt:lpstr>
      <vt:lpstr>_bdfc469c_2579_427e_b601_2c7e407ccd8f</vt:lpstr>
      <vt:lpstr>_be50546c_31c0_486d_bfdf_73f44f0cb8fc</vt:lpstr>
      <vt:lpstr>_be67395e_f578_42fc_bfe7_912f09db8571</vt:lpstr>
      <vt:lpstr>_bef2cdda_6c4d_45cf_b550_ea24e68795bf</vt:lpstr>
      <vt:lpstr>_bf857707_f3ed_43ba_b26e_78e553c3b599</vt:lpstr>
      <vt:lpstr>_c021eee3_85ca_4b4c_871f_c2ca4000adb3</vt:lpstr>
      <vt:lpstr>_c09ae89d_1f51_4131_96da_81f77c2a8612</vt:lpstr>
      <vt:lpstr>_c1e3d9da_0aa8_4938_92fd_28ad968bd219</vt:lpstr>
      <vt:lpstr>_c203bb8b_fb5b_4846_b4c2_944ce13f32a1</vt:lpstr>
      <vt:lpstr>_c2cb0bb7_8726_465b_941d_b2ba7942b23a</vt:lpstr>
      <vt:lpstr>_c438aaa1_5662_46ac_b40e_79add5b8ca04</vt:lpstr>
      <vt:lpstr>_c54b79a9_16fb_4971_a35c_a5374fd294a1</vt:lpstr>
      <vt:lpstr>_c68c9230_a81a_494e_9d15_a3b3f7da6cca</vt:lpstr>
      <vt:lpstr>_c7239f8e_e972_4d0a_ac9c_049341720ca8</vt:lpstr>
      <vt:lpstr>_c811d6c6_78b7_497a_b948_2c1cd9a8b3fc</vt:lpstr>
      <vt:lpstr>_c86327a0_756e_47de_9960_fc50ad31348d</vt:lpstr>
      <vt:lpstr>_c904cc72_9432_420c_93d8_3f5f3946db88</vt:lpstr>
      <vt:lpstr>_c92aee90_9ab7_4c5b_90be_8f181e56b287</vt:lpstr>
      <vt:lpstr>_c9d79eb1_3994_43e1_b6a7_64405b440e20</vt:lpstr>
      <vt:lpstr>_ca2f1178_d2c3_4967_b806_edc7d837cc71</vt:lpstr>
      <vt:lpstr>_ca4ab06b_5324_40ab_a432_1139d7cb9e9a</vt:lpstr>
      <vt:lpstr>_cc652be8_c987_44b0_a7b8_b38f24a774fd</vt:lpstr>
      <vt:lpstr>_cf337c18_bbd6_41ea_aeb8_6889dc68b851</vt:lpstr>
      <vt:lpstr>_cfcb4c96_c88e_4a35_803a_a889e9dd7d09</vt:lpstr>
      <vt:lpstr>_d0af162b_ba98_4147_a6fc_7c6ff1aaf471</vt:lpstr>
      <vt:lpstr>_d0e6db09_4210_45d4_bc55_3258a5a7becd</vt:lpstr>
      <vt:lpstr>_d1020d70_3fc5_4f3c_998e_c1e32cc621f2</vt:lpstr>
      <vt:lpstr>_d24f669d_00e1_4357_b04c_2c97c933dfec</vt:lpstr>
      <vt:lpstr>_d3a30769_9e61_4d67_be66_32b431300821</vt:lpstr>
      <vt:lpstr>_d3eb7cad_d1db_4bc0_b960_bce22b805e0e</vt:lpstr>
      <vt:lpstr>_d407dcef_f967_4b37_9b98_a68a901a7a44</vt:lpstr>
      <vt:lpstr>_d41cf6ed_fe21_4aad_a880_5bf28d133b94</vt:lpstr>
      <vt:lpstr>_d55f73ea_40dd_46a0_b46b_1f915532d5da</vt:lpstr>
      <vt:lpstr>_d57e65c4_25a7_4d64_a885_cf577ee62283</vt:lpstr>
      <vt:lpstr>_d62bbd88_c7fe_4846_8ed9_76818d8946c8</vt:lpstr>
      <vt:lpstr>_d72177c9_4374_45f7_b5a5_f0b6222e9566</vt:lpstr>
      <vt:lpstr>_d87efec4_c031_4381_b43e_3ae3f8a86788</vt:lpstr>
      <vt:lpstr>_d8b44ed0_a865_499e_aa2c_09925ed64c24</vt:lpstr>
      <vt:lpstr>_d8f3b323_94ba_4c08_b760_0447353ff6ee</vt:lpstr>
      <vt:lpstr>_d8fd749f_f8d5_4232_b69a_8b62a79328ac</vt:lpstr>
      <vt:lpstr>_d9225ee9_4711_40fa_bb89_6747c9d62bad</vt:lpstr>
      <vt:lpstr>_d93c4c11_f795_4c65_88eb_c43040eba27e</vt:lpstr>
      <vt:lpstr>_da1fbc0d_b853_4aec_a0fa_4471ef7dbf35</vt:lpstr>
      <vt:lpstr>_daae6694_aad0_48b5_b679_94999f870976</vt:lpstr>
      <vt:lpstr>_db4e2d75_1080_4f7d_bbb6_279cfc0396d6</vt:lpstr>
      <vt:lpstr>_db554049_85ce_4129_b1fc_a4968be4421e</vt:lpstr>
      <vt:lpstr>_dbe1d51c_e6c5_4bb2_a9ef_e1ea7c79ffe4</vt:lpstr>
      <vt:lpstr>_dc25d21c_45d9_4b57_9fa2_820fd10faadb</vt:lpstr>
      <vt:lpstr>_dc2a7f24_ba27_4952_af95_2f5f2a447e95</vt:lpstr>
      <vt:lpstr>_dd5cbb23_508a_4a49_9ee3_de02706f296e</vt:lpstr>
      <vt:lpstr>_de8310b5_e4d3_4b94_b262_26a424148ac2</vt:lpstr>
      <vt:lpstr>_e0977557_e4c5_4ef4_9559_6de2a1c73a50</vt:lpstr>
      <vt:lpstr>_e0bc3c4f_03b9_401c_9444_2ae25857d1f6</vt:lpstr>
      <vt:lpstr>_e1369199_9199_4522_8093_a9305b6b0ad3</vt:lpstr>
      <vt:lpstr>_e1b18bf0_c01a_41f9_9d0f_7ff41a4c9212</vt:lpstr>
      <vt:lpstr>_e2f4a6c9_b971_491e_a3b4_1227bbe38c83</vt:lpstr>
      <vt:lpstr>_e3593433_048f_4c41_83d3_f74a839a639f</vt:lpstr>
      <vt:lpstr>_e3fd5f4b_01b0_4087_9e0e_fd0199800be6</vt:lpstr>
      <vt:lpstr>_e4b1e3b9_6a2a_43ea_8ece_3c48082dabab</vt:lpstr>
      <vt:lpstr>_e5e0e9c5_229b_41b4_a9b1_b5fd68f1f31c</vt:lpstr>
      <vt:lpstr>_e6620337_bf44_48f3_a7fd_0125cc2c6be7</vt:lpstr>
      <vt:lpstr>_e6d95e65_44bf_4846_b78f_816689d6036f</vt:lpstr>
      <vt:lpstr>_e87ea5ec_8175_4472_bb44_1f8c96df1ee4</vt:lpstr>
      <vt:lpstr>_e958af96_3743_4cf7_bdb7_42273b92aeda</vt:lpstr>
      <vt:lpstr>_ea0a6aff_050a_4e7c_bb67_efe887a6ff8c</vt:lpstr>
      <vt:lpstr>_ea72c56b_d1e9_4c5d_ba1d_cc707a1c7a52</vt:lpstr>
      <vt:lpstr>_eab21347_0473_4b4a_b4eb_6c1a24a63d27</vt:lpstr>
      <vt:lpstr>_eabb6097_6646_49fe_9d42_cce1d696601b</vt:lpstr>
      <vt:lpstr>_eac8e410_a131_431a_b1c9_590f4d486ca3</vt:lpstr>
      <vt:lpstr>_eb940844_13db_4509_a1c4_ff0a8c68abd7</vt:lpstr>
      <vt:lpstr>_ec317833_0071_4b2e_932c_62684bcb2384</vt:lpstr>
      <vt:lpstr>_ec76c0ec_f1db_41e2_a79d_43833dafa6c1</vt:lpstr>
      <vt:lpstr>_ed09b4d5_db81_4d6b_abe7_cdd26051ea3a</vt:lpstr>
      <vt:lpstr>_ed0f40d6_45a1_4737_908f_0fb3a2e7f6d7</vt:lpstr>
      <vt:lpstr>_edacc156_af86_4bf8_90dd_b9a22fc62817</vt:lpstr>
      <vt:lpstr>_eecf7cf0_e9be_48ee_b1b4_c9465f1f4e45</vt:lpstr>
      <vt:lpstr>_f01d1473_f9e7_453c_95a5_ada7b865eabb</vt:lpstr>
      <vt:lpstr>_f1c519aa_961b_42b6_a4f4_d9f451ddf622</vt:lpstr>
      <vt:lpstr>_f1de9552_9dee_457d_a62e_99567a2c1e69</vt:lpstr>
      <vt:lpstr>_f2045cc5_f4d7_4b1d_8aeb_d44e7918995b</vt:lpstr>
      <vt:lpstr>_f25f0134_a952_4eb1_bd5d_4a854d76f318</vt:lpstr>
      <vt:lpstr>_f2e17f54_33e5_4fb3_8547_527de2a7d0ac</vt:lpstr>
      <vt:lpstr>_f3654abd_3fbc_41ef_a2e7_0d54ea478341</vt:lpstr>
      <vt:lpstr>_f3aa8cb8_9b47_4b8e_b8b6_eb980ce8ad79</vt:lpstr>
      <vt:lpstr>_f58d18c7_1d35_433b_a6a3_d9e3f83484c8</vt:lpstr>
      <vt:lpstr>_f597b0f5_0c73_475b_ae28_45f5ed40876e</vt:lpstr>
      <vt:lpstr>_f8d7ef06_1dee_470c_8158_06415f88b21a</vt:lpstr>
      <vt:lpstr>_f8da171f_1ef1_4701_824e_35a927e47c50</vt:lpstr>
      <vt:lpstr>_f9a537b9_3e07_436d_978d_cc0a4695b6eb</vt:lpstr>
      <vt:lpstr>_fba43122_7879_4bc6_ab59_ece879d4dafd</vt:lpstr>
      <vt:lpstr>_fccfb4fa_0a30_41be_9334_74bc5779fbd3</vt:lpstr>
      <vt:lpstr>_fd286dae_26cb_4aad_a5f8_c4e877a2e920</vt:lpstr>
      <vt:lpstr>_fdaed59b_d483_4f18_8960_9dec90ac9bf3</vt:lpstr>
      <vt:lpstr>_fe1fc4f2_e57c_4328_acb9_6e901a0a2e1c</vt:lpstr>
      <vt:lpstr>_fe54ad0d_3f3e_403b_8c5a_3ee1b37390d2</vt:lpstr>
      <vt:lpstr>_ff85bbe8_e093_4bde_9ecb_ca8f310bef73</vt:lpstr>
      <vt:lpstr>_ff85dfd2_7a0e_4ec1_ada1_39980e5d1634</vt:lpstr>
      <vt:lpstr>AIM_Coverage_Disaggregation__c.AIM_Year__c</vt:lpstr>
      <vt:lpstr>AIM_Coverage_Indicator__c.AIM_Deactivate_Indicator__c</vt:lpstr>
      <vt:lpstr>AIM_Coverage_Indicator__c.AIM_Geographic_Coverage__c</vt:lpstr>
      <vt:lpstr>AIM_Coverage_Indicator__c.AIM_Rating_Cumulation_Type__c</vt:lpstr>
      <vt:lpstr>AIM_Coverage_Indicator__c.AIM_Year__c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AIM_Impact_Indicator__c.AIM_Deactivate_indicator__c</vt:lpstr>
      <vt:lpstr>AIM_Impact_Indicator_Targets_Results__c.AIM_Mark_if_target_is_TBD__c</vt:lpstr>
      <vt:lpstr>AIM_Impact_Indicator_Targets_Results__c.AIM_Year_of_Target__c</vt:lpstr>
      <vt:lpstr>AIM_Key_Activity_Milestone__c.AIM_De_activate_Key_Activity__c</vt:lpstr>
      <vt:lpstr>AIM_Outcome_Disaggregation__c.AIM_Baseline_Year__c</vt:lpstr>
      <vt:lpstr>AIM_Outcome_Indicator__c.AIM_Baseline_Year__c</vt:lpstr>
      <vt:lpstr>AIM_Outcome_Indicator__c.AIM_Deactivate_indicator__c</vt:lpstr>
      <vt:lpstr>AIM_Outcome_Indicator_Targets_Result__c.AIM_Mark_if_target_is_TBD__c</vt:lpstr>
      <vt:lpstr>AIM_Outcome_Indicator_Targets_Result__c.AIM_Year_of_Target__c</vt:lpstr>
      <vt:lpstr>CoverageColumn</vt:lpstr>
      <vt:lpstr>CoverageStart</vt:lpstr>
      <vt:lpstr>'Account Role'!Extract</vt:lpstr>
      <vt:lpstr>KeyActivityColumn</vt:lpstr>
      <vt:lpstr>KeyActivityStart</vt:lpstr>
      <vt:lpstr>'Coverage Indicators - Section D'!List</vt:lpstr>
      <vt:lpstr>List</vt:lpstr>
      <vt:lpstr>ModuleColumn</vt:lpstr>
      <vt:lpstr>ModuleStart</vt:lpstr>
      <vt:lpstr>PICKLISTKEYVALUEPAIR</vt:lpstr>
      <vt:lpstr>' Disaggregation - Section E'!Print_Area</vt:lpstr>
      <vt:lpstr>'Coverage Indicators - Section D'!Print_Area</vt:lpstr>
      <vt:lpstr>'Impact Indicators - Section B'!Print_Area</vt:lpstr>
      <vt:lpstr>'Outcome Indicators - Section C'!Print_Area</vt:lpstr>
      <vt:lpstr>'Overview - Section A'!Print_Area</vt:lpstr>
      <vt:lpstr>XAuthorInvalidPicklistData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Isabelle Yersin</cp:lastModifiedBy>
  <cp:lastPrinted>2016-12-18T21:01:10Z</cp:lastPrinted>
  <dcterms:created xsi:type="dcterms:W3CDTF">2016-09-24T07:20:04Z</dcterms:created>
  <dcterms:modified xsi:type="dcterms:W3CDTF">2017-11-20T17:15:20Z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ies>
</file>